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Л А Г Е Р Ь Торгов дом Кубань 21-22-23г\60% МЕНЮ 15 дней. лагерь 23г\"/>
    </mc:Choice>
  </mc:AlternateContent>
  <xr:revisionPtr revIDLastSave="0" documentId="13_ncr:1_{F26F6BCC-A9B4-457E-A554-7A4D24AFF1C6}" xr6:coauthVersionLast="45" xr6:coauthVersionMax="45" xr10:uidLastSave="{00000000-0000-0000-0000-000000000000}"/>
  <bookViews>
    <workbookView xWindow="-120" yWindow="-120" windowWidth="29040" windowHeight="15840" tabRatio="472" xr2:uid="{00000000-000D-0000-FFFF-FFFF00000000}"/>
  </bookViews>
  <sheets>
    <sheet name="табл хим состава" sheetId="22" r:id="rId1"/>
    <sheet name="МЕНЮ  12-18л. лето " sheetId="18" r:id="rId2"/>
    <sheet name="РАСКЛАДКА 12-18л. лето " sheetId="16" r:id="rId3"/>
    <sheet name=" ВЕДОМОСТЬ 12-18л. лето. " sheetId="17" r:id="rId4"/>
    <sheet name="компановка меню" sheetId="23" r:id="rId5"/>
  </sheets>
  <externalReferences>
    <externalReference r:id="rId6"/>
  </externalReferences>
  <calcPr calcId="191029"/>
</workbook>
</file>

<file path=xl/calcChain.xml><?xml version="1.0" encoding="utf-8"?>
<calcChain xmlns="http://schemas.openxmlformats.org/spreadsheetml/2006/main">
  <c r="D174" i="23" l="1"/>
  <c r="B176" i="23"/>
  <c r="C176" i="23"/>
  <c r="D176" i="23"/>
  <c r="B177" i="23"/>
  <c r="C177" i="23"/>
  <c r="D177" i="23"/>
  <c r="B178" i="23"/>
  <c r="C178" i="23"/>
  <c r="D178" i="23"/>
  <c r="B179" i="23"/>
  <c r="C179" i="23"/>
  <c r="D179" i="23"/>
  <c r="B180" i="23"/>
  <c r="C180" i="23"/>
  <c r="D180" i="23"/>
  <c r="B181" i="23"/>
  <c r="C181" i="23"/>
  <c r="D181" i="23"/>
  <c r="B182" i="23"/>
  <c r="C182" i="23"/>
  <c r="D182" i="23"/>
  <c r="D183" i="23"/>
  <c r="B173" i="23"/>
  <c r="C173" i="23"/>
  <c r="D173" i="23"/>
  <c r="D406" i="16"/>
  <c r="D391" i="16"/>
  <c r="D374" i="16"/>
  <c r="D359" i="16"/>
  <c r="D344" i="16"/>
  <c r="D336" i="16"/>
  <c r="D320" i="16"/>
  <c r="D309" i="16"/>
  <c r="D293" i="16"/>
  <c r="D283" i="16"/>
  <c r="D263" i="16"/>
  <c r="D253" i="16"/>
  <c r="D239" i="16"/>
  <c r="D228" i="16"/>
  <c r="D210" i="16"/>
  <c r="D199" i="16"/>
  <c r="D185" i="16"/>
  <c r="D172" i="16"/>
  <c r="D153" i="16"/>
  <c r="D141" i="16"/>
  <c r="D131" i="16"/>
  <c r="D121" i="16"/>
  <c r="D98" i="16"/>
  <c r="D88" i="16"/>
  <c r="D78" i="16"/>
  <c r="D68" i="16"/>
  <c r="D48" i="16"/>
  <c r="D37" i="16"/>
  <c r="D27" i="16"/>
  <c r="D18" i="16"/>
  <c r="S24" i="17"/>
  <c r="R24" i="17"/>
  <c r="Q24" i="17"/>
  <c r="P24" i="17"/>
  <c r="O24" i="17"/>
  <c r="N24" i="17"/>
  <c r="M24" i="17"/>
  <c r="L24" i="17"/>
  <c r="K24" i="17"/>
  <c r="J24" i="17"/>
  <c r="I24" i="17"/>
  <c r="H24" i="17"/>
  <c r="G24" i="17"/>
  <c r="F24" i="17"/>
  <c r="E24" i="17"/>
  <c r="D24" i="17"/>
  <c r="T24" i="17" l="1"/>
  <c r="V24" i="17" s="1"/>
  <c r="H112" i="22"/>
  <c r="H113" i="22"/>
  <c r="H114" i="22"/>
  <c r="G112" i="22"/>
  <c r="G113" i="22"/>
  <c r="G114" i="22"/>
  <c r="F112" i="22"/>
  <c r="F113" i="22"/>
  <c r="F114" i="22"/>
  <c r="E112" i="22"/>
  <c r="E113" i="22"/>
  <c r="E114" i="22"/>
  <c r="H103" i="22"/>
  <c r="H102" i="22"/>
  <c r="H101" i="22"/>
  <c r="G101" i="22"/>
  <c r="G102" i="22"/>
  <c r="G103" i="22"/>
  <c r="F101" i="22"/>
  <c r="F102" i="22"/>
  <c r="F103" i="22"/>
  <c r="E101" i="22"/>
  <c r="E102" i="22"/>
  <c r="E103" i="22"/>
  <c r="H82" i="22"/>
  <c r="H83" i="22"/>
  <c r="H84" i="22"/>
  <c r="G82" i="22"/>
  <c r="G83" i="22"/>
  <c r="G84" i="22"/>
  <c r="F82" i="22"/>
  <c r="F83" i="22"/>
  <c r="F84" i="22"/>
  <c r="E82" i="22"/>
  <c r="E83" i="22"/>
  <c r="E84" i="22"/>
  <c r="H71" i="22" l="1"/>
  <c r="H72" i="22"/>
  <c r="H73" i="22"/>
  <c r="G71" i="22"/>
  <c r="G72" i="22"/>
  <c r="G73" i="22"/>
  <c r="F71" i="22"/>
  <c r="F72" i="22"/>
  <c r="F73" i="22"/>
  <c r="E71" i="22"/>
  <c r="E72" i="22"/>
  <c r="E73" i="22"/>
  <c r="E223" i="18"/>
  <c r="I567" i="22" l="1"/>
  <c r="J567" i="22"/>
  <c r="K567" i="22"/>
  <c r="L567" i="22"/>
  <c r="M567" i="22"/>
  <c r="N567" i="22"/>
  <c r="O567" i="22"/>
  <c r="P567" i="22"/>
  <c r="E538" i="18"/>
  <c r="F538" i="18"/>
  <c r="G538" i="18"/>
  <c r="H538" i="18"/>
  <c r="D478" i="18"/>
  <c r="I359" i="22"/>
  <c r="J359" i="22"/>
  <c r="K359" i="22"/>
  <c r="L359" i="22"/>
  <c r="M359" i="22"/>
  <c r="N359" i="22"/>
  <c r="O359" i="22"/>
  <c r="P359" i="22"/>
  <c r="O383" i="22"/>
  <c r="D418" i="18"/>
  <c r="D364" i="18"/>
  <c r="D375" i="18"/>
  <c r="D68" i="18"/>
  <c r="D79" i="18"/>
  <c r="D97" i="18"/>
  <c r="D108" i="18"/>
  <c r="D130" i="18"/>
  <c r="D141" i="18"/>
  <c r="D159" i="18"/>
  <c r="D170" i="18"/>
  <c r="D191" i="18"/>
  <c r="D203" i="18"/>
  <c r="D245" i="18"/>
  <c r="D255" i="18"/>
  <c r="D273" i="18"/>
  <c r="D284" i="18"/>
  <c r="D304" i="18"/>
  <c r="D316" i="18"/>
  <c r="H96" i="23" l="1"/>
  <c r="G96" i="23"/>
  <c r="F96" i="23"/>
  <c r="F105" i="23"/>
  <c r="G105" i="23"/>
  <c r="H105" i="23"/>
  <c r="B347" i="22"/>
  <c r="D347" i="22"/>
  <c r="C347" i="22"/>
  <c r="H347" i="22"/>
  <c r="G347" i="22"/>
  <c r="F347" i="22"/>
  <c r="E347" i="22"/>
  <c r="Q347" i="22"/>
  <c r="I348" i="22"/>
  <c r="I363" i="22" s="1"/>
  <c r="J348" i="22"/>
  <c r="J363" i="22" s="1"/>
  <c r="K348" i="22"/>
  <c r="K363" i="22" s="1"/>
  <c r="L348" i="22"/>
  <c r="L363" i="22" s="1"/>
  <c r="M348" i="22"/>
  <c r="M363" i="22" s="1"/>
  <c r="N348" i="22"/>
  <c r="N363" i="22" s="1"/>
  <c r="O348" i="22"/>
  <c r="O363" i="22" s="1"/>
  <c r="P348" i="22"/>
  <c r="P363" i="22" s="1"/>
  <c r="D333" i="18"/>
  <c r="D348" i="22" s="1"/>
  <c r="E333" i="18"/>
  <c r="F333" i="18"/>
  <c r="G333" i="18"/>
  <c r="H333" i="18"/>
  <c r="D344" i="18"/>
  <c r="E344" i="18"/>
  <c r="F344" i="18"/>
  <c r="G344" i="18"/>
  <c r="H344" i="18"/>
  <c r="D172" i="23" l="1"/>
  <c r="C172" i="23"/>
  <c r="B172" i="23"/>
  <c r="D171" i="23"/>
  <c r="C171" i="23"/>
  <c r="B171" i="23"/>
  <c r="D170" i="23"/>
  <c r="C170" i="23"/>
  <c r="B170" i="23"/>
  <c r="D169" i="23"/>
  <c r="C169" i="23"/>
  <c r="B169" i="23"/>
  <c r="H572" i="22"/>
  <c r="Q572" i="22"/>
  <c r="Q573" i="22"/>
  <c r="Q574" i="22"/>
  <c r="Q575" i="22"/>
  <c r="Q576" i="22"/>
  <c r="Q577" i="22"/>
  <c r="Q571" i="22"/>
  <c r="H575" i="22"/>
  <c r="H576" i="22"/>
  <c r="H577" i="22"/>
  <c r="H571" i="22"/>
  <c r="G572" i="22"/>
  <c r="G573" i="22"/>
  <c r="G574" i="22"/>
  <c r="G575" i="22"/>
  <c r="G576" i="22"/>
  <c r="G577" i="22"/>
  <c r="G571" i="22"/>
  <c r="F572" i="22"/>
  <c r="F573" i="22"/>
  <c r="F574" i="22"/>
  <c r="F575" i="22"/>
  <c r="F576" i="22"/>
  <c r="F577" i="22"/>
  <c r="F571" i="22"/>
  <c r="E572" i="22"/>
  <c r="E573" i="22"/>
  <c r="E574" i="22"/>
  <c r="E575" i="22"/>
  <c r="E576" i="22"/>
  <c r="E577" i="22"/>
  <c r="E571" i="22"/>
  <c r="D572" i="22"/>
  <c r="D573" i="22"/>
  <c r="D574" i="22"/>
  <c r="D575" i="22"/>
  <c r="D576" i="22"/>
  <c r="D577" i="22"/>
  <c r="D571" i="22"/>
  <c r="C572" i="22"/>
  <c r="C573" i="22"/>
  <c r="C574" i="22"/>
  <c r="C575" i="22"/>
  <c r="C576" i="22"/>
  <c r="C577" i="22"/>
  <c r="C571" i="22"/>
  <c r="B572" i="22"/>
  <c r="B573" i="22"/>
  <c r="B574" i="22"/>
  <c r="B575" i="22"/>
  <c r="B576" i="22"/>
  <c r="B577" i="22"/>
  <c r="B571" i="22"/>
  <c r="I578" i="22"/>
  <c r="J578" i="22"/>
  <c r="K578" i="22"/>
  <c r="L578" i="22"/>
  <c r="M578" i="22"/>
  <c r="N578" i="22"/>
  <c r="O578" i="22"/>
  <c r="P578" i="22"/>
  <c r="Q563" i="22"/>
  <c r="Q564" i="22"/>
  <c r="Q565" i="22"/>
  <c r="Q566" i="22"/>
  <c r="Q562" i="22"/>
  <c r="H563" i="22"/>
  <c r="H564" i="22"/>
  <c r="H565" i="22"/>
  <c r="H566" i="22"/>
  <c r="G563" i="22"/>
  <c r="G564" i="22"/>
  <c r="G565" i="22"/>
  <c r="G566" i="22"/>
  <c r="G562" i="22"/>
  <c r="F563" i="22"/>
  <c r="F564" i="22"/>
  <c r="F565" i="22"/>
  <c r="F566" i="22"/>
  <c r="F562" i="22"/>
  <c r="E563" i="22"/>
  <c r="E564" i="22"/>
  <c r="E565" i="22"/>
  <c r="E566" i="22"/>
  <c r="E562" i="22"/>
  <c r="D563" i="22"/>
  <c r="D564" i="22"/>
  <c r="D565" i="22"/>
  <c r="D566" i="22"/>
  <c r="D562" i="22"/>
  <c r="C563" i="22"/>
  <c r="C564" i="22"/>
  <c r="C565" i="22"/>
  <c r="C566" i="22"/>
  <c r="C562" i="22"/>
  <c r="B563" i="22"/>
  <c r="B564" i="22"/>
  <c r="B565" i="22"/>
  <c r="B566" i="22"/>
  <c r="B562" i="22"/>
  <c r="H167" i="23"/>
  <c r="G167" i="23"/>
  <c r="F167" i="23"/>
  <c r="H166" i="23"/>
  <c r="G166" i="23"/>
  <c r="F166" i="23"/>
  <c r="H165" i="23"/>
  <c r="G165" i="23"/>
  <c r="F165" i="23"/>
  <c r="H164" i="23"/>
  <c r="G164" i="23"/>
  <c r="F164" i="23"/>
  <c r="H163" i="23"/>
  <c r="G163" i="23"/>
  <c r="F163" i="23"/>
  <c r="H162" i="23"/>
  <c r="G162" i="23"/>
  <c r="F162" i="23"/>
  <c r="G161" i="23"/>
  <c r="H160" i="23"/>
  <c r="G160" i="23"/>
  <c r="F160" i="23"/>
  <c r="H157" i="23"/>
  <c r="G157" i="23"/>
  <c r="F157" i="23"/>
  <c r="H156" i="23"/>
  <c r="G156" i="23"/>
  <c r="F156" i="23"/>
  <c r="H155" i="23"/>
  <c r="G155" i="23"/>
  <c r="F155" i="23"/>
  <c r="H154" i="23"/>
  <c r="G154" i="23"/>
  <c r="F154" i="23"/>
  <c r="H153" i="23"/>
  <c r="G153" i="23"/>
  <c r="F153" i="23"/>
  <c r="D429" i="18"/>
  <c r="Q194" i="22"/>
  <c r="D50" i="23"/>
  <c r="C50" i="23"/>
  <c r="B50" i="23"/>
  <c r="H194" i="22"/>
  <c r="G194" i="22"/>
  <c r="F194" i="22"/>
  <c r="E194" i="22"/>
  <c r="D194" i="22"/>
  <c r="C194" i="22"/>
  <c r="B194" i="22"/>
  <c r="Q538" i="22"/>
  <c r="Q539" i="22"/>
  <c r="Q540" i="22"/>
  <c r="Q541" i="22"/>
  <c r="Q542" i="22"/>
  <c r="Q543" i="22"/>
  <c r="Q536" i="22"/>
  <c r="H542" i="22"/>
  <c r="G539" i="22"/>
  <c r="G540" i="22"/>
  <c r="G541" i="22"/>
  <c r="G542" i="22"/>
  <c r="G543" i="22"/>
  <c r="G538" i="22"/>
  <c r="G536" i="22"/>
  <c r="F539" i="22"/>
  <c r="F540" i="22"/>
  <c r="F541" i="22"/>
  <c r="F542" i="22"/>
  <c r="F543" i="22"/>
  <c r="F538" i="22"/>
  <c r="F536" i="22"/>
  <c r="E539" i="22"/>
  <c r="E540" i="22"/>
  <c r="E541" i="22"/>
  <c r="E542" i="22"/>
  <c r="E543" i="22"/>
  <c r="E538" i="22"/>
  <c r="E536" i="22"/>
  <c r="D539" i="22"/>
  <c r="D540" i="22"/>
  <c r="D541" i="22"/>
  <c r="D542" i="22"/>
  <c r="D543" i="22"/>
  <c r="D538" i="22"/>
  <c r="D536" i="22"/>
  <c r="C539" i="22"/>
  <c r="C540" i="22"/>
  <c r="C541" i="22"/>
  <c r="C542" i="22"/>
  <c r="C543" i="22"/>
  <c r="C538" i="22"/>
  <c r="C537" i="22"/>
  <c r="C536" i="22"/>
  <c r="B539" i="22"/>
  <c r="B540" i="22"/>
  <c r="B541" i="22"/>
  <c r="B542" i="22"/>
  <c r="B543" i="22"/>
  <c r="B538" i="22"/>
  <c r="B536" i="22"/>
  <c r="Q528" i="22"/>
  <c r="Q529" i="22"/>
  <c r="Q530" i="22"/>
  <c r="Q531" i="22"/>
  <c r="Q527" i="22"/>
  <c r="H528" i="22"/>
  <c r="G528" i="22"/>
  <c r="G529" i="22"/>
  <c r="G530" i="22"/>
  <c r="G531" i="22"/>
  <c r="G527" i="22"/>
  <c r="F528" i="22"/>
  <c r="F529" i="22"/>
  <c r="F530" i="22"/>
  <c r="F531" i="22"/>
  <c r="F527" i="22"/>
  <c r="E528" i="22"/>
  <c r="E529" i="22"/>
  <c r="E530" i="22"/>
  <c r="E531" i="22"/>
  <c r="E527" i="22"/>
  <c r="D528" i="22"/>
  <c r="D529" i="22"/>
  <c r="D530" i="22"/>
  <c r="D531" i="22"/>
  <c r="D527" i="22"/>
  <c r="C528" i="22"/>
  <c r="C529" i="22"/>
  <c r="C530" i="22"/>
  <c r="C531" i="22"/>
  <c r="C527" i="22"/>
  <c r="B528" i="22"/>
  <c r="B529" i="22"/>
  <c r="B530" i="22"/>
  <c r="B531" i="22"/>
  <c r="B527" i="22"/>
  <c r="G76" i="22"/>
  <c r="G77" i="22"/>
  <c r="G78" i="22"/>
  <c r="G79" i="22"/>
  <c r="G80" i="22"/>
  <c r="G81" i="22"/>
  <c r="F76" i="22"/>
  <c r="F77" i="22"/>
  <c r="F78" i="22"/>
  <c r="F79" i="22"/>
  <c r="F80" i="22"/>
  <c r="F81" i="22"/>
  <c r="E76" i="22"/>
  <c r="E77" i="22"/>
  <c r="E78" i="22"/>
  <c r="E79" i="22"/>
  <c r="E80" i="22"/>
  <c r="E81" i="22"/>
  <c r="D76" i="22"/>
  <c r="D77" i="22"/>
  <c r="D78" i="22"/>
  <c r="D79" i="22"/>
  <c r="D80" i="22"/>
  <c r="D81" i="22"/>
  <c r="D473" i="22"/>
  <c r="D474" i="22"/>
  <c r="D475" i="22"/>
  <c r="D476" i="22"/>
  <c r="D477" i="22"/>
  <c r="D478" i="22"/>
  <c r="D479" i="22"/>
  <c r="D472" i="22"/>
  <c r="P544" i="22"/>
  <c r="O544" i="22"/>
  <c r="N544" i="22"/>
  <c r="M544" i="22"/>
  <c r="L544" i="22"/>
  <c r="K544" i="22"/>
  <c r="J544" i="22"/>
  <c r="I544" i="22"/>
  <c r="P532" i="22"/>
  <c r="O532" i="22"/>
  <c r="N532" i="22"/>
  <c r="M532" i="22"/>
  <c r="L532" i="22"/>
  <c r="K532" i="22"/>
  <c r="J532" i="22"/>
  <c r="I532" i="22"/>
  <c r="D164" i="23"/>
  <c r="C164" i="23"/>
  <c r="B164" i="23"/>
  <c r="D163" i="23"/>
  <c r="C163" i="23"/>
  <c r="B163" i="23"/>
  <c r="D162" i="23"/>
  <c r="C162" i="23"/>
  <c r="B162" i="23"/>
  <c r="D161" i="23"/>
  <c r="C161" i="23"/>
  <c r="B161" i="23"/>
  <c r="D160" i="23"/>
  <c r="C160" i="23"/>
  <c r="B160" i="23"/>
  <c r="D159" i="23"/>
  <c r="C159" i="23"/>
  <c r="B159" i="23"/>
  <c r="D156" i="23"/>
  <c r="C156" i="23"/>
  <c r="B156" i="23"/>
  <c r="D155" i="23"/>
  <c r="C155" i="23"/>
  <c r="B155" i="23"/>
  <c r="D154" i="23"/>
  <c r="C154" i="23"/>
  <c r="B154" i="23"/>
  <c r="D153" i="23"/>
  <c r="C153" i="23"/>
  <c r="B153" i="23"/>
  <c r="C152" i="23"/>
  <c r="D151" i="23"/>
  <c r="C151" i="23"/>
  <c r="B151" i="23"/>
  <c r="H509" i="22"/>
  <c r="Q509" i="22"/>
  <c r="Q510" i="22"/>
  <c r="Q511" i="22"/>
  <c r="Q512" i="22"/>
  <c r="Q513" i="22"/>
  <c r="Q508" i="22"/>
  <c r="H511" i="22"/>
  <c r="H512" i="22"/>
  <c r="H513" i="22"/>
  <c r="H508" i="22"/>
  <c r="G509" i="22"/>
  <c r="G510" i="22"/>
  <c r="G511" i="22"/>
  <c r="G512" i="22"/>
  <c r="G513" i="22"/>
  <c r="G508" i="22"/>
  <c r="F509" i="22"/>
  <c r="F510" i="22"/>
  <c r="F511" i="22"/>
  <c r="F512" i="22"/>
  <c r="F513" i="22"/>
  <c r="F508" i="22"/>
  <c r="E509" i="22"/>
  <c r="E510" i="22"/>
  <c r="E511" i="22"/>
  <c r="E512" i="22"/>
  <c r="E513" i="22"/>
  <c r="E508" i="22"/>
  <c r="D509" i="22"/>
  <c r="D510" i="22"/>
  <c r="D511" i="22"/>
  <c r="D512" i="22"/>
  <c r="D513" i="22"/>
  <c r="D508" i="22"/>
  <c r="C509" i="22"/>
  <c r="C510" i="22"/>
  <c r="C511" i="22"/>
  <c r="C512" i="22"/>
  <c r="C513" i="22"/>
  <c r="C508" i="22"/>
  <c r="B509" i="22"/>
  <c r="B510" i="22"/>
  <c r="B511" i="22"/>
  <c r="B512" i="22"/>
  <c r="B513" i="22"/>
  <c r="B508" i="22"/>
  <c r="Q501" i="22"/>
  <c r="Q502" i="22"/>
  <c r="Q503" i="22"/>
  <c r="Q500" i="22"/>
  <c r="Q498" i="22"/>
  <c r="H501" i="22"/>
  <c r="H502" i="22"/>
  <c r="H503" i="22"/>
  <c r="H498" i="22"/>
  <c r="G501" i="22"/>
  <c r="G502" i="22"/>
  <c r="G503" i="22"/>
  <c r="G500" i="22"/>
  <c r="G498" i="22"/>
  <c r="F501" i="22"/>
  <c r="F502" i="22"/>
  <c r="F503" i="22"/>
  <c r="F500" i="22"/>
  <c r="F498" i="22"/>
  <c r="E501" i="22"/>
  <c r="E502" i="22"/>
  <c r="E503" i="22"/>
  <c r="E500" i="22"/>
  <c r="E498" i="22"/>
  <c r="D501" i="22"/>
  <c r="D502" i="22"/>
  <c r="D503" i="22"/>
  <c r="D500" i="22"/>
  <c r="D498" i="22"/>
  <c r="C501" i="22"/>
  <c r="C502" i="22"/>
  <c r="C503" i="22"/>
  <c r="C500" i="22"/>
  <c r="C499" i="22"/>
  <c r="C498" i="22"/>
  <c r="B501" i="22"/>
  <c r="B502" i="22"/>
  <c r="B503" i="22"/>
  <c r="B500" i="22"/>
  <c r="B498" i="22"/>
  <c r="I514" i="22"/>
  <c r="J514" i="22"/>
  <c r="K514" i="22"/>
  <c r="L514" i="22"/>
  <c r="M514" i="22"/>
  <c r="N514" i="22"/>
  <c r="O514" i="22"/>
  <c r="P514" i="22"/>
  <c r="P504" i="22"/>
  <c r="O504" i="22"/>
  <c r="N504" i="22"/>
  <c r="M504" i="22"/>
  <c r="L504" i="22"/>
  <c r="K504" i="22"/>
  <c r="J504" i="22"/>
  <c r="I504" i="22"/>
  <c r="H148" i="23"/>
  <c r="G148" i="23"/>
  <c r="F148" i="23"/>
  <c r="H147" i="23"/>
  <c r="G147" i="23"/>
  <c r="F147" i="23"/>
  <c r="H146" i="23"/>
  <c r="G146" i="23"/>
  <c r="F146" i="23"/>
  <c r="H145" i="23"/>
  <c r="G145" i="23"/>
  <c r="F145" i="23"/>
  <c r="H144" i="23"/>
  <c r="G144" i="23"/>
  <c r="F144" i="23"/>
  <c r="H143" i="23"/>
  <c r="G143" i="23"/>
  <c r="F143" i="23"/>
  <c r="H142" i="23"/>
  <c r="G142" i="23"/>
  <c r="F142" i="23"/>
  <c r="H141" i="23"/>
  <c r="G141" i="23"/>
  <c r="F141" i="23"/>
  <c r="H138" i="23"/>
  <c r="G138" i="23"/>
  <c r="F138" i="23"/>
  <c r="H137" i="23"/>
  <c r="G137" i="23"/>
  <c r="F137" i="23"/>
  <c r="H136" i="23"/>
  <c r="G136" i="23"/>
  <c r="F136" i="23"/>
  <c r="H135" i="23"/>
  <c r="G135" i="23"/>
  <c r="F135" i="23"/>
  <c r="H134" i="23"/>
  <c r="G134" i="23"/>
  <c r="F134" i="23"/>
  <c r="H133" i="23"/>
  <c r="G133" i="23"/>
  <c r="F133" i="23"/>
  <c r="L480" i="22"/>
  <c r="I480" i="22"/>
  <c r="J480" i="22"/>
  <c r="K480" i="22"/>
  <c r="M480" i="22"/>
  <c r="N480" i="22"/>
  <c r="O480" i="22"/>
  <c r="P480" i="22"/>
  <c r="Q479" i="22"/>
  <c r="H479" i="22"/>
  <c r="G479" i="22"/>
  <c r="F479" i="22"/>
  <c r="E479" i="22"/>
  <c r="C479" i="22"/>
  <c r="B479" i="22"/>
  <c r="Q473" i="22"/>
  <c r="Q474" i="22"/>
  <c r="Q475" i="22"/>
  <c r="Q476" i="22"/>
  <c r="Q477" i="22"/>
  <c r="Q478" i="22"/>
  <c r="Q472" i="22"/>
  <c r="H473" i="22"/>
  <c r="H474" i="22"/>
  <c r="H476" i="22"/>
  <c r="H477" i="22"/>
  <c r="H478" i="22"/>
  <c r="H472" i="22"/>
  <c r="G473" i="22"/>
  <c r="G474" i="22"/>
  <c r="G475" i="22"/>
  <c r="G476" i="22"/>
  <c r="G477" i="22"/>
  <c r="G478" i="22"/>
  <c r="G472" i="22"/>
  <c r="F473" i="22"/>
  <c r="F474" i="22"/>
  <c r="F475" i="22"/>
  <c r="F476" i="22"/>
  <c r="F477" i="22"/>
  <c r="F478" i="22"/>
  <c r="F472" i="22"/>
  <c r="E473" i="22"/>
  <c r="E474" i="22"/>
  <c r="E475" i="22"/>
  <c r="E476" i="22"/>
  <c r="E477" i="22"/>
  <c r="E478" i="22"/>
  <c r="E472" i="22"/>
  <c r="C473" i="22"/>
  <c r="C474" i="22"/>
  <c r="C475" i="22"/>
  <c r="C476" i="22"/>
  <c r="C477" i="22"/>
  <c r="C478" i="22"/>
  <c r="C472" i="22"/>
  <c r="B473" i="22"/>
  <c r="B474" i="22"/>
  <c r="B475" i="22"/>
  <c r="B476" i="22"/>
  <c r="B477" i="22"/>
  <c r="B478" i="22"/>
  <c r="B472" i="22"/>
  <c r="Q463" i="22"/>
  <c r="Q464" i="22"/>
  <c r="Q465" i="22"/>
  <c r="Q466" i="22"/>
  <c r="Q467" i="22"/>
  <c r="Q462" i="22"/>
  <c r="H463" i="22"/>
  <c r="H464" i="22"/>
  <c r="H465" i="22"/>
  <c r="H466" i="22"/>
  <c r="H467" i="22"/>
  <c r="G463" i="22"/>
  <c r="G464" i="22"/>
  <c r="G465" i="22"/>
  <c r="G466" i="22"/>
  <c r="G467" i="22"/>
  <c r="G462" i="22"/>
  <c r="F463" i="22"/>
  <c r="F464" i="22"/>
  <c r="F465" i="22"/>
  <c r="F466" i="22"/>
  <c r="F467" i="22"/>
  <c r="F462" i="22"/>
  <c r="E463" i="22"/>
  <c r="E464" i="22"/>
  <c r="E465" i="22"/>
  <c r="E466" i="22"/>
  <c r="E467" i="22"/>
  <c r="E462" i="22"/>
  <c r="D463" i="22"/>
  <c r="D464" i="22"/>
  <c r="D465" i="22"/>
  <c r="D466" i="22"/>
  <c r="D467" i="22"/>
  <c r="D462" i="22"/>
  <c r="C463" i="22"/>
  <c r="C464" i="22"/>
  <c r="C465" i="22"/>
  <c r="C466" i="22"/>
  <c r="C467" i="22"/>
  <c r="C462" i="22"/>
  <c r="B463" i="22"/>
  <c r="B464" i="22"/>
  <c r="B465" i="22"/>
  <c r="B466" i="22"/>
  <c r="B467" i="22"/>
  <c r="B462" i="22"/>
  <c r="J468" i="22"/>
  <c r="P468" i="22"/>
  <c r="O468" i="22"/>
  <c r="N468" i="22"/>
  <c r="M468" i="22"/>
  <c r="L468" i="22"/>
  <c r="K468" i="22"/>
  <c r="I468" i="22"/>
  <c r="D146" i="23"/>
  <c r="C146" i="23"/>
  <c r="B146" i="23"/>
  <c r="D145" i="23"/>
  <c r="C145" i="23"/>
  <c r="B145" i="23"/>
  <c r="D144" i="23"/>
  <c r="C144" i="23"/>
  <c r="B144" i="23"/>
  <c r="D143" i="23"/>
  <c r="C143" i="23"/>
  <c r="B143" i="23"/>
  <c r="D142" i="23"/>
  <c r="C142" i="23"/>
  <c r="B142" i="23"/>
  <c r="D141" i="23"/>
  <c r="C141" i="23"/>
  <c r="B141" i="23"/>
  <c r="D140" i="23"/>
  <c r="C140" i="23"/>
  <c r="B140" i="23"/>
  <c r="D137" i="23"/>
  <c r="C137" i="23"/>
  <c r="B137" i="23"/>
  <c r="D136" i="23"/>
  <c r="C136" i="23"/>
  <c r="B136" i="23"/>
  <c r="D135" i="23"/>
  <c r="C135" i="23"/>
  <c r="B135" i="23"/>
  <c r="D134" i="23"/>
  <c r="C134" i="23"/>
  <c r="B134" i="23"/>
  <c r="D133" i="23"/>
  <c r="C133" i="23"/>
  <c r="B133" i="23"/>
  <c r="Q443" i="22"/>
  <c r="Q444" i="22"/>
  <c r="Q445" i="22"/>
  <c r="Q446" i="22"/>
  <c r="Q447" i="22"/>
  <c r="Q448" i="22"/>
  <c r="Q442" i="22"/>
  <c r="H445" i="22"/>
  <c r="H446" i="22"/>
  <c r="H447" i="22"/>
  <c r="H448" i="22"/>
  <c r="H442" i="22"/>
  <c r="G443" i="22"/>
  <c r="G444" i="22"/>
  <c r="G445" i="22"/>
  <c r="G446" i="22"/>
  <c r="G447" i="22"/>
  <c r="G448" i="22"/>
  <c r="G442" i="22"/>
  <c r="F443" i="22"/>
  <c r="F444" i="22"/>
  <c r="F445" i="22"/>
  <c r="F446" i="22"/>
  <c r="F447" i="22"/>
  <c r="F448" i="22"/>
  <c r="F442" i="22"/>
  <c r="E443" i="22"/>
  <c r="E444" i="22"/>
  <c r="E445" i="22"/>
  <c r="E446" i="22"/>
  <c r="E447" i="22"/>
  <c r="E448" i="22"/>
  <c r="E442" i="22"/>
  <c r="D443" i="22"/>
  <c r="D444" i="22"/>
  <c r="D445" i="22"/>
  <c r="D446" i="22"/>
  <c r="D447" i="22"/>
  <c r="D448" i="22"/>
  <c r="D442" i="22"/>
  <c r="C443" i="22"/>
  <c r="C444" i="22"/>
  <c r="C445" i="22"/>
  <c r="C446" i="22"/>
  <c r="C447" i="22"/>
  <c r="C448" i="22"/>
  <c r="C442" i="22"/>
  <c r="B443" i="22"/>
  <c r="B444" i="22"/>
  <c r="B445" i="22"/>
  <c r="B446" i="22"/>
  <c r="B447" i="22"/>
  <c r="B448" i="22"/>
  <c r="B442" i="22"/>
  <c r="I449" i="22"/>
  <c r="J449" i="22"/>
  <c r="K449" i="22"/>
  <c r="L449" i="22"/>
  <c r="M449" i="22"/>
  <c r="N449" i="22"/>
  <c r="O449" i="22"/>
  <c r="P449" i="22"/>
  <c r="Q434" i="22"/>
  <c r="Q435" i="22"/>
  <c r="Q436" i="22"/>
  <c r="Q437" i="22"/>
  <c r="Q433" i="22"/>
  <c r="K438" i="22"/>
  <c r="H435" i="22"/>
  <c r="H436" i="22"/>
  <c r="H437" i="22"/>
  <c r="G434" i="22"/>
  <c r="G435" i="22"/>
  <c r="G436" i="22"/>
  <c r="G437" i="22"/>
  <c r="G433" i="22"/>
  <c r="F434" i="22"/>
  <c r="F435" i="22"/>
  <c r="F436" i="22"/>
  <c r="F437" i="22"/>
  <c r="F433" i="22"/>
  <c r="E434" i="22"/>
  <c r="E435" i="22"/>
  <c r="E436" i="22"/>
  <c r="E437" i="22"/>
  <c r="E433" i="22"/>
  <c r="D434" i="22"/>
  <c r="D435" i="22"/>
  <c r="D436" i="22"/>
  <c r="D437" i="22"/>
  <c r="D433" i="22"/>
  <c r="C434" i="22"/>
  <c r="C435" i="22"/>
  <c r="C436" i="22"/>
  <c r="C437" i="22"/>
  <c r="C433" i="22"/>
  <c r="B434" i="22"/>
  <c r="B435" i="22"/>
  <c r="B436" i="22"/>
  <c r="B437" i="22"/>
  <c r="B433" i="22"/>
  <c r="P438" i="22"/>
  <c r="O438" i="22"/>
  <c r="N438" i="22"/>
  <c r="M438" i="22"/>
  <c r="L438" i="22"/>
  <c r="J438" i="22"/>
  <c r="I438" i="22"/>
  <c r="D505" i="18"/>
  <c r="D532" i="22" s="1"/>
  <c r="D123" i="23"/>
  <c r="C123" i="23"/>
  <c r="B123" i="23"/>
  <c r="D122" i="23"/>
  <c r="C122" i="23"/>
  <c r="B122" i="23"/>
  <c r="D121" i="23"/>
  <c r="C121" i="23"/>
  <c r="B121" i="23"/>
  <c r="D120" i="23"/>
  <c r="C120" i="23"/>
  <c r="B120" i="23"/>
  <c r="D119" i="23"/>
  <c r="C119" i="23"/>
  <c r="B119" i="23"/>
  <c r="D118" i="23"/>
  <c r="C118" i="23"/>
  <c r="B118" i="23"/>
  <c r="D117" i="23"/>
  <c r="C117" i="23"/>
  <c r="B117" i="23"/>
  <c r="D114" i="23"/>
  <c r="C114" i="23"/>
  <c r="B114" i="23"/>
  <c r="D113" i="23"/>
  <c r="C113" i="23"/>
  <c r="B113" i="23"/>
  <c r="D112" i="23"/>
  <c r="C112" i="23"/>
  <c r="B112" i="23"/>
  <c r="D111" i="23"/>
  <c r="C111" i="23"/>
  <c r="B111" i="23"/>
  <c r="D110" i="23"/>
  <c r="C110" i="23"/>
  <c r="B110" i="23"/>
  <c r="D109" i="23"/>
  <c r="C109" i="23"/>
  <c r="B109" i="23"/>
  <c r="H104" i="23"/>
  <c r="G104" i="23"/>
  <c r="F104" i="23"/>
  <c r="H103" i="23"/>
  <c r="G103" i="23"/>
  <c r="F103" i="23"/>
  <c r="H102" i="23"/>
  <c r="G102" i="23"/>
  <c r="F102" i="23"/>
  <c r="H101" i="23"/>
  <c r="G101" i="23"/>
  <c r="F101" i="23"/>
  <c r="H100" i="23"/>
  <c r="G100" i="23"/>
  <c r="F100" i="23"/>
  <c r="H99" i="23"/>
  <c r="G99" i="23"/>
  <c r="F99" i="23"/>
  <c r="H95" i="23"/>
  <c r="G95" i="23"/>
  <c r="F95" i="23"/>
  <c r="H94" i="23"/>
  <c r="G94" i="23"/>
  <c r="F94" i="23"/>
  <c r="H93" i="23"/>
  <c r="G93" i="23"/>
  <c r="F93" i="23"/>
  <c r="H92" i="23"/>
  <c r="G92" i="23"/>
  <c r="F92" i="23"/>
  <c r="H91" i="23"/>
  <c r="G91" i="23"/>
  <c r="F91" i="23"/>
  <c r="D104" i="23"/>
  <c r="C104" i="23"/>
  <c r="B104" i="23"/>
  <c r="D103" i="23"/>
  <c r="C103" i="23"/>
  <c r="B103" i="23"/>
  <c r="D102" i="23"/>
  <c r="C102" i="23"/>
  <c r="B102" i="23"/>
  <c r="C101" i="23"/>
  <c r="D100" i="23"/>
  <c r="C100" i="23"/>
  <c r="B100" i="23"/>
  <c r="D99" i="23"/>
  <c r="C99" i="23"/>
  <c r="B99" i="23"/>
  <c r="D98" i="23"/>
  <c r="C98" i="23"/>
  <c r="B98" i="23"/>
  <c r="D97" i="23"/>
  <c r="C97" i="23"/>
  <c r="B97" i="23"/>
  <c r="D94" i="23"/>
  <c r="C94" i="23"/>
  <c r="B94" i="23"/>
  <c r="D93" i="23"/>
  <c r="C93" i="23"/>
  <c r="B93" i="23"/>
  <c r="D92" i="23"/>
  <c r="C92" i="23"/>
  <c r="B92" i="23"/>
  <c r="D91" i="23"/>
  <c r="C91" i="23"/>
  <c r="B91" i="23"/>
  <c r="D90" i="23"/>
  <c r="C90" i="23"/>
  <c r="B90" i="23"/>
  <c r="D89" i="23"/>
  <c r="C89" i="23"/>
  <c r="B89" i="23"/>
  <c r="G567" i="22" l="1"/>
  <c r="F567" i="22"/>
  <c r="E567" i="22"/>
  <c r="H562" i="22"/>
  <c r="H567" i="22" s="1"/>
  <c r="N593" i="22"/>
  <c r="K597" i="22"/>
  <c r="J593" i="22"/>
  <c r="P593" i="22"/>
  <c r="L597" i="22"/>
  <c r="O593" i="22"/>
  <c r="K593" i="22"/>
  <c r="I593" i="22"/>
  <c r="L593" i="22"/>
  <c r="M593" i="22"/>
  <c r="I597" i="22"/>
  <c r="P597" i="22"/>
  <c r="O597" i="22"/>
  <c r="N597" i="22"/>
  <c r="M597" i="22"/>
  <c r="J597" i="22"/>
  <c r="H158" i="23"/>
  <c r="N582" i="22"/>
  <c r="J582" i="22"/>
  <c r="F578" i="22"/>
  <c r="P582" i="22"/>
  <c r="M582" i="22"/>
  <c r="G578" i="22"/>
  <c r="E578" i="22"/>
  <c r="O582" i="22"/>
  <c r="L582" i="22"/>
  <c r="I582" i="22"/>
  <c r="K582" i="22"/>
  <c r="F544" i="22"/>
  <c r="J548" i="22"/>
  <c r="K548" i="22"/>
  <c r="L548" i="22"/>
  <c r="M548" i="22"/>
  <c r="N548" i="22"/>
  <c r="O548" i="22"/>
  <c r="G532" i="22"/>
  <c r="P548" i="22"/>
  <c r="I548" i="22"/>
  <c r="G544" i="22"/>
  <c r="E532" i="22"/>
  <c r="E544" i="22"/>
  <c r="F532" i="22"/>
  <c r="F480" i="22"/>
  <c r="F514" i="22"/>
  <c r="F504" i="22"/>
  <c r="J518" i="22"/>
  <c r="P518" i="22"/>
  <c r="G504" i="22"/>
  <c r="L518" i="22"/>
  <c r="G514" i="22"/>
  <c r="E514" i="22"/>
  <c r="E504" i="22"/>
  <c r="O518" i="22"/>
  <c r="N518" i="22"/>
  <c r="K518" i="22"/>
  <c r="M518" i="22"/>
  <c r="I518" i="22"/>
  <c r="E480" i="22"/>
  <c r="G480" i="22"/>
  <c r="N484" i="22"/>
  <c r="O484" i="22"/>
  <c r="P484" i="22"/>
  <c r="F468" i="22"/>
  <c r="J484" i="22"/>
  <c r="E468" i="22"/>
  <c r="G468" i="22"/>
  <c r="I484" i="22"/>
  <c r="K484" i="22"/>
  <c r="L484" i="22"/>
  <c r="M484" i="22"/>
  <c r="E438" i="22"/>
  <c r="P453" i="22"/>
  <c r="G438" i="22"/>
  <c r="O453" i="22"/>
  <c r="N453" i="22"/>
  <c r="F438" i="22"/>
  <c r="F449" i="22"/>
  <c r="I453" i="22"/>
  <c r="G449" i="22"/>
  <c r="E449" i="22"/>
  <c r="M453" i="22"/>
  <c r="J453" i="22"/>
  <c r="L453" i="22"/>
  <c r="K453" i="22"/>
  <c r="F597" i="22" l="1"/>
  <c r="F593" i="22"/>
  <c r="E597" i="22"/>
  <c r="G597" i="22"/>
  <c r="E593" i="22"/>
  <c r="G593" i="22"/>
  <c r="L601" i="22"/>
  <c r="P601" i="22"/>
  <c r="O601" i="22"/>
  <c r="N601" i="22"/>
  <c r="M601" i="22"/>
  <c r="I601" i="22"/>
  <c r="K601" i="22"/>
  <c r="J601" i="22"/>
  <c r="F582" i="22"/>
  <c r="G582" i="22"/>
  <c r="E582" i="22"/>
  <c r="F548" i="22"/>
  <c r="G548" i="22"/>
  <c r="E548" i="22"/>
  <c r="F518" i="22"/>
  <c r="G518" i="22"/>
  <c r="E518" i="22"/>
  <c r="F484" i="22"/>
  <c r="E484" i="22"/>
  <c r="G484" i="22"/>
  <c r="F453" i="22"/>
  <c r="G453" i="22"/>
  <c r="E453" i="22"/>
  <c r="F601" i="22" l="1"/>
  <c r="E601" i="22"/>
  <c r="G601" i="22"/>
  <c r="M394" i="22"/>
  <c r="Q388" i="22"/>
  <c r="Q389" i="22"/>
  <c r="Q390" i="22"/>
  <c r="Q391" i="22"/>
  <c r="Q392" i="22"/>
  <c r="Q393" i="22"/>
  <c r="Q387" i="22"/>
  <c r="H388" i="22"/>
  <c r="H387" i="22"/>
  <c r="G388" i="22"/>
  <c r="G389" i="22"/>
  <c r="G390" i="22"/>
  <c r="G391" i="22"/>
  <c r="G392" i="22"/>
  <c r="G393" i="22"/>
  <c r="G387" i="22"/>
  <c r="F388" i="22"/>
  <c r="F389" i="22"/>
  <c r="F390" i="22"/>
  <c r="F391" i="22"/>
  <c r="F392" i="22"/>
  <c r="F393" i="22"/>
  <c r="F387" i="22"/>
  <c r="E388" i="22"/>
  <c r="E389" i="22"/>
  <c r="E390" i="22"/>
  <c r="E391" i="22"/>
  <c r="E392" i="22"/>
  <c r="E393" i="22"/>
  <c r="E387" i="22"/>
  <c r="D388" i="22"/>
  <c r="D389" i="22"/>
  <c r="D390" i="22"/>
  <c r="D391" i="22"/>
  <c r="D392" i="22"/>
  <c r="D393" i="22"/>
  <c r="D387" i="22"/>
  <c r="C388" i="22"/>
  <c r="C389" i="22"/>
  <c r="C390" i="22"/>
  <c r="C391" i="22"/>
  <c r="C392" i="22"/>
  <c r="C393" i="22"/>
  <c r="C387" i="22"/>
  <c r="B388" i="22"/>
  <c r="B389" i="22"/>
  <c r="B390" i="22"/>
  <c r="B391" i="22"/>
  <c r="B392" i="22"/>
  <c r="B393" i="22"/>
  <c r="B387" i="22"/>
  <c r="Q378" i="22"/>
  <c r="Q379" i="22"/>
  <c r="Q380" i="22"/>
  <c r="Q381" i="22"/>
  <c r="Q382" i="22"/>
  <c r="Q377" i="22"/>
  <c r="H378" i="22"/>
  <c r="H379" i="22"/>
  <c r="H380" i="22"/>
  <c r="H381" i="22"/>
  <c r="H382" i="22"/>
  <c r="G378" i="22"/>
  <c r="G379" i="22"/>
  <c r="G380" i="22"/>
  <c r="G381" i="22"/>
  <c r="G382" i="22"/>
  <c r="G377" i="22"/>
  <c r="I383" i="22"/>
  <c r="J383" i="22"/>
  <c r="K383" i="22"/>
  <c r="L383" i="22"/>
  <c r="M383" i="22"/>
  <c r="N383" i="22"/>
  <c r="P383" i="22"/>
  <c r="F378" i="22"/>
  <c r="F379" i="22"/>
  <c r="F380" i="22"/>
  <c r="F381" i="22"/>
  <c r="F382" i="22"/>
  <c r="F377" i="22"/>
  <c r="E378" i="22"/>
  <c r="E379" i="22"/>
  <c r="E380" i="22"/>
  <c r="E381" i="22"/>
  <c r="E382" i="22"/>
  <c r="E377" i="22"/>
  <c r="D378" i="22"/>
  <c r="D379" i="22"/>
  <c r="D380" i="22"/>
  <c r="D381" i="22"/>
  <c r="D382" i="22"/>
  <c r="D377" i="22"/>
  <c r="C378" i="22"/>
  <c r="C379" i="22"/>
  <c r="C380" i="22"/>
  <c r="C381" i="22"/>
  <c r="C382" i="22"/>
  <c r="C377" i="22"/>
  <c r="B378" i="22"/>
  <c r="B379" i="22"/>
  <c r="B380" i="22"/>
  <c r="B381" i="22"/>
  <c r="B382" i="22"/>
  <c r="B377" i="22"/>
  <c r="Q353" i="22"/>
  <c r="Q354" i="22"/>
  <c r="Q355" i="22"/>
  <c r="Q356" i="22"/>
  <c r="Q357" i="22"/>
  <c r="Q358" i="22"/>
  <c r="Q352" i="22"/>
  <c r="H356" i="22"/>
  <c r="H357" i="22"/>
  <c r="H358" i="22"/>
  <c r="H352" i="22"/>
  <c r="G353" i="22"/>
  <c r="G354" i="22"/>
  <c r="G355" i="22"/>
  <c r="G356" i="22"/>
  <c r="G357" i="22"/>
  <c r="G358" i="22"/>
  <c r="G352" i="22"/>
  <c r="F353" i="22"/>
  <c r="F354" i="22"/>
  <c r="F355" i="22"/>
  <c r="F356" i="22"/>
  <c r="F357" i="22"/>
  <c r="F358" i="22"/>
  <c r="F352" i="22"/>
  <c r="E353" i="22"/>
  <c r="E354" i="22"/>
  <c r="E355" i="22"/>
  <c r="E356" i="22"/>
  <c r="E357" i="22"/>
  <c r="E358" i="22"/>
  <c r="E352" i="22"/>
  <c r="D353" i="22"/>
  <c r="D354" i="22"/>
  <c r="D355" i="22"/>
  <c r="D356" i="22"/>
  <c r="D357" i="22"/>
  <c r="D358" i="22"/>
  <c r="D352" i="22"/>
  <c r="C353" i="22"/>
  <c r="C354" i="22"/>
  <c r="C355" i="22"/>
  <c r="C356" i="22"/>
  <c r="C357" i="22"/>
  <c r="C358" i="22"/>
  <c r="C352" i="22"/>
  <c r="B353" i="22"/>
  <c r="B354" i="22"/>
  <c r="B355" i="22"/>
  <c r="B356" i="22"/>
  <c r="B357" i="22"/>
  <c r="B358" i="22"/>
  <c r="B352" i="22"/>
  <c r="Q343" i="22"/>
  <c r="Q344" i="22"/>
  <c r="Q345" i="22"/>
  <c r="Q346" i="22"/>
  <c r="Q342" i="22"/>
  <c r="H343" i="22"/>
  <c r="H344" i="22"/>
  <c r="H345" i="22"/>
  <c r="H346" i="22"/>
  <c r="G343" i="22"/>
  <c r="G344" i="22"/>
  <c r="G345" i="22"/>
  <c r="G346" i="22"/>
  <c r="G342" i="22"/>
  <c r="F343" i="22"/>
  <c r="F344" i="22"/>
  <c r="F345" i="22"/>
  <c r="F346" i="22"/>
  <c r="F342" i="22"/>
  <c r="E343" i="22"/>
  <c r="E344" i="22"/>
  <c r="E345" i="22"/>
  <c r="E346" i="22"/>
  <c r="E342" i="22"/>
  <c r="D343" i="22"/>
  <c r="D344" i="22"/>
  <c r="D345" i="22"/>
  <c r="D346" i="22"/>
  <c r="D342" i="22"/>
  <c r="C343" i="22"/>
  <c r="C344" i="22"/>
  <c r="C345" i="22"/>
  <c r="C346" i="22"/>
  <c r="C342" i="22"/>
  <c r="B343" i="22"/>
  <c r="B344" i="22"/>
  <c r="B345" i="22"/>
  <c r="B346" i="22"/>
  <c r="B342" i="22"/>
  <c r="Q322" i="22"/>
  <c r="Q323" i="22"/>
  <c r="Q324" i="22"/>
  <c r="Q325" i="22"/>
  <c r="Q326" i="22"/>
  <c r="Q327" i="22"/>
  <c r="Q328" i="22"/>
  <c r="Q321" i="22"/>
  <c r="B324" i="22"/>
  <c r="C324" i="22"/>
  <c r="D324" i="22"/>
  <c r="E324" i="22"/>
  <c r="F324" i="22"/>
  <c r="G324" i="22"/>
  <c r="C325" i="22"/>
  <c r="E325" i="22"/>
  <c r="F325" i="22"/>
  <c r="G325" i="22"/>
  <c r="H326" i="22"/>
  <c r="H327" i="22"/>
  <c r="H328" i="22"/>
  <c r="H321" i="22"/>
  <c r="G322" i="22"/>
  <c r="G323" i="22"/>
  <c r="G326" i="22"/>
  <c r="G327" i="22"/>
  <c r="G328" i="22"/>
  <c r="G321" i="22"/>
  <c r="F322" i="22"/>
  <c r="F323" i="22"/>
  <c r="F326" i="22"/>
  <c r="F327" i="22"/>
  <c r="F328" i="22"/>
  <c r="F321" i="22"/>
  <c r="E322" i="22"/>
  <c r="E323" i="22"/>
  <c r="E326" i="22"/>
  <c r="E327" i="22"/>
  <c r="E328" i="22"/>
  <c r="E321" i="22"/>
  <c r="D322" i="22"/>
  <c r="D323" i="22"/>
  <c r="D326" i="22"/>
  <c r="D327" i="22"/>
  <c r="D328" i="22"/>
  <c r="D321" i="22"/>
  <c r="C322" i="22"/>
  <c r="C323" i="22"/>
  <c r="C326" i="22"/>
  <c r="C327" i="22"/>
  <c r="C328" i="22"/>
  <c r="C321" i="22"/>
  <c r="B322" i="22"/>
  <c r="B323" i="22"/>
  <c r="B326" i="22"/>
  <c r="B327" i="22"/>
  <c r="B328" i="22"/>
  <c r="B321" i="22"/>
  <c r="Q312" i="22"/>
  <c r="Q313" i="22"/>
  <c r="Q314" i="22"/>
  <c r="Q315" i="22"/>
  <c r="Q316" i="22"/>
  <c r="Q311" i="22"/>
  <c r="O317" i="22"/>
  <c r="H313" i="22"/>
  <c r="H314" i="22"/>
  <c r="H315" i="22"/>
  <c r="H316" i="22"/>
  <c r="G312" i="22"/>
  <c r="G313" i="22"/>
  <c r="G314" i="22"/>
  <c r="G315" i="22"/>
  <c r="G316" i="22"/>
  <c r="G311" i="22"/>
  <c r="F312" i="22"/>
  <c r="F313" i="22"/>
  <c r="F314" i="22"/>
  <c r="F315" i="22"/>
  <c r="F316" i="22"/>
  <c r="F311" i="22"/>
  <c r="E312" i="22"/>
  <c r="E313" i="22"/>
  <c r="E314" i="22"/>
  <c r="E315" i="22"/>
  <c r="E316" i="22"/>
  <c r="E311" i="22"/>
  <c r="D312" i="22"/>
  <c r="D313" i="22"/>
  <c r="D314" i="22"/>
  <c r="D315" i="22"/>
  <c r="D316" i="22"/>
  <c r="D311" i="22"/>
  <c r="C312" i="22"/>
  <c r="C313" i="22"/>
  <c r="C314" i="22"/>
  <c r="C315" i="22"/>
  <c r="C316" i="22"/>
  <c r="C311" i="22"/>
  <c r="B312" i="22"/>
  <c r="B313" i="22"/>
  <c r="B314" i="22"/>
  <c r="B315" i="22"/>
  <c r="B316" i="22"/>
  <c r="B311" i="22"/>
  <c r="H86" i="23"/>
  <c r="G86" i="23"/>
  <c r="F86" i="23"/>
  <c r="H85" i="23"/>
  <c r="G85" i="23"/>
  <c r="F85" i="23"/>
  <c r="H84" i="23"/>
  <c r="G84" i="23"/>
  <c r="F84" i="23"/>
  <c r="H83" i="23"/>
  <c r="G83" i="23"/>
  <c r="F83" i="23"/>
  <c r="H82" i="23"/>
  <c r="G82" i="23"/>
  <c r="F82" i="23"/>
  <c r="H81" i="23"/>
  <c r="G81" i="23"/>
  <c r="F81" i="23"/>
  <c r="H80" i="23"/>
  <c r="G80" i="23"/>
  <c r="F80" i="23"/>
  <c r="H77" i="23"/>
  <c r="G77" i="23"/>
  <c r="F77" i="23"/>
  <c r="H76" i="23"/>
  <c r="G76" i="23"/>
  <c r="F76" i="23"/>
  <c r="H75" i="23"/>
  <c r="G75" i="23"/>
  <c r="F75" i="23"/>
  <c r="H74" i="23"/>
  <c r="G74" i="23"/>
  <c r="F74" i="23"/>
  <c r="G73" i="23"/>
  <c r="H72" i="23"/>
  <c r="G72" i="23"/>
  <c r="F72" i="23"/>
  <c r="D84" i="23"/>
  <c r="C84" i="23"/>
  <c r="B84" i="23"/>
  <c r="D83" i="23"/>
  <c r="C83" i="23"/>
  <c r="B83" i="23"/>
  <c r="D82" i="23"/>
  <c r="C82" i="23"/>
  <c r="B82" i="23"/>
  <c r="D81" i="23"/>
  <c r="C81" i="23"/>
  <c r="B81" i="23"/>
  <c r="D80" i="23"/>
  <c r="C80" i="23"/>
  <c r="B80" i="23"/>
  <c r="D79" i="23"/>
  <c r="C79" i="23"/>
  <c r="B79" i="23"/>
  <c r="D76" i="23"/>
  <c r="C76" i="23"/>
  <c r="B76" i="23"/>
  <c r="D75" i="23"/>
  <c r="C75" i="23"/>
  <c r="B75" i="23"/>
  <c r="D74" i="23"/>
  <c r="C74" i="23"/>
  <c r="B74" i="23"/>
  <c r="D73" i="23"/>
  <c r="C73" i="23"/>
  <c r="B73" i="23"/>
  <c r="D72" i="23"/>
  <c r="C72" i="23"/>
  <c r="B72" i="23"/>
  <c r="D71" i="23"/>
  <c r="C71" i="23"/>
  <c r="B71" i="23"/>
  <c r="Q286" i="22"/>
  <c r="Q287" i="22"/>
  <c r="Q288" i="22"/>
  <c r="Q289" i="22"/>
  <c r="Q290" i="22"/>
  <c r="Q291" i="22"/>
  <c r="Q292" i="22"/>
  <c r="I293" i="22"/>
  <c r="J293" i="22"/>
  <c r="K293" i="22"/>
  <c r="L293" i="22"/>
  <c r="M293" i="22"/>
  <c r="N293" i="22"/>
  <c r="O293" i="22"/>
  <c r="P293" i="22"/>
  <c r="H288" i="22"/>
  <c r="H291" i="22"/>
  <c r="H292" i="22"/>
  <c r="H286" i="22"/>
  <c r="G287" i="22"/>
  <c r="G288" i="22"/>
  <c r="G289" i="22"/>
  <c r="G290" i="22"/>
  <c r="G291" i="22"/>
  <c r="G292" i="22"/>
  <c r="G286" i="22"/>
  <c r="F287" i="22"/>
  <c r="F288" i="22"/>
  <c r="F289" i="22"/>
  <c r="F290" i="22"/>
  <c r="F291" i="22"/>
  <c r="F292" i="22"/>
  <c r="F286" i="22"/>
  <c r="E287" i="22"/>
  <c r="E288" i="22"/>
  <c r="E289" i="22"/>
  <c r="E290" i="22"/>
  <c r="E291" i="22"/>
  <c r="E292" i="22"/>
  <c r="E286" i="22"/>
  <c r="D287" i="22"/>
  <c r="D288" i="22"/>
  <c r="D289" i="22"/>
  <c r="D290" i="22"/>
  <c r="D291" i="22"/>
  <c r="D292" i="22"/>
  <c r="D286" i="22"/>
  <c r="C287" i="22"/>
  <c r="C288" i="22"/>
  <c r="C289" i="22"/>
  <c r="C290" i="22"/>
  <c r="C291" i="22"/>
  <c r="C292" i="22"/>
  <c r="C286" i="22"/>
  <c r="B287" i="22"/>
  <c r="B288" i="22"/>
  <c r="B289" i="22"/>
  <c r="B290" i="22"/>
  <c r="B291" i="22"/>
  <c r="B292" i="22"/>
  <c r="B286" i="22"/>
  <c r="Q278" i="22"/>
  <c r="Q279" i="22"/>
  <c r="Q280" i="22"/>
  <c r="Q281" i="22"/>
  <c r="Q276" i="22"/>
  <c r="I282" i="22"/>
  <c r="J282" i="22"/>
  <c r="K282" i="22"/>
  <c r="L282" i="22"/>
  <c r="M282" i="22"/>
  <c r="N282" i="22"/>
  <c r="O282" i="22"/>
  <c r="P282" i="22"/>
  <c r="H278" i="22"/>
  <c r="H279" i="22"/>
  <c r="H280" i="22"/>
  <c r="H281" i="22"/>
  <c r="G278" i="22"/>
  <c r="G279" i="22"/>
  <c r="G280" i="22"/>
  <c r="G281" i="22"/>
  <c r="G276" i="22"/>
  <c r="F278" i="22"/>
  <c r="F279" i="22"/>
  <c r="F280" i="22"/>
  <c r="F281" i="22"/>
  <c r="F276" i="22"/>
  <c r="E278" i="22"/>
  <c r="E279" i="22"/>
  <c r="E280" i="22"/>
  <c r="E281" i="22"/>
  <c r="E276" i="22"/>
  <c r="D278" i="22"/>
  <c r="D279" i="22"/>
  <c r="D280" i="22"/>
  <c r="D281" i="22"/>
  <c r="D276" i="22"/>
  <c r="C277" i="22"/>
  <c r="C278" i="22"/>
  <c r="C279" i="22"/>
  <c r="C280" i="22"/>
  <c r="C281" i="22"/>
  <c r="C276" i="22"/>
  <c r="B279" i="22"/>
  <c r="B280" i="22"/>
  <c r="B281" i="22"/>
  <c r="B278" i="22"/>
  <c r="B276" i="22"/>
  <c r="Q258" i="22"/>
  <c r="Q259" i="22"/>
  <c r="Q260" i="22"/>
  <c r="Q261" i="22"/>
  <c r="Q262" i="22"/>
  <c r="Q257" i="22"/>
  <c r="I263" i="22"/>
  <c r="J263" i="22"/>
  <c r="K263" i="22"/>
  <c r="L263" i="22"/>
  <c r="M263" i="22"/>
  <c r="N263" i="22"/>
  <c r="O263" i="22"/>
  <c r="P263" i="22"/>
  <c r="H261" i="22"/>
  <c r="H262" i="22"/>
  <c r="H257" i="22"/>
  <c r="G258" i="22"/>
  <c r="G259" i="22"/>
  <c r="G260" i="22"/>
  <c r="G261" i="22"/>
  <c r="G262" i="22"/>
  <c r="G257" i="22"/>
  <c r="F258" i="22"/>
  <c r="F259" i="22"/>
  <c r="F260" i="22"/>
  <c r="F261" i="22"/>
  <c r="F262" i="22"/>
  <c r="F257" i="22"/>
  <c r="E258" i="22"/>
  <c r="E259" i="22"/>
  <c r="E260" i="22"/>
  <c r="E261" i="22"/>
  <c r="E262" i="22"/>
  <c r="E257" i="22"/>
  <c r="D258" i="22"/>
  <c r="D259" i="22"/>
  <c r="D260" i="22"/>
  <c r="D261" i="22"/>
  <c r="D262" i="22"/>
  <c r="D257" i="22"/>
  <c r="C258" i="22"/>
  <c r="C259" i="22"/>
  <c r="C260" i="22"/>
  <c r="C261" i="22"/>
  <c r="C262" i="22"/>
  <c r="C257" i="22"/>
  <c r="B258" i="22"/>
  <c r="B259" i="22"/>
  <c r="B260" i="22"/>
  <c r="B261" i="22"/>
  <c r="B262" i="22"/>
  <c r="B257" i="22"/>
  <c r="I253" i="22"/>
  <c r="J253" i="22"/>
  <c r="K253" i="22"/>
  <c r="L253" i="22"/>
  <c r="M253" i="22"/>
  <c r="N253" i="22"/>
  <c r="O253" i="22"/>
  <c r="P253" i="22"/>
  <c r="Q248" i="22"/>
  <c r="Q249" i="22"/>
  <c r="Q250" i="22"/>
  <c r="Q251" i="22"/>
  <c r="Q252" i="22"/>
  <c r="Q247" i="22"/>
  <c r="H248" i="22"/>
  <c r="H249" i="22"/>
  <c r="H250" i="22"/>
  <c r="H251" i="22"/>
  <c r="H252" i="22"/>
  <c r="G248" i="22"/>
  <c r="G249" i="22"/>
  <c r="G250" i="22"/>
  <c r="G251" i="22"/>
  <c r="G252" i="22"/>
  <c r="G247" i="22"/>
  <c r="F248" i="22"/>
  <c r="F249" i="22"/>
  <c r="F250" i="22"/>
  <c r="F251" i="22"/>
  <c r="F252" i="22"/>
  <c r="F247" i="22"/>
  <c r="E248" i="22"/>
  <c r="E249" i="22"/>
  <c r="E250" i="22"/>
  <c r="E251" i="22"/>
  <c r="E252" i="22"/>
  <c r="E247" i="22"/>
  <c r="C248" i="22"/>
  <c r="C249" i="22"/>
  <c r="C250" i="22"/>
  <c r="C251" i="22"/>
  <c r="C252" i="22"/>
  <c r="C247" i="22"/>
  <c r="D248" i="22"/>
  <c r="D249" i="22"/>
  <c r="D250" i="22"/>
  <c r="D251" i="22"/>
  <c r="D252" i="22"/>
  <c r="D247" i="22"/>
  <c r="B248" i="22"/>
  <c r="B249" i="22"/>
  <c r="B250" i="22"/>
  <c r="B251" i="22"/>
  <c r="B252" i="22"/>
  <c r="B247" i="22"/>
  <c r="D538" i="18"/>
  <c r="D549" i="18"/>
  <c r="E549" i="18"/>
  <c r="F549" i="18"/>
  <c r="G549" i="18"/>
  <c r="H573" i="22"/>
  <c r="H574" i="22"/>
  <c r="D517" i="18"/>
  <c r="H168" i="23" s="1"/>
  <c r="E517" i="18"/>
  <c r="F517" i="18"/>
  <c r="G517" i="18"/>
  <c r="H543" i="22"/>
  <c r="H538" i="22"/>
  <c r="E478" i="18"/>
  <c r="D488" i="18"/>
  <c r="D165" i="23" s="1"/>
  <c r="D157" i="23"/>
  <c r="D446" i="18"/>
  <c r="D458" i="18"/>
  <c r="E446" i="18"/>
  <c r="D449" i="22"/>
  <c r="E418" i="18"/>
  <c r="F418" i="18"/>
  <c r="G418" i="18"/>
  <c r="D138" i="23"/>
  <c r="H393" i="22"/>
  <c r="E375" i="18"/>
  <c r="G375" i="18"/>
  <c r="F375" i="18"/>
  <c r="D115" i="23"/>
  <c r="H106" i="23"/>
  <c r="E316" i="18"/>
  <c r="D105" i="23"/>
  <c r="F316" i="18"/>
  <c r="G316" i="18"/>
  <c r="H323" i="22"/>
  <c r="H324" i="22"/>
  <c r="H325" i="22"/>
  <c r="E304" i="18"/>
  <c r="E284" i="18"/>
  <c r="E273" i="18"/>
  <c r="D282" i="22"/>
  <c r="E255" i="18"/>
  <c r="E245" i="18"/>
  <c r="D263" i="22"/>
  <c r="H258" i="22"/>
  <c r="H259" i="22"/>
  <c r="H260" i="22"/>
  <c r="D77" i="23"/>
  <c r="H247" i="22"/>
  <c r="D63" i="23"/>
  <c r="C63" i="23"/>
  <c r="B63" i="23"/>
  <c r="D62" i="23"/>
  <c r="C62" i="23"/>
  <c r="B62" i="23"/>
  <c r="D61" i="23"/>
  <c r="C61" i="23"/>
  <c r="B61" i="23"/>
  <c r="D60" i="23"/>
  <c r="C60" i="23"/>
  <c r="B60" i="23"/>
  <c r="D59" i="23"/>
  <c r="C59" i="23"/>
  <c r="B59" i="23"/>
  <c r="C58" i="23"/>
  <c r="D57" i="23"/>
  <c r="C57" i="23"/>
  <c r="B57" i="23"/>
  <c r="D56" i="23"/>
  <c r="C56" i="23"/>
  <c r="B56" i="23"/>
  <c r="D53" i="23"/>
  <c r="C53" i="23"/>
  <c r="B53" i="23"/>
  <c r="D52" i="23"/>
  <c r="C52" i="23"/>
  <c r="B52" i="23"/>
  <c r="D51" i="23"/>
  <c r="C51" i="23"/>
  <c r="B51" i="23"/>
  <c r="D49" i="23"/>
  <c r="C49" i="23"/>
  <c r="B49" i="23"/>
  <c r="D48" i="23"/>
  <c r="C48" i="23"/>
  <c r="B48" i="23"/>
  <c r="H45" i="23"/>
  <c r="G45" i="23"/>
  <c r="F45" i="23"/>
  <c r="H44" i="23"/>
  <c r="G44" i="23"/>
  <c r="F44" i="23"/>
  <c r="H43" i="23"/>
  <c r="G43" i="23"/>
  <c r="F43" i="23"/>
  <c r="G42" i="23"/>
  <c r="H41" i="23"/>
  <c r="G41" i="23"/>
  <c r="F41" i="23"/>
  <c r="H40" i="23"/>
  <c r="G40" i="23"/>
  <c r="F40" i="23"/>
  <c r="H39" i="23"/>
  <c r="G39" i="23"/>
  <c r="F39" i="23"/>
  <c r="H36" i="23"/>
  <c r="G36" i="23"/>
  <c r="F36" i="23"/>
  <c r="H35" i="23"/>
  <c r="G35" i="23"/>
  <c r="F35" i="23"/>
  <c r="H34" i="23"/>
  <c r="G34" i="23"/>
  <c r="F34" i="23"/>
  <c r="H33" i="23"/>
  <c r="G33" i="23"/>
  <c r="F33" i="23"/>
  <c r="H32" i="23"/>
  <c r="G32" i="23"/>
  <c r="F32" i="23"/>
  <c r="H31" i="23"/>
  <c r="G31" i="23"/>
  <c r="F31" i="23"/>
  <c r="D43" i="23"/>
  <c r="C43" i="23"/>
  <c r="B43" i="23"/>
  <c r="D42" i="23"/>
  <c r="C42" i="23"/>
  <c r="B42" i="23"/>
  <c r="D41" i="23"/>
  <c r="C41" i="23"/>
  <c r="B41" i="23"/>
  <c r="D40" i="23"/>
  <c r="C40" i="23"/>
  <c r="B40" i="23"/>
  <c r="D39" i="23"/>
  <c r="C39" i="23"/>
  <c r="B39" i="23"/>
  <c r="D38" i="23"/>
  <c r="C38" i="23"/>
  <c r="B38" i="23"/>
  <c r="D37" i="23"/>
  <c r="C37" i="23"/>
  <c r="B37" i="23"/>
  <c r="D34" i="23"/>
  <c r="C34" i="23"/>
  <c r="B34" i="23"/>
  <c r="D33" i="23"/>
  <c r="C33" i="23"/>
  <c r="B33" i="23"/>
  <c r="D32" i="23"/>
  <c r="C32" i="23"/>
  <c r="B32" i="23"/>
  <c r="D31" i="23"/>
  <c r="C31" i="23"/>
  <c r="B31" i="23"/>
  <c r="D30" i="23"/>
  <c r="C30" i="23"/>
  <c r="B30" i="23"/>
  <c r="D29" i="23"/>
  <c r="C29" i="23"/>
  <c r="B29" i="23"/>
  <c r="H24" i="23"/>
  <c r="G24" i="23"/>
  <c r="F24" i="23"/>
  <c r="H23" i="23"/>
  <c r="G23" i="23"/>
  <c r="F23" i="23"/>
  <c r="H22" i="23"/>
  <c r="G22" i="23"/>
  <c r="F22" i="23"/>
  <c r="H21" i="23"/>
  <c r="G21" i="23"/>
  <c r="F21" i="23"/>
  <c r="H20" i="23"/>
  <c r="G20" i="23"/>
  <c r="F20" i="23"/>
  <c r="H19" i="23"/>
  <c r="G19" i="23"/>
  <c r="F19" i="23"/>
  <c r="H18" i="23"/>
  <c r="G18" i="23"/>
  <c r="F18" i="23"/>
  <c r="H15" i="23"/>
  <c r="G15" i="23"/>
  <c r="F15" i="23"/>
  <c r="H14" i="23"/>
  <c r="G14" i="23"/>
  <c r="F14" i="23"/>
  <c r="H13" i="23"/>
  <c r="G13" i="23"/>
  <c r="F13" i="23"/>
  <c r="H12" i="23"/>
  <c r="G12" i="23"/>
  <c r="F12" i="23"/>
  <c r="G11" i="23"/>
  <c r="H10" i="23"/>
  <c r="G10" i="23"/>
  <c r="F10" i="23"/>
  <c r="D24" i="23"/>
  <c r="C24" i="23"/>
  <c r="B24" i="23"/>
  <c r="D23" i="23"/>
  <c r="C23" i="23"/>
  <c r="B23" i="23"/>
  <c r="D22" i="23"/>
  <c r="C22" i="23"/>
  <c r="B22" i="23"/>
  <c r="D21" i="23"/>
  <c r="C21" i="23"/>
  <c r="B21" i="23"/>
  <c r="D20" i="23"/>
  <c r="C20" i="23"/>
  <c r="B20" i="23"/>
  <c r="D19" i="23"/>
  <c r="C19" i="23"/>
  <c r="B19" i="23"/>
  <c r="D18" i="23"/>
  <c r="C18" i="23"/>
  <c r="B18" i="23"/>
  <c r="D15" i="23"/>
  <c r="C15" i="23"/>
  <c r="B15" i="23"/>
  <c r="D14" i="23"/>
  <c r="C14" i="23"/>
  <c r="B14" i="23"/>
  <c r="D13" i="23"/>
  <c r="C13" i="23"/>
  <c r="B13" i="23"/>
  <c r="D12" i="23"/>
  <c r="C12" i="23"/>
  <c r="B12" i="23"/>
  <c r="D11" i="23"/>
  <c r="C11" i="23"/>
  <c r="B11" i="23"/>
  <c r="D10" i="23"/>
  <c r="C10" i="23"/>
  <c r="B10" i="23"/>
  <c r="G170" i="18"/>
  <c r="H141" i="22"/>
  <c r="Q206" i="22"/>
  <c r="Q207" i="22"/>
  <c r="Q208" i="22"/>
  <c r="Q209" i="22"/>
  <c r="Q205" i="22"/>
  <c r="Q203" i="22"/>
  <c r="Q202" i="22"/>
  <c r="H208" i="22"/>
  <c r="H209" i="22"/>
  <c r="G203" i="22"/>
  <c r="G205" i="22"/>
  <c r="G206" i="22"/>
  <c r="G207" i="22"/>
  <c r="G208" i="22"/>
  <c r="G209" i="22"/>
  <c r="G202" i="22"/>
  <c r="F203" i="22"/>
  <c r="F205" i="22"/>
  <c r="F206" i="22"/>
  <c r="F207" i="22"/>
  <c r="F208" i="22"/>
  <c r="F209" i="22"/>
  <c r="F202" i="22"/>
  <c r="E203" i="22"/>
  <c r="E205" i="22"/>
  <c r="E206" i="22"/>
  <c r="E207" i="22"/>
  <c r="E208" i="22"/>
  <c r="E209" i="22"/>
  <c r="E202" i="22"/>
  <c r="D203" i="22"/>
  <c r="D205" i="22"/>
  <c r="D206" i="22"/>
  <c r="D207" i="22"/>
  <c r="D208" i="22"/>
  <c r="D209" i="22"/>
  <c r="D202" i="22"/>
  <c r="C203" i="22"/>
  <c r="C204" i="22"/>
  <c r="C205" i="22"/>
  <c r="C206" i="22"/>
  <c r="C207" i="22"/>
  <c r="C208" i="22"/>
  <c r="C209" i="22"/>
  <c r="C202" i="22"/>
  <c r="B209" i="22"/>
  <c r="B203" i="22"/>
  <c r="B205" i="22"/>
  <c r="B206" i="22"/>
  <c r="B207" i="22"/>
  <c r="B208" i="22"/>
  <c r="B202" i="22"/>
  <c r="Q193" i="22"/>
  <c r="Q195" i="22"/>
  <c r="Q196" i="22"/>
  <c r="Q197" i="22"/>
  <c r="Q192" i="22"/>
  <c r="P198" i="22"/>
  <c r="H193" i="22"/>
  <c r="H195" i="22"/>
  <c r="H196" i="22"/>
  <c r="H197" i="22"/>
  <c r="G193" i="22"/>
  <c r="G195" i="22"/>
  <c r="G196" i="22"/>
  <c r="G197" i="22"/>
  <c r="G192" i="22"/>
  <c r="F193" i="22"/>
  <c r="F195" i="22"/>
  <c r="F196" i="22"/>
  <c r="F197" i="22"/>
  <c r="F192" i="22"/>
  <c r="E193" i="22"/>
  <c r="E195" i="22"/>
  <c r="E196" i="22"/>
  <c r="E197" i="22"/>
  <c r="E192" i="22"/>
  <c r="D193" i="22"/>
  <c r="D195" i="22"/>
  <c r="D196" i="22"/>
  <c r="D197" i="22"/>
  <c r="D192" i="22"/>
  <c r="C193" i="22"/>
  <c r="C195" i="22"/>
  <c r="C196" i="22"/>
  <c r="C197" i="22"/>
  <c r="C192" i="22"/>
  <c r="B197" i="22"/>
  <c r="B193" i="22"/>
  <c r="B195" i="22"/>
  <c r="B196" i="22"/>
  <c r="B192" i="22"/>
  <c r="D64" i="23"/>
  <c r="H203" i="22"/>
  <c r="E203" i="18"/>
  <c r="D54" i="23"/>
  <c r="E191" i="18"/>
  <c r="F191" i="18"/>
  <c r="G191" i="18"/>
  <c r="Q169" i="22"/>
  <c r="Q170" i="22"/>
  <c r="Q172" i="22"/>
  <c r="Q173" i="22"/>
  <c r="Q174" i="22"/>
  <c r="Q168" i="22"/>
  <c r="Q159" i="22"/>
  <c r="Q160" i="22"/>
  <c r="Q161" i="22"/>
  <c r="Q162" i="22"/>
  <c r="Q163" i="22"/>
  <c r="Q158" i="22"/>
  <c r="I175" i="22"/>
  <c r="J175" i="22"/>
  <c r="K175" i="22"/>
  <c r="L175" i="22"/>
  <c r="M175" i="22"/>
  <c r="N175" i="22"/>
  <c r="O175" i="22"/>
  <c r="P175" i="22"/>
  <c r="G169" i="22"/>
  <c r="G170" i="22"/>
  <c r="G172" i="22"/>
  <c r="G173" i="22"/>
  <c r="G174" i="22"/>
  <c r="G168" i="22"/>
  <c r="F169" i="22"/>
  <c r="F170" i="22"/>
  <c r="F172" i="22"/>
  <c r="F173" i="22"/>
  <c r="F174" i="22"/>
  <c r="F168" i="22"/>
  <c r="E169" i="22"/>
  <c r="E170" i="22"/>
  <c r="E172" i="22"/>
  <c r="E173" i="22"/>
  <c r="E174" i="22"/>
  <c r="E168" i="22"/>
  <c r="D169" i="22"/>
  <c r="D170" i="22"/>
  <c r="D172" i="22"/>
  <c r="D173" i="22"/>
  <c r="D174" i="22"/>
  <c r="D168" i="22"/>
  <c r="C169" i="22"/>
  <c r="C170" i="22"/>
  <c r="C171" i="22"/>
  <c r="C172" i="22"/>
  <c r="C173" i="22"/>
  <c r="C174" i="22"/>
  <c r="C168" i="22"/>
  <c r="B169" i="22"/>
  <c r="B170" i="22"/>
  <c r="B172" i="22"/>
  <c r="B173" i="22"/>
  <c r="B174" i="22"/>
  <c r="B168" i="22"/>
  <c r="G159" i="22"/>
  <c r="G160" i="22"/>
  <c r="G161" i="22"/>
  <c r="G162" i="22"/>
  <c r="G163" i="22"/>
  <c r="G158" i="22"/>
  <c r="F159" i="22"/>
  <c r="F160" i="22"/>
  <c r="F161" i="22"/>
  <c r="F162" i="22"/>
  <c r="F163" i="22"/>
  <c r="F158" i="22"/>
  <c r="E159" i="22"/>
  <c r="E160" i="22"/>
  <c r="E161" i="22"/>
  <c r="E162" i="22"/>
  <c r="E163" i="22"/>
  <c r="E158" i="22"/>
  <c r="D159" i="22"/>
  <c r="D160" i="22"/>
  <c r="D161" i="22"/>
  <c r="D162" i="22"/>
  <c r="D163" i="22"/>
  <c r="D158" i="22"/>
  <c r="C159" i="22"/>
  <c r="C160" i="22"/>
  <c r="C161" i="22"/>
  <c r="C162" i="22"/>
  <c r="C163" i="22"/>
  <c r="C158" i="22"/>
  <c r="B159" i="22"/>
  <c r="B160" i="22"/>
  <c r="B161" i="22"/>
  <c r="B162" i="22"/>
  <c r="B163" i="22"/>
  <c r="B158" i="22"/>
  <c r="I146" i="22"/>
  <c r="J146" i="22"/>
  <c r="K146" i="22"/>
  <c r="L146" i="22"/>
  <c r="M146" i="22"/>
  <c r="N146" i="22"/>
  <c r="O146" i="22"/>
  <c r="P146" i="22"/>
  <c r="Q140" i="22"/>
  <c r="Q141" i="22"/>
  <c r="Q142" i="22"/>
  <c r="Q143" i="22"/>
  <c r="Q144" i="22"/>
  <c r="Q145" i="22"/>
  <c r="Q139" i="22"/>
  <c r="G140" i="22"/>
  <c r="G141" i="22"/>
  <c r="G142" i="22"/>
  <c r="G143" i="22"/>
  <c r="G144" i="22"/>
  <c r="G145" i="22"/>
  <c r="G139" i="22"/>
  <c r="F140" i="22"/>
  <c r="F141" i="22"/>
  <c r="F142" i="22"/>
  <c r="F143" i="22"/>
  <c r="F144" i="22"/>
  <c r="F145" i="22"/>
  <c r="F139" i="22"/>
  <c r="E140" i="22"/>
  <c r="E141" i="22"/>
  <c r="E142" i="22"/>
  <c r="E143" i="22"/>
  <c r="E144" i="22"/>
  <c r="E145" i="22"/>
  <c r="E139" i="22"/>
  <c r="D140" i="22"/>
  <c r="D141" i="22"/>
  <c r="D142" i="22"/>
  <c r="D143" i="22"/>
  <c r="D144" i="22"/>
  <c r="D145" i="22"/>
  <c r="D139" i="22"/>
  <c r="C140" i="22"/>
  <c r="C141" i="22"/>
  <c r="C142" i="22"/>
  <c r="C143" i="22"/>
  <c r="C144" i="22"/>
  <c r="C145" i="22"/>
  <c r="C139" i="22"/>
  <c r="B140" i="22"/>
  <c r="B141" i="22"/>
  <c r="B142" i="22"/>
  <c r="B143" i="22"/>
  <c r="B144" i="22"/>
  <c r="B145" i="22"/>
  <c r="B139" i="22"/>
  <c r="Q130" i="22"/>
  <c r="Q131" i="22"/>
  <c r="Q132" i="22"/>
  <c r="Q133" i="22"/>
  <c r="Q134" i="22"/>
  <c r="Q129" i="22"/>
  <c r="H132" i="22"/>
  <c r="H133" i="22"/>
  <c r="H134" i="22"/>
  <c r="G130" i="22"/>
  <c r="G131" i="22"/>
  <c r="G132" i="22"/>
  <c r="G133" i="22"/>
  <c r="G134" i="22"/>
  <c r="G129" i="22"/>
  <c r="F130" i="22"/>
  <c r="F131" i="22"/>
  <c r="F132" i="22"/>
  <c r="F133" i="22"/>
  <c r="F134" i="22"/>
  <c r="F129" i="22"/>
  <c r="E130" i="22"/>
  <c r="E131" i="22"/>
  <c r="E132" i="22"/>
  <c r="E133" i="22"/>
  <c r="E134" i="22"/>
  <c r="E129" i="22"/>
  <c r="D130" i="22"/>
  <c r="D131" i="22"/>
  <c r="D132" i="22"/>
  <c r="D133" i="22"/>
  <c r="D134" i="22"/>
  <c r="D129" i="22"/>
  <c r="C130" i="22"/>
  <c r="C131" i="22"/>
  <c r="C132" i="22"/>
  <c r="C133" i="22"/>
  <c r="C134" i="22"/>
  <c r="C129" i="22"/>
  <c r="B130" i="22"/>
  <c r="B131" i="22"/>
  <c r="B132" i="22"/>
  <c r="B133" i="22"/>
  <c r="B134" i="22"/>
  <c r="B129" i="22"/>
  <c r="D175" i="22"/>
  <c r="E159" i="18"/>
  <c r="E141" i="18"/>
  <c r="D135" i="22"/>
  <c r="G130" i="18"/>
  <c r="E130" i="18"/>
  <c r="F130" i="18"/>
  <c r="D146" i="22"/>
  <c r="G141" i="18"/>
  <c r="F141" i="18"/>
  <c r="Q106" i="22"/>
  <c r="Q107" i="22"/>
  <c r="Q108" i="22"/>
  <c r="Q109" i="22"/>
  <c r="Q110" i="22"/>
  <c r="Q111" i="22"/>
  <c r="Q105" i="22"/>
  <c r="Q98" i="22"/>
  <c r="Q99" i="22"/>
  <c r="Q100" i="22"/>
  <c r="Q97" i="22"/>
  <c r="Q95" i="22"/>
  <c r="H106" i="22"/>
  <c r="H108" i="22"/>
  <c r="H109" i="22"/>
  <c r="H110" i="22"/>
  <c r="H111" i="22"/>
  <c r="H105" i="22"/>
  <c r="G106" i="22"/>
  <c r="G107" i="22"/>
  <c r="G108" i="22"/>
  <c r="G109" i="22"/>
  <c r="G110" i="22"/>
  <c r="G111" i="22"/>
  <c r="G105" i="22"/>
  <c r="F106" i="22"/>
  <c r="F107" i="22"/>
  <c r="F108" i="22"/>
  <c r="F109" i="22"/>
  <c r="F110" i="22"/>
  <c r="F111" i="22"/>
  <c r="F105" i="22"/>
  <c r="E106" i="22"/>
  <c r="E107" i="22"/>
  <c r="E108" i="22"/>
  <c r="E109" i="22"/>
  <c r="E110" i="22"/>
  <c r="E111" i="22"/>
  <c r="E105" i="22"/>
  <c r="D106" i="22"/>
  <c r="D107" i="22"/>
  <c r="D108" i="22"/>
  <c r="D109" i="22"/>
  <c r="D110" i="22"/>
  <c r="D111" i="22"/>
  <c r="D105" i="22"/>
  <c r="C106" i="22"/>
  <c r="C107" i="22"/>
  <c r="C108" i="22"/>
  <c r="C109" i="22"/>
  <c r="C110" i="22"/>
  <c r="C111" i="22"/>
  <c r="C105" i="22"/>
  <c r="B106" i="22"/>
  <c r="B107" i="22"/>
  <c r="B108" i="22"/>
  <c r="B109" i="22"/>
  <c r="B110" i="22"/>
  <c r="B111" i="22"/>
  <c r="B105" i="22"/>
  <c r="H97" i="22"/>
  <c r="H98" i="22"/>
  <c r="H99" i="22"/>
  <c r="H100" i="22"/>
  <c r="G97" i="22"/>
  <c r="G98" i="22"/>
  <c r="G99" i="22"/>
  <c r="G100" i="22"/>
  <c r="G95" i="22"/>
  <c r="F97" i="22"/>
  <c r="F98" i="22"/>
  <c r="F99" i="22"/>
  <c r="F100" i="22"/>
  <c r="F95" i="22"/>
  <c r="E97" i="22"/>
  <c r="E98" i="22"/>
  <c r="E99" i="22"/>
  <c r="E100" i="22"/>
  <c r="E95" i="22"/>
  <c r="D97" i="22"/>
  <c r="D98" i="22"/>
  <c r="D99" i="22"/>
  <c r="D100" i="22"/>
  <c r="D95" i="22"/>
  <c r="C96" i="22"/>
  <c r="C97" i="22"/>
  <c r="C98" i="22"/>
  <c r="C99" i="22"/>
  <c r="C100" i="22"/>
  <c r="C95" i="22"/>
  <c r="B97" i="22"/>
  <c r="B98" i="22"/>
  <c r="B99" i="22"/>
  <c r="B100" i="22"/>
  <c r="B95" i="22"/>
  <c r="Q76" i="22"/>
  <c r="Q77" i="22"/>
  <c r="Q78" i="22"/>
  <c r="Q79" i="22"/>
  <c r="Q80" i="22"/>
  <c r="Q81" i="22"/>
  <c r="Q75" i="22"/>
  <c r="H67" i="22"/>
  <c r="H68" i="22"/>
  <c r="H69" i="22"/>
  <c r="H70" i="22"/>
  <c r="H65" i="22"/>
  <c r="G66" i="22"/>
  <c r="G67" i="22"/>
  <c r="G68" i="22"/>
  <c r="G69" i="22"/>
  <c r="G70" i="22"/>
  <c r="G65" i="22"/>
  <c r="F66" i="22"/>
  <c r="F67" i="22"/>
  <c r="F68" i="22"/>
  <c r="F69" i="22"/>
  <c r="F70" i="22"/>
  <c r="F65" i="22"/>
  <c r="E66" i="22"/>
  <c r="E67" i="22"/>
  <c r="E68" i="22"/>
  <c r="E69" i="22"/>
  <c r="E70" i="22"/>
  <c r="E65" i="22"/>
  <c r="I82" i="22"/>
  <c r="J82" i="22"/>
  <c r="K82" i="22"/>
  <c r="L82" i="22"/>
  <c r="M82" i="22"/>
  <c r="N82" i="22"/>
  <c r="O82" i="22"/>
  <c r="P82" i="22"/>
  <c r="H76" i="22"/>
  <c r="H78" i="22"/>
  <c r="H79" i="22"/>
  <c r="H80" i="22"/>
  <c r="H81" i="22"/>
  <c r="H75" i="22"/>
  <c r="G75" i="22"/>
  <c r="F75" i="22"/>
  <c r="E75" i="22"/>
  <c r="D75" i="22"/>
  <c r="C76" i="22"/>
  <c r="C77" i="22"/>
  <c r="C78" i="22"/>
  <c r="C79" i="22"/>
  <c r="C80" i="22"/>
  <c r="C81" i="22"/>
  <c r="C75" i="22"/>
  <c r="B76" i="22"/>
  <c r="B77" i="22"/>
  <c r="B78" i="22"/>
  <c r="B79" i="22"/>
  <c r="B80" i="22"/>
  <c r="B81" i="22"/>
  <c r="B75" i="22"/>
  <c r="K71" i="22"/>
  <c r="Q66" i="22"/>
  <c r="Q67" i="22"/>
  <c r="Q68" i="22"/>
  <c r="Q69" i="22"/>
  <c r="Q70" i="22"/>
  <c r="Q65" i="22"/>
  <c r="D66" i="22"/>
  <c r="D67" i="22"/>
  <c r="D68" i="22"/>
  <c r="D69" i="22"/>
  <c r="D70" i="22"/>
  <c r="D65" i="22"/>
  <c r="C66" i="22"/>
  <c r="C67" i="22"/>
  <c r="C68" i="22"/>
  <c r="C69" i="22"/>
  <c r="C70" i="22"/>
  <c r="C65" i="22"/>
  <c r="B66" i="22"/>
  <c r="B67" i="22"/>
  <c r="B68" i="22"/>
  <c r="B69" i="22"/>
  <c r="B70" i="22"/>
  <c r="B65" i="22"/>
  <c r="H16" i="23"/>
  <c r="H25" i="23"/>
  <c r="E97" i="18"/>
  <c r="G108" i="18"/>
  <c r="E108" i="18"/>
  <c r="F108" i="18"/>
  <c r="F97" i="18"/>
  <c r="G97" i="18"/>
  <c r="E79" i="18"/>
  <c r="F79" i="18"/>
  <c r="G79" i="18"/>
  <c r="F68" i="18"/>
  <c r="E68" i="18"/>
  <c r="D71" i="22"/>
  <c r="G359" i="22" l="1"/>
  <c r="E348" i="22"/>
  <c r="F359" i="22"/>
  <c r="E359" i="22"/>
  <c r="E363" i="22" s="1"/>
  <c r="D359" i="22"/>
  <c r="H322" i="22"/>
  <c r="F348" i="22"/>
  <c r="G348" i="22"/>
  <c r="G363" i="22" s="1"/>
  <c r="D578" i="22"/>
  <c r="D567" i="22"/>
  <c r="H578" i="22"/>
  <c r="D25" i="23"/>
  <c r="D82" i="22"/>
  <c r="D544" i="22"/>
  <c r="H149" i="23"/>
  <c r="D480" i="22"/>
  <c r="D504" i="22"/>
  <c r="D394" i="22"/>
  <c r="D124" i="23"/>
  <c r="H139" i="23"/>
  <c r="D468" i="22"/>
  <c r="D514" i="22"/>
  <c r="D438" i="22"/>
  <c r="D383" i="22"/>
  <c r="E383" i="22"/>
  <c r="F383" i="22"/>
  <c r="D329" i="22"/>
  <c r="E317" i="22"/>
  <c r="G383" i="22"/>
  <c r="H78" i="23"/>
  <c r="D85" i="23"/>
  <c r="E263" i="22"/>
  <c r="E293" i="22"/>
  <c r="F293" i="22"/>
  <c r="G293" i="22"/>
  <c r="F282" i="22"/>
  <c r="G282" i="22"/>
  <c r="E282" i="22"/>
  <c r="F263" i="22"/>
  <c r="G263" i="22"/>
  <c r="H263" i="22"/>
  <c r="F253" i="22"/>
  <c r="H253" i="22"/>
  <c r="E253" i="22"/>
  <c r="G253" i="22"/>
  <c r="D253" i="22"/>
  <c r="E319" i="18"/>
  <c r="E259" i="18"/>
  <c r="E397" i="18"/>
  <c r="E287" i="18"/>
  <c r="D35" i="23"/>
  <c r="D44" i="23"/>
  <c r="H46" i="23"/>
  <c r="D16" i="23"/>
  <c r="E83" i="18"/>
  <c r="E217" i="18"/>
  <c r="D210" i="22"/>
  <c r="E198" i="22"/>
  <c r="D198" i="22"/>
  <c r="E207" i="18"/>
  <c r="D112" i="22"/>
  <c r="E145" i="18"/>
  <c r="D101" i="22"/>
  <c r="E135" i="22"/>
  <c r="F175" i="22"/>
  <c r="F146" i="22"/>
  <c r="E146" i="22"/>
  <c r="G146" i="22"/>
  <c r="E175" i="22"/>
  <c r="E164" i="22"/>
  <c r="G175" i="22"/>
  <c r="F363" i="22" l="1"/>
  <c r="H582" i="22"/>
  <c r="E409" i="22"/>
  <c r="E267" i="22"/>
  <c r="E149" i="22"/>
  <c r="E86" i="22"/>
  <c r="D95" i="23" l="1"/>
  <c r="H87" i="23"/>
  <c r="H37" i="23"/>
  <c r="H97" i="23" l="1"/>
  <c r="D317" i="22"/>
  <c r="D293" i="22"/>
  <c r="D164" i="22"/>
  <c r="H68" i="18"/>
  <c r="H66" i="22"/>
  <c r="P394" i="22"/>
  <c r="O394" i="22"/>
  <c r="O399" i="22" s="1"/>
  <c r="N394" i="22"/>
  <c r="L394" i="22"/>
  <c r="K394" i="22"/>
  <c r="J394" i="22"/>
  <c r="I394" i="22"/>
  <c r="G394" i="22"/>
  <c r="F394" i="22"/>
  <c r="E394" i="22"/>
  <c r="P329" i="22"/>
  <c r="O329" i="22"/>
  <c r="N329" i="22"/>
  <c r="M329" i="22"/>
  <c r="L329" i="22"/>
  <c r="K329" i="22"/>
  <c r="J329" i="22"/>
  <c r="I329" i="22"/>
  <c r="H329" i="22"/>
  <c r="G329" i="22"/>
  <c r="F329" i="22"/>
  <c r="E329" i="22"/>
  <c r="P317" i="22"/>
  <c r="P319" i="22" s="1"/>
  <c r="N317" i="22"/>
  <c r="M317" i="22"/>
  <c r="L317" i="22"/>
  <c r="L409" i="22" s="1"/>
  <c r="K317" i="22"/>
  <c r="J317" i="22"/>
  <c r="I317" i="22"/>
  <c r="I409" i="22" s="1"/>
  <c r="G317" i="22"/>
  <c r="F317" i="22"/>
  <c r="P210" i="22"/>
  <c r="O210" i="22"/>
  <c r="N210" i="22"/>
  <c r="M210" i="22"/>
  <c r="L210" i="22"/>
  <c r="K210" i="22"/>
  <c r="J210" i="22"/>
  <c r="I210" i="22"/>
  <c r="G210" i="22"/>
  <c r="F210" i="22"/>
  <c r="E210" i="22"/>
  <c r="O198" i="22"/>
  <c r="N198" i="22"/>
  <c r="M198" i="22"/>
  <c r="L198" i="22"/>
  <c r="K198" i="22"/>
  <c r="J198" i="22"/>
  <c r="I198" i="22"/>
  <c r="G198" i="22"/>
  <c r="F198" i="22"/>
  <c r="P164" i="22"/>
  <c r="O164" i="22"/>
  <c r="N164" i="22"/>
  <c r="M164" i="22"/>
  <c r="L164" i="22"/>
  <c r="K164" i="22"/>
  <c r="J164" i="22"/>
  <c r="I164" i="22"/>
  <c r="G164" i="22"/>
  <c r="F164" i="22"/>
  <c r="P135" i="22"/>
  <c r="O135" i="22"/>
  <c r="N135" i="22"/>
  <c r="M135" i="22"/>
  <c r="L135" i="22"/>
  <c r="K135" i="22"/>
  <c r="J135" i="22"/>
  <c r="I135" i="22"/>
  <c r="G135" i="22"/>
  <c r="F135" i="22"/>
  <c r="P112" i="22"/>
  <c r="O112" i="22"/>
  <c r="N112" i="22"/>
  <c r="M112" i="22"/>
  <c r="L112" i="22"/>
  <c r="K112" i="22"/>
  <c r="J112" i="22"/>
  <c r="I112" i="22"/>
  <c r="P101" i="22"/>
  <c r="O101" i="22"/>
  <c r="O115" i="22" s="1"/>
  <c r="N101" i="22"/>
  <c r="M101" i="22"/>
  <c r="L101" i="22"/>
  <c r="K101" i="22"/>
  <c r="J101" i="22"/>
  <c r="I101" i="22"/>
  <c r="P71" i="22"/>
  <c r="O71" i="22"/>
  <c r="N71" i="22"/>
  <c r="M71" i="22"/>
  <c r="L71" i="22"/>
  <c r="J71" i="22"/>
  <c r="I71" i="22"/>
  <c r="F86" i="22"/>
  <c r="L333" i="22" l="1"/>
  <c r="L115" i="22"/>
  <c r="K115" i="22"/>
  <c r="I115" i="22"/>
  <c r="J115" i="22"/>
  <c r="E413" i="22"/>
  <c r="E399" i="22"/>
  <c r="O409" i="22"/>
  <c r="G409" i="22"/>
  <c r="K409" i="22"/>
  <c r="L413" i="22"/>
  <c r="M413" i="22"/>
  <c r="P409" i="22"/>
  <c r="O413" i="22"/>
  <c r="G115" i="22"/>
  <c r="N115" i="22"/>
  <c r="M115" i="22"/>
  <c r="I86" i="22"/>
  <c r="O214" i="22"/>
  <c r="N214" i="22"/>
  <c r="L214" i="22"/>
  <c r="J214" i="22"/>
  <c r="P115" i="22"/>
  <c r="F115" i="22"/>
  <c r="I69" i="18"/>
  <c r="E115" i="22"/>
  <c r="E224" i="22"/>
  <c r="E228" i="22"/>
  <c r="P86" i="22"/>
  <c r="F178" i="22"/>
  <c r="N409" i="22"/>
  <c r="K178" i="22"/>
  <c r="N413" i="22"/>
  <c r="L178" i="22"/>
  <c r="G149" i="22"/>
  <c r="O178" i="22"/>
  <c r="N149" i="22"/>
  <c r="P149" i="22"/>
  <c r="G267" i="22"/>
  <c r="I178" i="22"/>
  <c r="P333" i="22"/>
  <c r="J409" i="22"/>
  <c r="L297" i="22"/>
  <c r="L224" i="22"/>
  <c r="O228" i="22"/>
  <c r="K86" i="22"/>
  <c r="I149" i="22"/>
  <c r="M178" i="22"/>
  <c r="E214" i="22"/>
  <c r="M224" i="22"/>
  <c r="P228" i="22"/>
  <c r="L86" i="22"/>
  <c r="J149" i="22"/>
  <c r="N178" i="22"/>
  <c r="F214" i="22"/>
  <c r="F399" i="22"/>
  <c r="M86" i="22"/>
  <c r="K149" i="22"/>
  <c r="G214" i="22"/>
  <c r="K413" i="22"/>
  <c r="O224" i="22"/>
  <c r="F228" i="22"/>
  <c r="N86" i="22"/>
  <c r="L149" i="22"/>
  <c r="P178" i="22"/>
  <c r="P224" i="22"/>
  <c r="G228" i="22"/>
  <c r="O86" i="22"/>
  <c r="M149" i="22"/>
  <c r="E178" i="22"/>
  <c r="I214" i="22"/>
  <c r="N224" i="22"/>
  <c r="M228" i="22"/>
  <c r="P214" i="22"/>
  <c r="K224" i="22"/>
  <c r="F224" i="22"/>
  <c r="I228" i="22"/>
  <c r="O149" i="22"/>
  <c r="G178" i="22"/>
  <c r="K214" i="22"/>
  <c r="N228" i="22"/>
  <c r="G224" i="22"/>
  <c r="J228" i="22"/>
  <c r="M409" i="22"/>
  <c r="P413" i="22"/>
  <c r="E333" i="22"/>
  <c r="K228" i="22"/>
  <c r="G86" i="22"/>
  <c r="M214" i="22"/>
  <c r="J224" i="22"/>
  <c r="M297" i="22"/>
  <c r="J86" i="22"/>
  <c r="I224" i="22"/>
  <c r="L228" i="22"/>
  <c r="F149" i="22"/>
  <c r="J178" i="22"/>
  <c r="H267" i="22"/>
  <c r="F409" i="22"/>
  <c r="F413" i="22"/>
  <c r="I267" i="22"/>
  <c r="N297" i="22"/>
  <c r="F333" i="22"/>
  <c r="G399" i="22"/>
  <c r="G413" i="22"/>
  <c r="J267" i="22"/>
  <c r="O297" i="22"/>
  <c r="G333" i="22"/>
  <c r="K267" i="22"/>
  <c r="P297" i="22"/>
  <c r="I319" i="22"/>
  <c r="I399" i="22"/>
  <c r="I413" i="22"/>
  <c r="L267" i="22"/>
  <c r="E297" i="22"/>
  <c r="J319" i="22"/>
  <c r="I333" i="22"/>
  <c r="J399" i="22"/>
  <c r="J413" i="22"/>
  <c r="M267" i="22"/>
  <c r="F297" i="22"/>
  <c r="K319" i="22"/>
  <c r="J333" i="22"/>
  <c r="K399" i="22"/>
  <c r="N267" i="22"/>
  <c r="G297" i="22"/>
  <c r="L319" i="22"/>
  <c r="K333" i="22"/>
  <c r="L399" i="22"/>
  <c r="O267" i="22"/>
  <c r="M319" i="22"/>
  <c r="M399" i="22"/>
  <c r="P267" i="22"/>
  <c r="I297" i="22"/>
  <c r="N319" i="22"/>
  <c r="M333" i="22"/>
  <c r="N399" i="22"/>
  <c r="J297" i="22"/>
  <c r="O319" i="22"/>
  <c r="N333" i="22"/>
  <c r="F267" i="22"/>
  <c r="K297" i="22"/>
  <c r="O333" i="22"/>
  <c r="P399" i="22"/>
  <c r="O417" i="22" l="1"/>
  <c r="E417" i="22"/>
  <c r="K606" i="22"/>
  <c r="I606" i="22"/>
  <c r="O606" i="22"/>
  <c r="M606" i="22"/>
  <c r="P606" i="22"/>
  <c r="N606" i="22"/>
  <c r="J606" i="22"/>
  <c r="L606" i="22"/>
  <c r="E606" i="22"/>
  <c r="G606" i="22"/>
  <c r="F606" i="22"/>
  <c r="K417" i="22"/>
  <c r="P417" i="22"/>
  <c r="L417" i="22"/>
  <c r="J417" i="22"/>
  <c r="I417" i="22"/>
  <c r="M417" i="22"/>
  <c r="N417" i="22"/>
  <c r="G417" i="22"/>
  <c r="F417" i="22"/>
  <c r="O232" i="22"/>
  <c r="N232" i="22"/>
  <c r="K232" i="22"/>
  <c r="G232" i="22"/>
  <c r="F232" i="22"/>
  <c r="P232" i="22"/>
  <c r="I232" i="22"/>
  <c r="L232" i="22"/>
  <c r="J232" i="22"/>
  <c r="E232" i="22"/>
  <c r="M232" i="22"/>
  <c r="H390" i="22" l="1"/>
  <c r="H158" i="22" l="1"/>
  <c r="H530" i="22"/>
  <c r="H95" i="22" l="1"/>
  <c r="H549" i="18"/>
  <c r="E505" i="18"/>
  <c r="H541" i="22"/>
  <c r="H540" i="22"/>
  <c r="H529" i="22"/>
  <c r="H500" i="22"/>
  <c r="H504" i="22" s="1"/>
  <c r="G458" i="18"/>
  <c r="H462" i="22"/>
  <c r="H468" i="22" s="1"/>
  <c r="G429" i="18"/>
  <c r="E364" i="18"/>
  <c r="F364" i="18"/>
  <c r="F304" i="18"/>
  <c r="F284" i="18"/>
  <c r="G284" i="18"/>
  <c r="F273" i="18"/>
  <c r="G273" i="18"/>
  <c r="G255" i="18"/>
  <c r="E564" i="18" l="1"/>
  <c r="I550" i="18"/>
  <c r="E521" i="18"/>
  <c r="E391" i="18"/>
  <c r="E380" i="18"/>
  <c r="F287" i="18"/>
  <c r="H478" i="18"/>
  <c r="E554" i="18"/>
  <c r="F554" i="18"/>
  <c r="G554" i="18"/>
  <c r="I539" i="18" l="1"/>
  <c r="I479" i="18"/>
  <c r="H554" i="18"/>
  <c r="I555" i="18" l="1"/>
  <c r="G203" i="18" l="1"/>
  <c r="F203" i="18"/>
  <c r="F170" i="18"/>
  <c r="H172" i="22"/>
  <c r="H173" i="22"/>
  <c r="H174" i="22"/>
  <c r="H163" i="22"/>
  <c r="H162" i="22"/>
  <c r="H161" i="22"/>
  <c r="H160" i="22"/>
  <c r="H145" i="22"/>
  <c r="H144" i="22"/>
  <c r="H143" i="22"/>
  <c r="H142" i="22"/>
  <c r="H140" i="22"/>
  <c r="H139" i="22"/>
  <c r="H131" i="22"/>
  <c r="H97" i="18"/>
  <c r="H539" i="22"/>
  <c r="G505" i="18"/>
  <c r="F505" i="18"/>
  <c r="H531" i="22"/>
  <c r="H527" i="22"/>
  <c r="G488" i="18"/>
  <c r="F488" i="18"/>
  <c r="E488" i="18"/>
  <c r="H510" i="22"/>
  <c r="H514" i="22" s="1"/>
  <c r="G478" i="18"/>
  <c r="F478" i="18"/>
  <c r="F458" i="18"/>
  <c r="E458" i="18"/>
  <c r="H475" i="22"/>
  <c r="H480" i="22" s="1"/>
  <c r="G446" i="18"/>
  <c r="F446" i="18"/>
  <c r="F429" i="18"/>
  <c r="E429" i="18"/>
  <c r="H444" i="22"/>
  <c r="H443" i="22"/>
  <c r="H434" i="22"/>
  <c r="H433" i="22"/>
  <c r="H392" i="22"/>
  <c r="H391" i="22"/>
  <c r="H389" i="22"/>
  <c r="G364" i="18"/>
  <c r="H377" i="22"/>
  <c r="H383" i="22" s="1"/>
  <c r="H355" i="22"/>
  <c r="H354" i="22"/>
  <c r="H353" i="22"/>
  <c r="H342" i="22"/>
  <c r="H348" i="22" s="1"/>
  <c r="H316" i="18"/>
  <c r="G304" i="18"/>
  <c r="H312" i="22"/>
  <c r="H311" i="22"/>
  <c r="H290" i="22"/>
  <c r="H289" i="22"/>
  <c r="H287" i="22"/>
  <c r="H276" i="22"/>
  <c r="H282" i="22" s="1"/>
  <c r="F255" i="18"/>
  <c r="G245" i="18"/>
  <c r="F245" i="18"/>
  <c r="H207" i="22"/>
  <c r="H206" i="22"/>
  <c r="H205" i="22"/>
  <c r="H202" i="22"/>
  <c r="E170" i="18"/>
  <c r="H170" i="22"/>
  <c r="H168" i="22"/>
  <c r="H169" i="22"/>
  <c r="G159" i="18"/>
  <c r="F159" i="18"/>
  <c r="E112" i="18"/>
  <c r="G68" i="18"/>
  <c r="H394" i="22" l="1"/>
  <c r="H359" i="22"/>
  <c r="H363" i="22" s="1"/>
  <c r="H129" i="22"/>
  <c r="H77" i="22"/>
  <c r="H532" i="22"/>
  <c r="H517" i="18"/>
  <c r="H536" i="22"/>
  <c r="H544" i="22" s="1"/>
  <c r="H518" i="22"/>
  <c r="H484" i="22"/>
  <c r="H449" i="22"/>
  <c r="H438" i="22"/>
  <c r="H418" i="18"/>
  <c r="H399" i="22"/>
  <c r="H317" i="22"/>
  <c r="H333" i="22" s="1"/>
  <c r="H293" i="22"/>
  <c r="E570" i="18"/>
  <c r="F570" i="18"/>
  <c r="F564" i="18"/>
  <c r="G564" i="18"/>
  <c r="G570" i="18"/>
  <c r="G391" i="18"/>
  <c r="G397" i="18"/>
  <c r="I317" i="18"/>
  <c r="H429" i="18"/>
  <c r="F397" i="18"/>
  <c r="H375" i="18"/>
  <c r="F391" i="18"/>
  <c r="E432" i="18"/>
  <c r="E114" i="18"/>
  <c r="H210" i="22"/>
  <c r="H191" i="18"/>
  <c r="H192" i="22"/>
  <c r="H198" i="22" s="1"/>
  <c r="H146" i="22"/>
  <c r="H505" i="18"/>
  <c r="H364" i="18"/>
  <c r="I98" i="18"/>
  <c r="H108" i="18"/>
  <c r="I109" i="18" s="1"/>
  <c r="H107" i="22"/>
  <c r="H130" i="22"/>
  <c r="H135" i="22" s="1"/>
  <c r="H159" i="22"/>
  <c r="H164" i="22" s="1"/>
  <c r="H159" i="18"/>
  <c r="F217" i="18"/>
  <c r="F223" i="18"/>
  <c r="E174" i="18"/>
  <c r="H175" i="22"/>
  <c r="G217" i="18"/>
  <c r="G223" i="18"/>
  <c r="H86" i="22"/>
  <c r="H130" i="18"/>
  <c r="H141" i="18"/>
  <c r="H304" i="18"/>
  <c r="H319" i="18" s="1"/>
  <c r="H488" i="18"/>
  <c r="H79" i="18"/>
  <c r="H273" i="18"/>
  <c r="H446" i="18"/>
  <c r="G83" i="18"/>
  <c r="F83" i="18"/>
  <c r="H284" i="18"/>
  <c r="H245" i="18"/>
  <c r="G347" i="18"/>
  <c r="E492" i="18"/>
  <c r="G380" i="18"/>
  <c r="F347" i="18"/>
  <c r="E347" i="18"/>
  <c r="G207" i="18"/>
  <c r="G432" i="18"/>
  <c r="F521" i="18"/>
  <c r="F432" i="18"/>
  <c r="F259" i="18"/>
  <c r="G259" i="18"/>
  <c r="H203" i="18"/>
  <c r="F174" i="18"/>
  <c r="G174" i="18"/>
  <c r="G145" i="18"/>
  <c r="F145" i="18"/>
  <c r="G521" i="18"/>
  <c r="G492" i="18"/>
  <c r="F492" i="18"/>
  <c r="H458" i="18"/>
  <c r="I459" i="18" s="1"/>
  <c r="G319" i="18"/>
  <c r="F319" i="18"/>
  <c r="F207" i="18"/>
  <c r="G287" i="18"/>
  <c r="H255" i="18"/>
  <c r="E461" i="18"/>
  <c r="F461" i="18"/>
  <c r="H170" i="18"/>
  <c r="G461" i="18"/>
  <c r="F380" i="18"/>
  <c r="G112" i="18"/>
  <c r="G114" i="18" s="1"/>
  <c r="F112" i="18"/>
  <c r="F114" i="18" s="1"/>
  <c r="H593" i="22" l="1"/>
  <c r="H597" i="22"/>
  <c r="I419" i="18"/>
  <c r="I518" i="18"/>
  <c r="H548" i="22"/>
  <c r="H409" i="22"/>
  <c r="H453" i="22"/>
  <c r="E582" i="18"/>
  <c r="H564" i="18"/>
  <c r="H297" i="22"/>
  <c r="H413" i="22"/>
  <c r="G576" i="18"/>
  <c r="H432" i="18"/>
  <c r="H570" i="18"/>
  <c r="E576" i="18"/>
  <c r="F582" i="18"/>
  <c r="G582" i="18"/>
  <c r="F576" i="18"/>
  <c r="I506" i="18"/>
  <c r="H492" i="18"/>
  <c r="I489" i="18"/>
  <c r="I447" i="18"/>
  <c r="H521" i="18"/>
  <c r="H391" i="18"/>
  <c r="I320" i="18"/>
  <c r="I192" i="18"/>
  <c r="I334" i="18"/>
  <c r="F403" i="18"/>
  <c r="G403" i="18"/>
  <c r="I430" i="18"/>
  <c r="H347" i="18"/>
  <c r="I345" i="18"/>
  <c r="I365" i="18"/>
  <c r="H397" i="18"/>
  <c r="I376" i="18"/>
  <c r="H380" i="18"/>
  <c r="E403" i="18"/>
  <c r="H228" i="22"/>
  <c r="I274" i="18"/>
  <c r="I285" i="18"/>
  <c r="I305" i="18"/>
  <c r="I256" i="18"/>
  <c r="I246" i="18"/>
  <c r="G229" i="18"/>
  <c r="E229" i="18"/>
  <c r="F229" i="18"/>
  <c r="H214" i="22"/>
  <c r="H217" i="18"/>
  <c r="H149" i="22"/>
  <c r="H224" i="22"/>
  <c r="I160" i="18"/>
  <c r="H178" i="22"/>
  <c r="H115" i="22"/>
  <c r="I171" i="18"/>
  <c r="H223" i="18"/>
  <c r="I204" i="18"/>
  <c r="H207" i="18"/>
  <c r="I142" i="18"/>
  <c r="I131" i="18"/>
  <c r="H461" i="18"/>
  <c r="I80" i="18"/>
  <c r="H83" i="18"/>
  <c r="H259" i="18"/>
  <c r="H112" i="18"/>
  <c r="H287" i="18"/>
  <c r="H145" i="18"/>
  <c r="H174" i="18"/>
  <c r="H601" i="22" l="1"/>
  <c r="H606" i="22"/>
  <c r="H417" i="22"/>
  <c r="H576" i="18"/>
  <c r="I84" i="18"/>
  <c r="H582" i="18"/>
  <c r="I433" i="18"/>
  <c r="I522" i="18"/>
  <c r="I493" i="18"/>
  <c r="I462" i="18"/>
  <c r="I348" i="18"/>
  <c r="I381" i="18"/>
  <c r="H403" i="18"/>
  <c r="I288" i="18"/>
  <c r="I260" i="18"/>
  <c r="H229" i="18"/>
  <c r="I146" i="18"/>
  <c r="H232" i="22"/>
  <c r="I175" i="18"/>
  <c r="I208" i="18"/>
  <c r="I113" i="18"/>
  <c r="H114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AF295" authorId="0" shapeId="0" xr:uid="{9C4830AD-751A-45CB-801B-CD903656DA2D}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AF295" authorId="0" shapeId="0" xr:uid="{BA90CC45-BFAB-4EF2-9A58-6FB479934144}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<sst xmlns="http://schemas.openxmlformats.org/spreadsheetml/2006/main" count="4194" uniqueCount="722">
  <si>
    <t xml:space="preserve">Сезон : </t>
  </si>
  <si>
    <t>Сборник</t>
  </si>
  <si>
    <t>Наименование блюд</t>
  </si>
  <si>
    <t>Выход</t>
  </si>
  <si>
    <t>рецеп №</t>
  </si>
  <si>
    <t>Б</t>
  </si>
  <si>
    <t>Ж</t>
  </si>
  <si>
    <t>У</t>
  </si>
  <si>
    <t>Пром.пр.</t>
  </si>
  <si>
    <t>Хлеб пшеничный</t>
  </si>
  <si>
    <t>Норма по СанПин</t>
  </si>
  <si>
    <t>День</t>
  </si>
  <si>
    <t>Компот из сухофруктов</t>
  </si>
  <si>
    <t>Чай с сахаром</t>
  </si>
  <si>
    <t>Рагу овощное</t>
  </si>
  <si>
    <t>Литература:</t>
  </si>
  <si>
    <t>СКУРИХИН И.М.,ТУТЕЛЬЯН В.А.</t>
  </si>
  <si>
    <t xml:space="preserve">ТАБЛИЦЫ ХИМИЧЕСКОГО СОСТАВА И КАЛОРИЙНОСТИ </t>
  </si>
  <si>
    <t>РОССИЙСКИХ ПРОДУКТОВ ПИТАНИЯ: Справочник. - М.: ДеЛи принт, 2008. - 276 с.</t>
  </si>
  <si>
    <t xml:space="preserve">"Ведомость контроля за рационом питания"                                       </t>
  </si>
  <si>
    <t>норма</t>
  </si>
  <si>
    <t>в</t>
  </si>
  <si>
    <t>Откло-</t>
  </si>
  <si>
    <t>продук</t>
  </si>
  <si>
    <t>сред</t>
  </si>
  <si>
    <t>нение</t>
  </si>
  <si>
    <t>наименование группы</t>
  </si>
  <si>
    <t>та</t>
  </si>
  <si>
    <t>нем</t>
  </si>
  <si>
    <t xml:space="preserve">от </t>
  </si>
  <si>
    <t>за</t>
  </si>
  <si>
    <t>1-й</t>
  </si>
  <si>
    <t>2-й</t>
  </si>
  <si>
    <t>3-й</t>
  </si>
  <si>
    <t>4-й</t>
  </si>
  <si>
    <t>5-й</t>
  </si>
  <si>
    <t>6-й</t>
  </si>
  <si>
    <t>7-й</t>
  </si>
  <si>
    <t>8-й</t>
  </si>
  <si>
    <t>9-й</t>
  </si>
  <si>
    <t>10-й</t>
  </si>
  <si>
    <t>11-й</t>
  </si>
  <si>
    <t>12-й</t>
  </si>
  <si>
    <t>нормы</t>
  </si>
  <si>
    <t>граммах</t>
  </si>
  <si>
    <t>день</t>
  </si>
  <si>
    <t>дней</t>
  </si>
  <si>
    <t>%</t>
  </si>
  <si>
    <t>хлеб ржаной (ржано-пшен)</t>
  </si>
  <si>
    <t>хлеб пшеничный</t>
  </si>
  <si>
    <t>мука пшеничная</t>
  </si>
  <si>
    <t>крупы, бобовые</t>
  </si>
  <si>
    <t xml:space="preserve">макаронные изделия </t>
  </si>
  <si>
    <t>картофель</t>
  </si>
  <si>
    <t>рыба-филе</t>
  </si>
  <si>
    <t>молоко (м д ж 2,5% 3,2%)</t>
  </si>
  <si>
    <t>кисломолоч. (м д ж 2,5% 3,2%)</t>
  </si>
  <si>
    <t>сыр</t>
  </si>
  <si>
    <t>масло сливочное</t>
  </si>
  <si>
    <t>масло растительное</t>
  </si>
  <si>
    <t>сахар</t>
  </si>
  <si>
    <t>кондитерские изделия</t>
  </si>
  <si>
    <t>дрожжи хлебопекарные</t>
  </si>
  <si>
    <t>соль</t>
  </si>
  <si>
    <t xml:space="preserve">белки </t>
  </si>
  <si>
    <t>жиры</t>
  </si>
  <si>
    <t>углеводы</t>
  </si>
  <si>
    <t>каллорийность</t>
  </si>
  <si>
    <t xml:space="preserve">молоко </t>
  </si>
  <si>
    <t xml:space="preserve">                     норма закладки продуктов в гр на 1 порцию</t>
  </si>
  <si>
    <t>1-п/г.</t>
  </si>
  <si>
    <t>печень</t>
  </si>
  <si>
    <t xml:space="preserve">макароны </t>
  </si>
  <si>
    <t>томат</t>
  </si>
  <si>
    <t>морковь</t>
  </si>
  <si>
    <t>м/растит</t>
  </si>
  <si>
    <t>свекла</t>
  </si>
  <si>
    <t>пшено</t>
  </si>
  <si>
    <t>рис</t>
  </si>
  <si>
    <t>хлеб пш.</t>
  </si>
  <si>
    <t>мука пш.</t>
  </si>
  <si>
    <t>молоко</t>
  </si>
  <si>
    <t>вода</t>
  </si>
  <si>
    <t>м/сливочное</t>
  </si>
  <si>
    <t>чеснок</t>
  </si>
  <si>
    <t>сухари</t>
  </si>
  <si>
    <t xml:space="preserve">соль </t>
  </si>
  <si>
    <t>л/лист</t>
  </si>
  <si>
    <t>говядина</t>
  </si>
  <si>
    <t>смесь сух-в</t>
  </si>
  <si>
    <t>лук репчатый</t>
  </si>
  <si>
    <t>сахар песок</t>
  </si>
  <si>
    <t>м/растительное</t>
  </si>
  <si>
    <t>к-та лимон</t>
  </si>
  <si>
    <t>чай с сахаром</t>
  </si>
  <si>
    <t>творог</t>
  </si>
  <si>
    <t>сухарь пан</t>
  </si>
  <si>
    <t xml:space="preserve">чай </t>
  </si>
  <si>
    <t>крупа манная</t>
  </si>
  <si>
    <t>сметана</t>
  </si>
  <si>
    <t>дрожжи</t>
  </si>
  <si>
    <t>яйца</t>
  </si>
  <si>
    <t xml:space="preserve">картоф    </t>
  </si>
  <si>
    <t xml:space="preserve">морковь       </t>
  </si>
  <si>
    <t>соус</t>
  </si>
  <si>
    <t xml:space="preserve">капуста         </t>
  </si>
  <si>
    <t>мука пшенич</t>
  </si>
  <si>
    <t>томат пюре</t>
  </si>
  <si>
    <t>Плов с говядиной</t>
  </si>
  <si>
    <t>крупа рисовая</t>
  </si>
  <si>
    <t>лук репч</t>
  </si>
  <si>
    <t>сухарь панирован.</t>
  </si>
  <si>
    <t>картоф</t>
  </si>
  <si>
    <t>капуста</t>
  </si>
  <si>
    <t>горошек зел</t>
  </si>
  <si>
    <t>какао-пор</t>
  </si>
  <si>
    <t>капуста б/кач</t>
  </si>
  <si>
    <t>консервированная</t>
  </si>
  <si>
    <t>сырьё</t>
  </si>
  <si>
    <t>нетто</t>
  </si>
  <si>
    <t>сухофрукты</t>
  </si>
  <si>
    <t>макароны</t>
  </si>
  <si>
    <t>СОГЛАСОВАНО:</t>
  </si>
  <si>
    <t>м /сливочное</t>
  </si>
  <si>
    <t xml:space="preserve">Итого за день по СанПиН  </t>
  </si>
  <si>
    <t>Кофейный напиток</t>
  </si>
  <si>
    <t>по</t>
  </si>
  <si>
    <t>лук репч.</t>
  </si>
  <si>
    <t>фрикадельки</t>
  </si>
  <si>
    <t>Суп молочный с макаронами</t>
  </si>
  <si>
    <t>фасоль</t>
  </si>
  <si>
    <t>Рассольник ленинградский</t>
  </si>
  <si>
    <t>крупа перловая</t>
  </si>
  <si>
    <t>огурцы солен</t>
  </si>
  <si>
    <t>Щи из св/ капусты с карт</t>
  </si>
  <si>
    <t>клёцки</t>
  </si>
  <si>
    <t>горох лущ.</t>
  </si>
  <si>
    <t>Ответственный за разработку меню инженер-технолог       ___________________________________________</t>
  </si>
  <si>
    <t>/Ткаченко А.Н./</t>
  </si>
  <si>
    <t>мясо 1-й категории</t>
  </si>
  <si>
    <t>цыплята 1 кат. потрошеные</t>
  </si>
  <si>
    <r>
      <t xml:space="preserve">Субпродукты </t>
    </r>
    <r>
      <rPr>
        <sz val="8"/>
        <rFont val="Arial Cyr"/>
        <charset val="204"/>
      </rPr>
      <t>(печень, язык, сердце)</t>
    </r>
  </si>
  <si>
    <t>творог (м д ж 5% не более 9%)</t>
  </si>
  <si>
    <t>сметана (м д ж не более15%)</t>
  </si>
  <si>
    <t>кофейный напиток</t>
  </si>
  <si>
    <t>Крахмал</t>
  </si>
  <si>
    <t>Специи</t>
  </si>
  <si>
    <r>
      <t xml:space="preserve">               Фактически выдано продуктов в   </t>
    </r>
    <r>
      <rPr>
        <b/>
        <sz val="9"/>
        <rFont val="Arial Cyr"/>
        <charset val="204"/>
      </rPr>
      <t>Н Е Т Т О</t>
    </r>
    <r>
      <rPr>
        <sz val="9"/>
        <rFont val="Arial Cyr"/>
        <family val="2"/>
        <charset val="204"/>
      </rPr>
      <t xml:space="preserve">  </t>
    </r>
    <r>
      <rPr>
        <b/>
        <sz val="9"/>
        <rFont val="Arial Cyr"/>
        <charset val="204"/>
      </rPr>
      <t xml:space="preserve"> </t>
    </r>
    <r>
      <rPr>
        <sz val="9"/>
        <rFont val="Arial Cyr"/>
        <charset val="204"/>
      </rPr>
      <t xml:space="preserve">по </t>
    </r>
  </si>
  <si>
    <t>СанПиН  2.3 /2.4. 3590 - 20</t>
  </si>
  <si>
    <t>г нетто</t>
  </si>
  <si>
    <t xml:space="preserve">   чай с сахаром</t>
  </si>
  <si>
    <t>минтай б/г</t>
  </si>
  <si>
    <t xml:space="preserve">О Б Е Д </t>
  </si>
  <si>
    <t xml:space="preserve">   Какао с молоком </t>
  </si>
  <si>
    <t>Зразы рубленные</t>
  </si>
  <si>
    <t>237/11</t>
  </si>
  <si>
    <t>крупа пшено</t>
  </si>
  <si>
    <t>Печень по-строгановски</t>
  </si>
  <si>
    <t>СОУС: вода</t>
  </si>
  <si>
    <t>Крупа пшеничная</t>
  </si>
  <si>
    <t>Биточек из говядины</t>
  </si>
  <si>
    <t>помидор св.</t>
  </si>
  <si>
    <t>бедро кур</t>
  </si>
  <si>
    <t>бедро кур на кости</t>
  </si>
  <si>
    <t>крупа манка</t>
  </si>
  <si>
    <t>капуста св.</t>
  </si>
  <si>
    <t>13-й</t>
  </si>
  <si>
    <t>14-й</t>
  </si>
  <si>
    <t>15-й</t>
  </si>
  <si>
    <t xml:space="preserve">Россия   Краснодарский край   </t>
  </si>
  <si>
    <t>Л Е Т О</t>
  </si>
  <si>
    <t>Печень в сметаннном соусе</t>
  </si>
  <si>
    <t>З А В Т Р А К</t>
  </si>
  <si>
    <t xml:space="preserve">Суп из овощей </t>
  </si>
  <si>
    <t>крупа гречка</t>
  </si>
  <si>
    <t>мука пш</t>
  </si>
  <si>
    <t>вода кипяток</t>
  </si>
  <si>
    <t>помидор</t>
  </si>
  <si>
    <t>Сок персиковый</t>
  </si>
  <si>
    <t>какао с молоком</t>
  </si>
  <si>
    <t>Картофель отварной</t>
  </si>
  <si>
    <t xml:space="preserve">сахар </t>
  </si>
  <si>
    <t>гвоздика</t>
  </si>
  <si>
    <t>корица</t>
  </si>
  <si>
    <t>лавр/лист</t>
  </si>
  <si>
    <t>крахмал</t>
  </si>
  <si>
    <t>Щи зелёные</t>
  </si>
  <si>
    <t>Щавель</t>
  </si>
  <si>
    <t>Картофель</t>
  </si>
  <si>
    <t xml:space="preserve">     Щи зелёные</t>
  </si>
  <si>
    <t>Сок яблочный</t>
  </si>
  <si>
    <t>баклажан</t>
  </si>
  <si>
    <t>кабачёк</t>
  </si>
  <si>
    <t xml:space="preserve">томат пюре </t>
  </si>
  <si>
    <t>Кабачки фаршированые</t>
  </si>
  <si>
    <t>с мясом и рисом</t>
  </si>
  <si>
    <t xml:space="preserve">Кабачки </t>
  </si>
  <si>
    <t>зелень</t>
  </si>
  <si>
    <t>масло порциями</t>
  </si>
  <si>
    <t>мясными фрикадельками</t>
  </si>
  <si>
    <t xml:space="preserve">Суп картофельный с </t>
  </si>
  <si>
    <t>Шницель рыбный (минтай)</t>
  </si>
  <si>
    <t>Шницель рыбный</t>
  </si>
  <si>
    <t xml:space="preserve"> зелень</t>
  </si>
  <si>
    <t>Голубцы ленивые</t>
  </si>
  <si>
    <t>м\сливочное</t>
  </si>
  <si>
    <t>Кондитерка (печенье)</t>
  </si>
  <si>
    <t>Суп картофельный с мясными фрикадельками</t>
  </si>
  <si>
    <t>Плов из птицы</t>
  </si>
  <si>
    <t>Сок абрикосовый</t>
  </si>
  <si>
    <t>мука на подп</t>
  </si>
  <si>
    <t xml:space="preserve">м/сливочное </t>
  </si>
  <si>
    <t>соус в голубцы</t>
  </si>
  <si>
    <t>перец сладкий</t>
  </si>
  <si>
    <t>м/раститель</t>
  </si>
  <si>
    <t>гречка крупа</t>
  </si>
  <si>
    <t>печень по строгановски</t>
  </si>
  <si>
    <t>филе бед кур</t>
  </si>
  <si>
    <t>м/растительн</t>
  </si>
  <si>
    <t>м/растительнное</t>
  </si>
  <si>
    <t>Рагу из птицы</t>
  </si>
  <si>
    <t>Масло порциями</t>
  </si>
  <si>
    <t>150/50</t>
  </si>
  <si>
    <t>Печень оригинальная</t>
  </si>
  <si>
    <r>
      <t xml:space="preserve">клёцки </t>
    </r>
    <r>
      <rPr>
        <sz val="8"/>
        <color rgb="FF000000"/>
        <rFont val="Calibri"/>
        <family val="2"/>
        <charset val="204"/>
      </rPr>
      <t>МУКА</t>
    </r>
  </si>
  <si>
    <t xml:space="preserve">оладьи </t>
  </si>
  <si>
    <t>лимон/килота</t>
  </si>
  <si>
    <t>филе бедра птиц</t>
  </si>
  <si>
    <t>сыр костромс</t>
  </si>
  <si>
    <t>сыр костромск</t>
  </si>
  <si>
    <t>сыр костромской</t>
  </si>
  <si>
    <t>Рагу с птицей</t>
  </si>
  <si>
    <t xml:space="preserve">Рассольник    </t>
  </si>
  <si>
    <t>ленинградский</t>
  </si>
  <si>
    <t>каша молочная  рисовая</t>
  </si>
  <si>
    <t>ягода или плоды</t>
  </si>
  <si>
    <t>Кисель из сухофруктов</t>
  </si>
  <si>
    <t>п/п</t>
  </si>
  <si>
    <t>пищевой продукции</t>
  </si>
  <si>
    <r>
      <t xml:space="preserve">овощи </t>
    </r>
    <r>
      <rPr>
        <sz val="6"/>
        <rFont val="Arial Cyr"/>
        <charset val="204"/>
      </rPr>
      <t>(свеж, консерв-е. Зелень, томат, соленья)</t>
    </r>
  </si>
  <si>
    <t>фрукты  свежие</t>
  </si>
  <si>
    <r>
      <t>соки</t>
    </r>
    <r>
      <rPr>
        <sz val="8"/>
        <rFont val="Arial Cyr"/>
        <charset val="204"/>
      </rPr>
      <t xml:space="preserve"> </t>
    </r>
    <r>
      <rPr>
        <sz val="6"/>
        <rFont val="Arial Cyr"/>
        <charset val="204"/>
      </rPr>
      <t>фруктовые</t>
    </r>
  </si>
  <si>
    <t>сыр (костромской)</t>
  </si>
  <si>
    <t>яйцо диетическое столовое</t>
  </si>
  <si>
    <t>чай листовой чёрный</t>
  </si>
  <si>
    <t>какао - порошок</t>
  </si>
  <si>
    <t>соль пищевая поваренная йодированная</t>
  </si>
  <si>
    <t>лагерь дневного прибывания</t>
  </si>
  <si>
    <r>
      <rPr>
        <b/>
        <sz val="11"/>
        <color rgb="FF000000"/>
        <rFont val="Calibri"/>
        <family val="2"/>
        <charset val="204"/>
      </rPr>
      <t xml:space="preserve">режим питания:    </t>
    </r>
    <r>
      <rPr>
        <sz val="11"/>
        <color rgb="FF000000"/>
        <rFont val="Calibri"/>
        <family val="2"/>
        <charset val="204"/>
      </rPr>
      <t xml:space="preserve">двухразовый      </t>
    </r>
    <r>
      <rPr>
        <b/>
        <sz val="11"/>
        <color rgb="FF000000"/>
        <rFont val="Calibri"/>
        <family val="2"/>
        <charset val="204"/>
      </rPr>
      <t>с               по</t>
    </r>
  </si>
  <si>
    <t>лавр. /лист</t>
  </si>
  <si>
    <t xml:space="preserve">  15 - ТИДНЕВНОЕ  (  М Е Н Ю - Р А С К Л А Д К А )  ДЛЯ  ПИТАНИЯ  ДЕТЕЙ  В   ЛЕТНИЙ ПЕРИОД </t>
  </si>
  <si>
    <t>Запеканка из творога с</t>
  </si>
  <si>
    <t>молоком сгущённым</t>
  </si>
  <si>
    <t>Сыр порциями</t>
  </si>
  <si>
    <t>запеканка из творога с молоком сгущённым</t>
  </si>
  <si>
    <t>молоко сгущ</t>
  </si>
  <si>
    <t xml:space="preserve">  2  - й день</t>
  </si>
  <si>
    <t xml:space="preserve">Рыба, тушёная </t>
  </si>
  <si>
    <t xml:space="preserve"> с томатом и овощами</t>
  </si>
  <si>
    <t>консервированный</t>
  </si>
  <si>
    <t>лимонная кислота</t>
  </si>
  <si>
    <t xml:space="preserve">Котлета из птицы </t>
  </si>
  <si>
    <t>сухарь панир</t>
  </si>
  <si>
    <t xml:space="preserve">  1 - й день</t>
  </si>
  <si>
    <t xml:space="preserve"> 3  - й день</t>
  </si>
  <si>
    <t xml:space="preserve">  4 - й  день</t>
  </si>
  <si>
    <t>Какао с молоком</t>
  </si>
  <si>
    <t xml:space="preserve">картофель    </t>
  </si>
  <si>
    <t xml:space="preserve">лук репатый        </t>
  </si>
  <si>
    <t>яйца шт. / гр.</t>
  </si>
  <si>
    <t xml:space="preserve">соус : </t>
  </si>
  <si>
    <t>160/40</t>
  </si>
  <si>
    <t xml:space="preserve">  5 - й  день</t>
  </si>
  <si>
    <t>Суп молочный</t>
  </si>
  <si>
    <t xml:space="preserve"> с макаронами</t>
  </si>
  <si>
    <t xml:space="preserve">  6 - й  день</t>
  </si>
  <si>
    <t>яйца шт./гр.</t>
  </si>
  <si>
    <t>лавр./лист</t>
  </si>
  <si>
    <t xml:space="preserve">   7 - й  день</t>
  </si>
  <si>
    <t>запеканка из творога с</t>
  </si>
  <si>
    <t>молоком сгушённым</t>
  </si>
  <si>
    <t>100/30</t>
  </si>
  <si>
    <t xml:space="preserve">   8 - й  день</t>
  </si>
  <si>
    <t xml:space="preserve">   9 - й  день</t>
  </si>
  <si>
    <t xml:space="preserve">СОУС: </t>
  </si>
  <si>
    <t xml:space="preserve">   10 - й  день</t>
  </si>
  <si>
    <t xml:space="preserve"> соусе</t>
  </si>
  <si>
    <t xml:space="preserve">   11 - й  день</t>
  </si>
  <si>
    <t xml:space="preserve">   12 - й  день</t>
  </si>
  <si>
    <t xml:space="preserve">   13 - й  день</t>
  </si>
  <si>
    <t>лук репчат.</t>
  </si>
  <si>
    <t xml:space="preserve">   14 - й  день</t>
  </si>
  <si>
    <t>фрикадельками</t>
  </si>
  <si>
    <t>Суп картоф. с рыбными</t>
  </si>
  <si>
    <t>яйцо шт./гр.</t>
  </si>
  <si>
    <t>2 - я - неделя</t>
  </si>
  <si>
    <t>1 - я - неделя</t>
  </si>
  <si>
    <t>3 - я - неделя</t>
  </si>
  <si>
    <t xml:space="preserve">   15 - й  день</t>
  </si>
  <si>
    <t>крупа овсяная</t>
  </si>
  <si>
    <t>Биточки особые</t>
  </si>
  <si>
    <t>яйца шт/гр.</t>
  </si>
  <si>
    <t xml:space="preserve">картофель  </t>
  </si>
  <si>
    <t xml:space="preserve">лук репчат.        </t>
  </si>
  <si>
    <t>томат пюре.</t>
  </si>
  <si>
    <t>яйцо гр./шт.</t>
  </si>
  <si>
    <t>Ёжики с мясом</t>
  </si>
  <si>
    <t>70 / 50</t>
  </si>
  <si>
    <t xml:space="preserve"> "УТВЕРЖДАЮ"</t>
  </si>
  <si>
    <t xml:space="preserve"> Россия   Краснодарский край </t>
  </si>
  <si>
    <t xml:space="preserve">                        ДЛЯ  ПИТАНИЯ ДЕТЕЙ В  ОЗДОРОВИТЕЛЬНОМ ЛАГЕРЕ ДНЕВНОГО ПРИБЫВАНИЯ</t>
  </si>
  <si>
    <t xml:space="preserve"> ПЕРИОД:     Л Е Т О</t>
  </si>
  <si>
    <t xml:space="preserve">           меню разработано согласно</t>
  </si>
  <si>
    <t xml:space="preserve">Россия Краснодарский край </t>
  </si>
  <si>
    <t>приём</t>
  </si>
  <si>
    <t>Вес</t>
  </si>
  <si>
    <t xml:space="preserve">  Пищевые вещества  ( г )</t>
  </si>
  <si>
    <t>Энергети-</t>
  </si>
  <si>
    <r>
      <t xml:space="preserve">  №  </t>
    </r>
    <r>
      <rPr>
        <b/>
        <sz val="8"/>
        <rFont val="Arial Cyr"/>
        <charset val="204"/>
      </rPr>
      <t>ре -</t>
    </r>
  </si>
  <si>
    <r>
      <t xml:space="preserve">№ </t>
    </r>
    <r>
      <rPr>
        <sz val="9"/>
        <color rgb="FF000000"/>
        <rFont val="Calibri"/>
        <family val="2"/>
        <charset val="204"/>
      </rPr>
      <t>по</t>
    </r>
  </si>
  <si>
    <t>пищи</t>
  </si>
  <si>
    <t>Наименование блюда</t>
  </si>
  <si>
    <t>блюда</t>
  </si>
  <si>
    <t>белки</t>
  </si>
  <si>
    <t>ческая</t>
  </si>
  <si>
    <t>цептуры</t>
  </si>
  <si>
    <t>Сборнику</t>
  </si>
  <si>
    <t>ценность</t>
  </si>
  <si>
    <t>Тех.Карты</t>
  </si>
  <si>
    <t>рецептур</t>
  </si>
  <si>
    <t>неделя</t>
  </si>
  <si>
    <t>1 -я</t>
  </si>
  <si>
    <t>1 -й</t>
  </si>
  <si>
    <t>итого за завтрак</t>
  </si>
  <si>
    <t>Гуляш мясной</t>
  </si>
  <si>
    <t>Сок фруктовый (яблочный)</t>
  </si>
  <si>
    <t>Фрукты свежие (яблоки)</t>
  </si>
  <si>
    <t>итого за обед</t>
  </si>
  <si>
    <t>2 -й</t>
  </si>
  <si>
    <t>3 -й</t>
  </si>
  <si>
    <t>4 -й</t>
  </si>
  <si>
    <t>5 -й</t>
  </si>
  <si>
    <t>2 -я</t>
  </si>
  <si>
    <t>6 - й</t>
  </si>
  <si>
    <t xml:space="preserve">  2 - я неделя</t>
  </si>
  <si>
    <t>2 - я</t>
  </si>
  <si>
    <t>7 - й</t>
  </si>
  <si>
    <t>8 - й</t>
  </si>
  <si>
    <t>Щи из свежей капусты с картофелем</t>
  </si>
  <si>
    <t>9 - й</t>
  </si>
  <si>
    <t>10 - й</t>
  </si>
  <si>
    <t xml:space="preserve">  3 - я неделя</t>
  </si>
  <si>
    <t>3 - я</t>
  </si>
  <si>
    <t>11 - й</t>
  </si>
  <si>
    <t>12 - й</t>
  </si>
  <si>
    <t>13 - й</t>
  </si>
  <si>
    <t>14 - й</t>
  </si>
  <si>
    <t>Отклонение от</t>
  </si>
  <si>
    <t>( + / - )</t>
  </si>
  <si>
    <t>7 - 11 л</t>
  </si>
  <si>
    <t>З А В Т Р А К И   И  О Б Е Д Ы</t>
  </si>
  <si>
    <t xml:space="preserve">Запеканка из творога с </t>
  </si>
  <si>
    <t xml:space="preserve">             15 - ТИДНЕВНОЕ   МЕНЮ ДЛЯ ПИТАНИЯ ДЕТЕЙ В  ОЗДОРОВИТЕЛЬНОМ ЛАГЕРЕ ДНЕВНОГО ПРИБЫВАНИЯ </t>
  </si>
  <si>
    <t>160 / 40</t>
  </si>
  <si>
    <t xml:space="preserve"> с мясом и рисом</t>
  </si>
  <si>
    <t xml:space="preserve"> молоком сгущённым</t>
  </si>
  <si>
    <t xml:space="preserve">   1 - я неделя</t>
  </si>
  <si>
    <t xml:space="preserve">                           ПЯТНАДЦАТИДНЕВНОЕ  МЕНЮ ПРИГОТОВЛЯЕМЫХ БЛЮД </t>
  </si>
  <si>
    <t xml:space="preserve">                                 ШКОЛЬНЫХ  З А В Т Р А К О В    И   О Б Е Д  О В   </t>
  </si>
  <si>
    <t>15 - й</t>
  </si>
  <si>
    <t>пшеничная</t>
  </si>
  <si>
    <t>3 - я неделя</t>
  </si>
  <si>
    <t>223/17</t>
  </si>
  <si>
    <t>специи (зелень сушёная)</t>
  </si>
  <si>
    <t>303/17</t>
  </si>
  <si>
    <t>350/21</t>
  </si>
  <si>
    <t>260/17</t>
  </si>
  <si>
    <t>54-20з/22</t>
  </si>
  <si>
    <t>Каша "Дружба"</t>
  </si>
  <si>
    <t>229/21</t>
  </si>
  <si>
    <t xml:space="preserve"> с крупой (пшено)</t>
  </si>
  <si>
    <t>120/17</t>
  </si>
  <si>
    <t>203/17</t>
  </si>
  <si>
    <t>255/17</t>
  </si>
  <si>
    <t>кукуруза отварная (консерв.)</t>
  </si>
  <si>
    <t>203-133/17</t>
  </si>
  <si>
    <t xml:space="preserve">Макароны отварные / и  </t>
  </si>
  <si>
    <t>289/17</t>
  </si>
  <si>
    <t>121/17</t>
  </si>
  <si>
    <t>специи зелень сушёная</t>
  </si>
  <si>
    <t>чай с яблоком и сахаром</t>
  </si>
  <si>
    <t>54-46гн/22</t>
  </si>
  <si>
    <t>яблоки св.</t>
  </si>
  <si>
    <t xml:space="preserve">горошек зелёный </t>
  </si>
  <si>
    <t xml:space="preserve">Картофель отварной </t>
  </si>
  <si>
    <t>Хлеб ржаной</t>
  </si>
  <si>
    <t xml:space="preserve">Горошек зелёный </t>
  </si>
  <si>
    <t>помидор в нарезке</t>
  </si>
  <si>
    <t>54-3з/22</t>
  </si>
  <si>
    <t>огурец в нарезке</t>
  </si>
  <si>
    <t>54-2з/22</t>
  </si>
  <si>
    <t>огурец св.</t>
  </si>
  <si>
    <t xml:space="preserve">Каша  вязкая </t>
  </si>
  <si>
    <t>Икра овощная</t>
  </si>
  <si>
    <t>54-26з/22</t>
  </si>
  <si>
    <t>Перец болгарский в нарезке</t>
  </si>
  <si>
    <t>54-21з/22</t>
  </si>
  <si>
    <t>перец болгарский в нарезке</t>
  </si>
  <si>
    <t xml:space="preserve">норма </t>
  </si>
  <si>
    <t>СанПиН</t>
  </si>
  <si>
    <t>суточная</t>
  </si>
  <si>
    <t xml:space="preserve"> дней</t>
  </si>
  <si>
    <r>
      <t xml:space="preserve">       дням в качестве горячих   З А В Т А К О В    25 %     И      </t>
    </r>
    <r>
      <rPr>
        <b/>
        <sz val="9"/>
        <rFont val="Arial Cyr"/>
        <charset val="204"/>
      </rPr>
      <t xml:space="preserve">О Б Е Д О В  </t>
    </r>
    <r>
      <rPr>
        <sz val="9"/>
        <rFont val="Arial Cyr"/>
        <family val="2"/>
        <charset val="204"/>
      </rPr>
      <t xml:space="preserve">     35%     (всего  60 % )</t>
    </r>
  </si>
  <si>
    <t>Компот из смеси сухофруктов</t>
  </si>
  <si>
    <t>54-1хн/22</t>
  </si>
  <si>
    <t>свинина</t>
  </si>
  <si>
    <t>269/17</t>
  </si>
  <si>
    <t>261/17</t>
  </si>
  <si>
    <t>376/17</t>
  </si>
  <si>
    <t>тушённые в соусе</t>
  </si>
  <si>
    <t xml:space="preserve">Картофель и овощи </t>
  </si>
  <si>
    <t>с кабачками</t>
  </si>
  <si>
    <t xml:space="preserve">Рагу из овощей </t>
  </si>
  <si>
    <t>178/21</t>
  </si>
  <si>
    <t>горошек конс</t>
  </si>
  <si>
    <t>ИТОГО ЗА ЗАВТРАК</t>
  </si>
  <si>
    <t>ИТОГО ЗА ОБЕД</t>
  </si>
  <si>
    <t>Чай с  сахаром</t>
  </si>
  <si>
    <t xml:space="preserve">        Печень в сметанном соусе</t>
  </si>
  <si>
    <t xml:space="preserve">Печень в сметанном </t>
  </si>
  <si>
    <t>Помидор в нарезке</t>
  </si>
  <si>
    <t>389/17</t>
  </si>
  <si>
    <t>223 / 17</t>
  </si>
  <si>
    <t>15/17</t>
  </si>
  <si>
    <t>229/17</t>
  </si>
  <si>
    <t>182/17</t>
  </si>
  <si>
    <t>379/17</t>
  </si>
  <si>
    <t>209/17</t>
  </si>
  <si>
    <t>294/17</t>
  </si>
  <si>
    <t xml:space="preserve"> икра овощная</t>
  </si>
  <si>
    <t>181/17</t>
  </si>
  <si>
    <t>382/17</t>
  </si>
  <si>
    <t>286/17</t>
  </si>
  <si>
    <t>235/17</t>
  </si>
  <si>
    <t>82 /21</t>
  </si>
  <si>
    <t>Фрукты свежие</t>
  </si>
  <si>
    <t>291/17</t>
  </si>
  <si>
    <t>333/21</t>
  </si>
  <si>
    <t>355/17</t>
  </si>
  <si>
    <r>
      <t xml:space="preserve">Соус: </t>
    </r>
    <r>
      <rPr>
        <sz val="10"/>
        <color rgb="FF000000"/>
        <rFont val="Calibri"/>
        <family val="2"/>
        <charset val="204"/>
      </rPr>
      <t>вода</t>
    </r>
  </si>
  <si>
    <t>268/17</t>
  </si>
  <si>
    <t>206/17</t>
  </si>
  <si>
    <t>Борщ с фасолью и картофелем</t>
  </si>
  <si>
    <t>14/17</t>
  </si>
  <si>
    <t>259/17</t>
  </si>
  <si>
    <t>265/17</t>
  </si>
  <si>
    <t>401/17</t>
  </si>
  <si>
    <t>149 /21</t>
  </si>
  <si>
    <t>Овощи консервированный</t>
  </si>
  <si>
    <t>(порциями (капуста квашеная))</t>
  </si>
  <si>
    <t>капуста квашен.</t>
  </si>
  <si>
    <t>сахар-песок</t>
  </si>
  <si>
    <t>Свекольник</t>
  </si>
  <si>
    <t>2023 г.</t>
  </si>
  <si>
    <t>СБОРНИК  ТЕХНИЧЕСКИХ  НОРМАТИВОВ - Сборник рецептур на продукцию для обучающихся во всех</t>
  </si>
  <si>
    <t xml:space="preserve"> образовательных учреждениях  / Под ред. М.П. Могольного и В.А. Тутельяна. - М.: ДеЛи плюс,  2017. - 544 с.</t>
  </si>
  <si>
    <t>Единый сборник технологических нормативов, рецептур блюд и кулинарных изделий</t>
  </si>
  <si>
    <t xml:space="preserve"> / сост.А.Я.Перевалов.  Н.В.Тапешкина.-Изд-е 4-е доп.и испр..-Пермь, 2021.-410с.</t>
  </si>
  <si>
    <t>Сборник рецептур блюд и типовых меню для организации питания детей</t>
  </si>
  <si>
    <t xml:space="preserve">образовательных организациях и организациях отдыха детей и их оздоровления   (от 7 до 18 лет) </t>
  </si>
  <si>
    <t xml:space="preserve"> ФБУН "НИИ" Роспотребнадзора И.И.Новикова разработчик (протокол №3 от 19.05.2022 г.)</t>
  </si>
  <si>
    <t>ПРИЛОЖЕНИЕ К МЕНЮ</t>
  </si>
  <si>
    <t xml:space="preserve">                                            Россия   Краснодарский край </t>
  </si>
  <si>
    <t xml:space="preserve">             ТАБЛИЦА   ПОТРЕБНОСТИ ПИЩЕВЫХ ВЕЩЕСТВ,   ВИТАМИНОВ  И  МИНЕРАЛЬНЫХ ВЕЩЕСТВ</t>
  </si>
  <si>
    <t>2023 -___г.г.</t>
  </si>
  <si>
    <t>меню разработано согласно</t>
  </si>
  <si>
    <t>2023.</t>
  </si>
  <si>
    <t xml:space="preserve">                                    ТАБЛИЦА   ПОТРЕБНОСТИ ПИЩЕВЫХ ВЕЩЕСТВ,   ВИТАМИНОВ  И  МИНЕРАЛЬНЫХ ВЕЩЕСТВ</t>
  </si>
  <si>
    <t xml:space="preserve"> 1-я неделя</t>
  </si>
  <si>
    <t>№ сб.</t>
  </si>
  <si>
    <t>Д Е Н Ь   1 - й</t>
  </si>
  <si>
    <t xml:space="preserve">  Витамины  ( мг./сут. )</t>
  </si>
  <si>
    <t xml:space="preserve">Минеральные </t>
  </si>
  <si>
    <t xml:space="preserve">№ </t>
  </si>
  <si>
    <t xml:space="preserve">р-р </t>
  </si>
  <si>
    <t>угле-</t>
  </si>
  <si>
    <t>Энерг-ая</t>
  </si>
  <si>
    <t xml:space="preserve"> веществава (мг)</t>
  </si>
  <si>
    <t>ТК</t>
  </si>
  <si>
    <t>г.изд.</t>
  </si>
  <si>
    <t>воды</t>
  </si>
  <si>
    <t>кальций</t>
  </si>
  <si>
    <t>фосфор</t>
  </si>
  <si>
    <t>магний</t>
  </si>
  <si>
    <t>железо</t>
  </si>
  <si>
    <t>ТТК</t>
  </si>
  <si>
    <t>ккал</t>
  </si>
  <si>
    <t>С</t>
  </si>
  <si>
    <t>В1</t>
  </si>
  <si>
    <t>В2</t>
  </si>
  <si>
    <t>A</t>
  </si>
  <si>
    <t>Ca</t>
  </si>
  <si>
    <t>P</t>
  </si>
  <si>
    <t>Mg</t>
  </si>
  <si>
    <t>Fe</t>
  </si>
  <si>
    <t>отклонение от нормы    (  +  / -  )    %</t>
  </si>
  <si>
    <t>501 / 21</t>
  </si>
  <si>
    <t>Сок фруктовый (персиковый)</t>
  </si>
  <si>
    <t>ВСЕГО: за  ЗАВТРАК - ОБЕД</t>
  </si>
  <si>
    <t>Д Е Н Ь  2 - й</t>
  </si>
  <si>
    <t>Д Е Н Ь   3 - й</t>
  </si>
  <si>
    <t>Горошек зелёный (консервированный)</t>
  </si>
  <si>
    <t>Сок фруктовый (абрикосовый)</t>
  </si>
  <si>
    <t>Д Е Н Ь   4  - й</t>
  </si>
  <si>
    <t>501/ 21</t>
  </si>
  <si>
    <t>Д Е Н Ь  5  - й</t>
  </si>
  <si>
    <t xml:space="preserve">Пищевые вещества г. </t>
  </si>
  <si>
    <t>Минерал. в-ва (мг)</t>
  </si>
  <si>
    <t xml:space="preserve">З А В Т Р А К И   </t>
  </si>
  <si>
    <t>Среднее за 5 дней   (фактически)</t>
  </si>
  <si>
    <t>О Б Е Д Ы</t>
  </si>
  <si>
    <t>Д Е Н Ь  6  - й</t>
  </si>
  <si>
    <t>Д Е Н Ь  7  - й</t>
  </si>
  <si>
    <t>Д Е Н Ь  8  - й</t>
  </si>
  <si>
    <t>Д Е Н Ь  9  - й</t>
  </si>
  <si>
    <t>Д Е Н Ь  10  - й</t>
  </si>
  <si>
    <t xml:space="preserve">   2 - я неделя</t>
  </si>
  <si>
    <t xml:space="preserve">Фрукты свежие </t>
  </si>
  <si>
    <t>отклонение</t>
  </si>
  <si>
    <t>в  ( г )</t>
  </si>
  <si>
    <t xml:space="preserve">отклонение от нормы    (  +  / -  )    </t>
  </si>
  <si>
    <t>Рыба, тушёная с томатом и овощами</t>
  </si>
  <si>
    <t xml:space="preserve"> сухофруктов</t>
  </si>
  <si>
    <t>Л Е Т О   2023 - ___ г.г.</t>
  </si>
  <si>
    <t xml:space="preserve">З А В Т Р А К О В  -  О Б Е Д О В   </t>
  </si>
  <si>
    <t xml:space="preserve">              ШКОЛЬНЫХ   З А В Т Р А К О В    -    О Б Е Д  О В   </t>
  </si>
  <si>
    <t xml:space="preserve">           ДЛЯ ПИТАНИЯ ДЕТЕЙ В  ОЗДОРОВИТЕЛЬНОМ ЛАГЕРЕ ДНЕВНОГО ПРИБЫВАНИЯ </t>
  </si>
  <si>
    <t xml:space="preserve">                      К       ПЯТНАДЦАТИДНЕВНОМУ  МЕНЮ ПРИГОТОВЛЯЕМЫХ БЛЮД </t>
  </si>
  <si>
    <t xml:space="preserve">                            ПРИЛОЖЕНИЕ К  ПЯТНАДЦАТИДНЕВНОМУ  МЕНЮ ПРИГОТОВЛЯЕМЫХ БЛЮД </t>
  </si>
  <si>
    <t xml:space="preserve">  ДЛЯ ПИТАНИЯ ДЕТЕЙ В  ОЗДОРОВИТЕЛЬНОМ ЛАГЕРЕ ДНЕВНОГО ПРИБЫВАНИЯ </t>
  </si>
  <si>
    <t>Каша  вязкая пшеничная</t>
  </si>
  <si>
    <t xml:space="preserve">огурец в нарезке </t>
  </si>
  <si>
    <r>
      <t xml:space="preserve">Сезон :      Лето      </t>
    </r>
    <r>
      <rPr>
        <sz val="11"/>
        <rFont val="Arial Cyr"/>
        <charset val="204"/>
      </rPr>
      <t>2023 г.</t>
    </r>
  </si>
  <si>
    <t xml:space="preserve">меню завтраки   15-тидневка </t>
  </si>
  <si>
    <t xml:space="preserve">   меню завтраки   15-тидневка </t>
  </si>
  <si>
    <t xml:space="preserve">      Возрастная категория:      с   7  до 11 лет</t>
  </si>
  <si>
    <t xml:space="preserve">  Суточная потребность   по СанПиН  </t>
  </si>
  <si>
    <t>энерг-я ценность</t>
  </si>
  <si>
    <t>501/21</t>
  </si>
  <si>
    <t>Суп картофельный с клёцками</t>
  </si>
  <si>
    <t>312/17</t>
  </si>
  <si>
    <t>1 - я   неделя</t>
  </si>
  <si>
    <t xml:space="preserve">КОМПАНОВКА  15 - ТИДНЕВНОГО   МЕНЮ ДЛЯ ПИТАНИЯ ДЕТЕЙ В  ОЗДОРОВИТЕЛЬНОМ ЛАГЕРЕ ДНЕВНОГО ПРИБЫВАНИЯ </t>
  </si>
  <si>
    <t>2 - я   неделя</t>
  </si>
  <si>
    <t>День 1- й</t>
  </si>
  <si>
    <t>День 2- й</t>
  </si>
  <si>
    <t>День 3- й</t>
  </si>
  <si>
    <t>День 4- й</t>
  </si>
  <si>
    <t>День 5- й</t>
  </si>
  <si>
    <t>День 6- й</t>
  </si>
  <si>
    <t>День 7- й</t>
  </si>
  <si>
    <t xml:space="preserve">Макароны  отварные  /  и  кукуруза </t>
  </si>
  <si>
    <t>отварная (консервированная)</t>
  </si>
  <si>
    <t>День 8- й</t>
  </si>
  <si>
    <t>Огурец в нарезке</t>
  </si>
  <si>
    <t>День 9- й</t>
  </si>
  <si>
    <t>День 10-й</t>
  </si>
  <si>
    <t>Макароны запечёные с яйцом</t>
  </si>
  <si>
    <t>День 11-й</t>
  </si>
  <si>
    <t>Суп молочный с крупой (пшено)</t>
  </si>
  <si>
    <t>День 12-й</t>
  </si>
  <si>
    <t>День 13-й</t>
  </si>
  <si>
    <t xml:space="preserve">Оладьи </t>
  </si>
  <si>
    <t>Суп картоф. с рыбными фрикадельками</t>
  </si>
  <si>
    <t>День 14-й</t>
  </si>
  <si>
    <t>Рагу из овощей с кабачками</t>
  </si>
  <si>
    <t>День 15-й</t>
  </si>
  <si>
    <t>Среднее за 15 дней   (фактически)</t>
  </si>
  <si>
    <t xml:space="preserve"> День  11-й;  - 12 -й;   - 13 -й;   - 14 -й;  -15-й.</t>
  </si>
  <si>
    <t xml:space="preserve"> День  6 -й;  - 7 -й;   - 8 -й;   - 9 -й;  -10-й.</t>
  </si>
  <si>
    <t xml:space="preserve"> День  1 -й;  - 2 -й;   - 3 -й;   - 4 -й;  -5 -й.</t>
  </si>
  <si>
    <t>2-я неделя</t>
  </si>
  <si>
    <t>3-я неделя</t>
  </si>
  <si>
    <t>Картофель и овощи тушёные в соусе</t>
  </si>
  <si>
    <t>3 - я   неделя</t>
  </si>
  <si>
    <t>Д Е Н Ь  11  - й</t>
  </si>
  <si>
    <t>Д Е Н Ь  12  - й</t>
  </si>
  <si>
    <t>Д Е Н Ь  13  - й</t>
  </si>
  <si>
    <t>Д Е Н Ь  14  - й</t>
  </si>
  <si>
    <t xml:space="preserve"> 2 - я неделя</t>
  </si>
  <si>
    <t>Д Е Н Ь  15  - й</t>
  </si>
  <si>
    <t>1  -  2  -  3 - я неделя</t>
  </si>
  <si>
    <t>возрастная категория: 12 лет и старше</t>
  </si>
  <si>
    <t>возрастная группа 12 лет и старше</t>
  </si>
  <si>
    <t xml:space="preserve">  Возрастная категория:  12 лет и старше</t>
  </si>
  <si>
    <t xml:space="preserve">                Возрастная категория:         12   лет  и старше</t>
  </si>
  <si>
    <t xml:space="preserve">                               Возрастная категория:         12   лет  и старше</t>
  </si>
  <si>
    <t xml:space="preserve">  Возрастная категория:  12  лет и старше</t>
  </si>
  <si>
    <t>12- 18 л</t>
  </si>
  <si>
    <t>160/20</t>
  </si>
  <si>
    <t>80/120</t>
  </si>
  <si>
    <t>60/140</t>
  </si>
  <si>
    <t>195/10</t>
  </si>
  <si>
    <t>195 / 10</t>
  </si>
  <si>
    <t>с яйцом</t>
  </si>
  <si>
    <t>Макароны запечёные</t>
  </si>
  <si>
    <t>60/150</t>
  </si>
  <si>
    <t>170 /10</t>
  </si>
  <si>
    <t>зелень свежая</t>
  </si>
  <si>
    <t>какао-порошок</t>
  </si>
  <si>
    <t>195 /10</t>
  </si>
  <si>
    <t>195/ 10</t>
  </si>
  <si>
    <t xml:space="preserve">Борщ  с капустой и </t>
  </si>
  <si>
    <t>картофелем</t>
  </si>
  <si>
    <t xml:space="preserve">Борщ с капустой и картофелем </t>
  </si>
  <si>
    <t>с клёцками</t>
  </si>
  <si>
    <t xml:space="preserve">Суп  картофельный </t>
  </si>
  <si>
    <t>Суп картофель.с клёцками</t>
  </si>
  <si>
    <t>Суп  с лапшой домашней</t>
  </si>
  <si>
    <t>Суп с лапшой домашней</t>
  </si>
  <si>
    <t>бобовыми (горох)</t>
  </si>
  <si>
    <t>Суп картофельный с бобовыми (горох)</t>
  </si>
  <si>
    <t>с крупой (гречка)</t>
  </si>
  <si>
    <t xml:space="preserve">Суп молочный </t>
  </si>
  <si>
    <t>Суп молочный с крупой (гречка)</t>
  </si>
  <si>
    <t xml:space="preserve"> молочная овсяная</t>
  </si>
  <si>
    <t>Каша жидкая</t>
  </si>
  <si>
    <t>Каша жидкая молочная (овсяная)</t>
  </si>
  <si>
    <t>Каша жидк.  Молоч. манная</t>
  </si>
  <si>
    <t>Каша жидкая молочная (манная)</t>
  </si>
  <si>
    <t>Каша жидк. Молоч. рисовая</t>
  </si>
  <si>
    <t>Каша жидкая молочная (рисовая)</t>
  </si>
  <si>
    <t>Каша вязкая (гречневая)</t>
  </si>
  <si>
    <t>Каша вязкая ( гречневая )</t>
  </si>
  <si>
    <t>Макароны отварн. с маслом</t>
  </si>
  <si>
    <t>макароны отварные</t>
  </si>
  <si>
    <t xml:space="preserve"> с маслом</t>
  </si>
  <si>
    <t>Макароны отварные с маслом</t>
  </si>
  <si>
    <t>310/17</t>
  </si>
  <si>
    <t>Пюре картофельное</t>
  </si>
  <si>
    <t xml:space="preserve">Пюре картофельное  </t>
  </si>
  <si>
    <t>Жаркое по- домашнему</t>
  </si>
  <si>
    <t>Жаркое по -домашнему</t>
  </si>
  <si>
    <t>Печень по -строгановски</t>
  </si>
  <si>
    <t xml:space="preserve">Яйца варёные </t>
  </si>
  <si>
    <t>Яйца варёные</t>
  </si>
  <si>
    <t>460/21</t>
  </si>
  <si>
    <t>Чай с молоком</t>
  </si>
  <si>
    <t xml:space="preserve">чай с молоком </t>
  </si>
  <si>
    <t>чай с  сахаром</t>
  </si>
  <si>
    <t>495/21</t>
  </si>
  <si>
    <t>Компот из  сухофруктов</t>
  </si>
  <si>
    <t>ТТК/99 /17</t>
  </si>
  <si>
    <t>ТТК/82/17</t>
  </si>
  <si>
    <t>ТТК/99/17</t>
  </si>
  <si>
    <t>ТТК/89/17</t>
  </si>
  <si>
    <t>ТТК/108/17</t>
  </si>
  <si>
    <t>ТТК/104/17</t>
  </si>
  <si>
    <t>ТТК/113/17</t>
  </si>
  <si>
    <t>ТТК/102/17</t>
  </si>
  <si>
    <t>ТТК/232/17</t>
  </si>
  <si>
    <t>рыба запечённая в</t>
  </si>
  <si>
    <t>сметанном соусе</t>
  </si>
  <si>
    <t>ТТК/355/17</t>
  </si>
  <si>
    <t xml:space="preserve">Рыба запечённая в сметанном соусе </t>
  </si>
  <si>
    <t>ТТК/88/17</t>
  </si>
  <si>
    <t>ТТК/96/17</t>
  </si>
  <si>
    <t>ТТК/143/17</t>
  </si>
  <si>
    <t>ТТК/2021г.</t>
  </si>
  <si>
    <t>Омлет с птицей</t>
  </si>
  <si>
    <t>ТТК/98/21</t>
  </si>
  <si>
    <t>ТТК/142/17</t>
  </si>
  <si>
    <t>237/17</t>
  </si>
  <si>
    <t>ТТК/254/17</t>
  </si>
  <si>
    <t>ТТК/84/17</t>
  </si>
  <si>
    <t>ТТК/239/17</t>
  </si>
  <si>
    <t>Тефтели рыбные</t>
  </si>
  <si>
    <t xml:space="preserve">     Тефтели рыбные</t>
  </si>
  <si>
    <t>ТТК/106/17</t>
  </si>
  <si>
    <t>Л.П.Браташенко</t>
  </si>
  <si>
    <t xml:space="preserve">     Директор     ООО  "Глобус"</t>
  </si>
  <si>
    <t xml:space="preserve">Каша вязкая </t>
  </si>
  <si>
    <t xml:space="preserve"> (гречневая)</t>
  </si>
  <si>
    <t>Фрукты св, (яблоко)</t>
  </si>
  <si>
    <t>яблоко</t>
  </si>
  <si>
    <t>запеканка из творога с молоком сгущ.</t>
  </si>
  <si>
    <t>Фрукты св. (яблоко)</t>
  </si>
  <si>
    <t>Борщ с капустой и картофелем</t>
  </si>
  <si>
    <t xml:space="preserve">  Компот из смеси сухофруктов</t>
  </si>
  <si>
    <t>Каша молочная манная</t>
  </si>
  <si>
    <t xml:space="preserve">Какао с молоком </t>
  </si>
  <si>
    <t>Фрукты св.(яблоко)</t>
  </si>
  <si>
    <t>Компот из сухофрукт.</t>
  </si>
  <si>
    <t xml:space="preserve">           Плов из птицы</t>
  </si>
  <si>
    <t>чай с яблок. и сахар.</t>
  </si>
  <si>
    <t xml:space="preserve">Кондитерка </t>
  </si>
  <si>
    <t>печенье</t>
  </si>
  <si>
    <t xml:space="preserve"> лапша домашняя</t>
  </si>
  <si>
    <t>Кисель из сухофрукт.</t>
  </si>
  <si>
    <t xml:space="preserve">Перец болгарский </t>
  </si>
  <si>
    <t xml:space="preserve"> в нарезке</t>
  </si>
  <si>
    <t xml:space="preserve">           Ёжики с мясом</t>
  </si>
  <si>
    <t xml:space="preserve">Макароны отварные / </t>
  </si>
  <si>
    <t>и кукуруза отварная</t>
  </si>
  <si>
    <t xml:space="preserve">                      Каша "Дружба"</t>
  </si>
  <si>
    <t xml:space="preserve">            рагу овощное</t>
  </si>
  <si>
    <t xml:space="preserve">         Компот из смеси сухофруктов</t>
  </si>
  <si>
    <t>Картофель и овощи  тушёные в соусе</t>
  </si>
  <si>
    <t xml:space="preserve">соус </t>
  </si>
  <si>
    <t xml:space="preserve">            Рагу из птицы</t>
  </si>
  <si>
    <t>Суп молочный  с крупой  (пшено )</t>
  </si>
  <si>
    <t xml:space="preserve">      Борщ с фасолью и картофелем</t>
  </si>
  <si>
    <t xml:space="preserve">        Кисель из сухофруктов</t>
  </si>
  <si>
    <t xml:space="preserve">          Суп из овощей </t>
  </si>
  <si>
    <t xml:space="preserve">      Жаркое по домашнему</t>
  </si>
  <si>
    <t>чай с молоком</t>
  </si>
  <si>
    <t>Овощи консервиро-</t>
  </si>
  <si>
    <t>Суп картофель. с рыбными фрикадельками</t>
  </si>
  <si>
    <t xml:space="preserve">ванные (порциями </t>
  </si>
  <si>
    <t>капуста квашеная)</t>
  </si>
  <si>
    <t xml:space="preserve">Кисель из </t>
  </si>
  <si>
    <t xml:space="preserve"> ООО  "Глобус"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</si>
</sst>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#,##0.00_р_."/>
    <numFmt numFmtId="165" formatCode="0.0"/>
    <numFmt numFmtId="166" formatCode="0.000"/>
    <numFmt numFmtId="167" formatCode="0.0000"/>
    <numFmt numFmtId="168" formatCode="0.00000"/>
    <numFmt numFmtId="169" formatCode="0.0%"/>
    <numFmt numFmtId="170" formatCode="0.000000"/>
    <numFmt numFmtId="171" formatCode="0.00000000"/>
    <numFmt numFmtId="172" formatCode="0E+00"/>
    <numFmt numFmtId="173" formatCode="#,##0.0_р_."/>
  </numFmts>
  <fonts count="167">
    <font>
      <sz val="11"/>
      <color rgb="FF000000"/>
      <name val="Calibri"/>
      <family val="2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sz val="11"/>
      <name val="Arial Cyr"/>
      <family val="2"/>
      <charset val="204"/>
    </font>
    <font>
      <b/>
      <sz val="11"/>
      <name val="Arial Cyr"/>
      <family val="2"/>
      <charset val="204"/>
    </font>
    <font>
      <b/>
      <sz val="10"/>
      <name val="Arial Cyr"/>
      <family val="2"/>
      <charset val="204"/>
    </font>
    <font>
      <sz val="12"/>
      <color rgb="FF000000"/>
      <name val="Calibri"/>
      <family val="2"/>
      <charset val="204"/>
    </font>
    <font>
      <sz val="9"/>
      <name val="Arial Cyr"/>
      <family val="2"/>
      <charset val="204"/>
    </font>
    <font>
      <b/>
      <sz val="9"/>
      <name val="Arial Cyr"/>
      <family val="2"/>
      <charset val="204"/>
    </font>
    <font>
      <b/>
      <sz val="8"/>
      <name val="Arial Cyr"/>
      <family val="2"/>
      <charset val="204"/>
    </font>
    <font>
      <sz val="12"/>
      <name val="Arial Cyr"/>
      <family val="2"/>
      <charset val="204"/>
    </font>
    <font>
      <b/>
      <sz val="11"/>
      <name val="Arial Cyr"/>
      <family val="2"/>
      <charset val="1"/>
    </font>
    <font>
      <b/>
      <sz val="16"/>
      <color rgb="FF000000"/>
      <name val="Calibri"/>
      <family val="2"/>
      <charset val="204"/>
    </font>
    <font>
      <sz val="7"/>
      <name val="Arial Cyr"/>
      <family val="2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7"/>
      <color rgb="FF000000"/>
      <name val="Calibri"/>
      <family val="2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color rgb="FF002060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color rgb="FF000000"/>
      <name val="Calibri"/>
      <family val="2"/>
      <charset val="204"/>
    </font>
    <font>
      <b/>
      <sz val="12"/>
      <name val="Arial Cyr"/>
      <family val="2"/>
      <charset val="1"/>
    </font>
    <font>
      <sz val="11"/>
      <color rgb="FFFF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color rgb="FFC00000"/>
      <name val="Arial Cyr"/>
      <family val="2"/>
      <charset val="204"/>
    </font>
    <font>
      <b/>
      <sz val="11"/>
      <color rgb="FFC00000"/>
      <name val="Arial Cyr"/>
      <family val="2"/>
      <charset val="204"/>
    </font>
    <font>
      <b/>
      <sz val="8"/>
      <color rgb="FFC00000"/>
      <name val="Arial Cyr"/>
      <family val="2"/>
      <charset val="204"/>
    </font>
    <font>
      <b/>
      <sz val="11"/>
      <color rgb="FFC00000"/>
      <name val="Calibri"/>
      <family val="2"/>
      <charset val="204"/>
    </font>
    <font>
      <sz val="10"/>
      <color rgb="FFC00000"/>
      <name val="Arial Cyr"/>
      <family val="2"/>
      <charset val="204"/>
    </font>
    <font>
      <b/>
      <sz val="9"/>
      <color rgb="FF990066"/>
      <name val="Arial Cyr"/>
      <family val="2"/>
      <charset val="204"/>
    </font>
    <font>
      <b/>
      <sz val="12"/>
      <name val="Arial Cyr"/>
      <family val="2"/>
      <charset val="204"/>
    </font>
    <font>
      <sz val="9"/>
      <color rgb="FF000000"/>
      <name val="Calibri"/>
      <family val="2"/>
      <charset val="204"/>
    </font>
    <font>
      <sz val="7"/>
      <color rgb="FF000000"/>
      <name val="Times New Roman"/>
      <family val="1"/>
      <charset val="204"/>
    </font>
    <font>
      <b/>
      <sz val="7"/>
      <name val="Arial Cyr"/>
      <family val="2"/>
      <charset val="204"/>
    </font>
    <font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8"/>
      <name val="Times New Roman"/>
      <family val="1"/>
      <charset val="204"/>
    </font>
    <font>
      <sz val="1"/>
      <name val="Times New Roman"/>
      <family val="1"/>
      <charset val="204"/>
    </font>
    <font>
      <b/>
      <sz val="11"/>
      <color rgb="FF002060"/>
      <name val="Times New Roman"/>
      <family val="1"/>
      <charset val="204"/>
    </font>
    <font>
      <b/>
      <sz val="8"/>
      <color rgb="FF002060"/>
      <name val="Times New Roman"/>
      <family val="1"/>
      <charset val="204"/>
    </font>
    <font>
      <sz val="1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rgb="FF000000"/>
      <name val="Arial Cyr"/>
      <family val="2"/>
      <charset val="204"/>
    </font>
    <font>
      <b/>
      <sz val="11"/>
      <color rgb="FFFF0000"/>
      <name val="Calibri"/>
      <family val="2"/>
      <charset val="204"/>
    </font>
    <font>
      <b/>
      <sz val="12"/>
      <color rgb="FFFF0000"/>
      <name val="Arial Cyr"/>
      <family val="2"/>
      <charset val="1"/>
    </font>
    <font>
      <sz val="8"/>
      <name val="Cambria"/>
      <family val="1"/>
      <charset val="204"/>
    </font>
    <font>
      <b/>
      <sz val="10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8"/>
      <color rgb="FF000000"/>
      <name val="Calibri"/>
      <family val="2"/>
      <charset val="204"/>
    </font>
    <font>
      <sz val="6"/>
      <name val="Cambria"/>
      <family val="1"/>
      <charset val="204"/>
    </font>
    <font>
      <b/>
      <sz val="9"/>
      <color rgb="FF000000"/>
      <name val="Calibri"/>
      <family val="2"/>
      <charset val="204"/>
    </font>
    <font>
      <sz val="8"/>
      <color rgb="FF000000"/>
      <name val="Cambria"/>
      <family val="1"/>
      <charset val="204"/>
    </font>
    <font>
      <sz val="11"/>
      <color rgb="FF000000"/>
      <name val="Cambria"/>
      <family val="1"/>
      <charset val="204"/>
    </font>
    <font>
      <sz val="8"/>
      <name val="Calibri"/>
      <family val="2"/>
      <charset val="204"/>
    </font>
    <font>
      <sz val="10"/>
      <color rgb="FF000000"/>
      <name val="Calibri"/>
      <family val="2"/>
      <charset val="204"/>
    </font>
    <font>
      <sz val="6"/>
      <name val="Arial Cyr"/>
      <family val="2"/>
      <charset val="204"/>
    </font>
    <font>
      <sz val="7"/>
      <name val="Cambria"/>
      <family val="1"/>
      <charset val="204"/>
    </font>
    <font>
      <sz val="9"/>
      <name val="Cambria"/>
      <family val="1"/>
      <charset val="204"/>
    </font>
    <font>
      <b/>
      <sz val="8"/>
      <color rgb="FFFF0000"/>
      <name val="Times New Roman"/>
      <family val="1"/>
      <charset val="204"/>
    </font>
    <font>
      <b/>
      <sz val="9"/>
      <color rgb="FF002060"/>
      <name val="Calibri"/>
      <family val="2"/>
      <charset val="204"/>
    </font>
    <font>
      <b/>
      <sz val="9"/>
      <name val="Arial Cyr"/>
      <charset val="204"/>
    </font>
    <font>
      <sz val="11"/>
      <color rgb="FF000000"/>
      <name val="Calibri"/>
      <family val="2"/>
      <charset val="204"/>
    </font>
    <font>
      <sz val="11"/>
      <color theme="5" tint="-0.499984740745262"/>
      <name val="Calibri"/>
      <family val="2"/>
      <charset val="204"/>
    </font>
    <font>
      <sz val="9"/>
      <color theme="5" tint="-0.499984740745262"/>
      <name val="Calibri"/>
      <family val="2"/>
      <charset val="204"/>
    </font>
    <font>
      <sz val="9"/>
      <name val="Calibri"/>
      <family val="2"/>
      <charset val="204"/>
    </font>
    <font>
      <b/>
      <sz val="8"/>
      <name val="Arial Cyr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b/>
      <sz val="11"/>
      <name val="Arial Cyr"/>
      <charset val="204"/>
    </font>
    <font>
      <sz val="8"/>
      <color theme="1"/>
      <name val="Arial Cyr"/>
      <family val="2"/>
      <charset val="204"/>
    </font>
    <font>
      <sz val="7"/>
      <name val="Arial Cyr"/>
      <charset val="204"/>
    </font>
    <font>
      <sz val="7"/>
      <name val="Calibri"/>
      <family val="2"/>
      <charset val="204"/>
    </font>
    <font>
      <sz val="9"/>
      <name val="Arial Cyr"/>
      <charset val="204"/>
    </font>
    <font>
      <sz val="8"/>
      <name val="Arial Cyr"/>
      <charset val="204"/>
    </font>
    <font>
      <b/>
      <sz val="8"/>
      <color rgb="FFC00000"/>
      <name val="Cambria"/>
      <family val="1"/>
      <charset val="204"/>
    </font>
    <font>
      <b/>
      <sz val="8"/>
      <color rgb="FFC00000"/>
      <name val="Calibri"/>
      <family val="2"/>
      <charset val="204"/>
    </font>
    <font>
      <b/>
      <sz val="9"/>
      <color rgb="FFC00000"/>
      <name val="Arial Cyr"/>
      <family val="2"/>
      <charset val="204"/>
    </font>
    <font>
      <b/>
      <sz val="9"/>
      <color rgb="FFC00000"/>
      <name val="Calibri"/>
      <family val="2"/>
      <charset val="204"/>
    </font>
    <font>
      <b/>
      <sz val="9"/>
      <color rgb="FFC00000"/>
      <name val="Cambria"/>
      <family val="1"/>
      <charset val="204"/>
    </font>
    <font>
      <b/>
      <sz val="8"/>
      <color rgb="FFC00000"/>
      <name val="Arial Cyr"/>
      <charset val="204"/>
    </font>
    <font>
      <b/>
      <sz val="7"/>
      <color rgb="FFC00000"/>
      <name val="Arial Cyr"/>
      <charset val="204"/>
    </font>
    <font>
      <b/>
      <sz val="7"/>
      <color rgb="FFC00000"/>
      <name val="Arial Cyr"/>
      <family val="2"/>
      <charset val="204"/>
    </font>
    <font>
      <b/>
      <sz val="7"/>
      <color rgb="FFC00000"/>
      <name val="Cambria"/>
      <family val="1"/>
      <charset val="204"/>
    </font>
    <font>
      <b/>
      <sz val="6"/>
      <color rgb="FFC00000"/>
      <name val="Arial Cyr"/>
      <charset val="204"/>
    </font>
    <font>
      <sz val="11"/>
      <name val="Calibri"/>
      <family val="2"/>
      <charset val="204"/>
    </font>
    <font>
      <b/>
      <sz val="9"/>
      <name val="Times New Roman"/>
      <family val="1"/>
      <charset val="204"/>
    </font>
    <font>
      <sz val="12"/>
      <color rgb="FFFF0000"/>
      <name val="Arial Cyr"/>
      <charset val="204"/>
    </font>
    <font>
      <sz val="7"/>
      <color rgb="FFC00000"/>
      <name val="Times New Roman"/>
      <family val="1"/>
      <charset val="204"/>
    </font>
    <font>
      <sz val="10"/>
      <color rgb="FFFF0000"/>
      <name val="Calibri"/>
      <family val="2"/>
      <charset val="204"/>
    </font>
    <font>
      <sz val="7"/>
      <color theme="1"/>
      <name val="Arial Cyr"/>
      <family val="2"/>
      <charset val="204"/>
    </font>
    <font>
      <b/>
      <sz val="7"/>
      <color rgb="FF002060"/>
      <name val="Times New Roman"/>
      <family val="1"/>
      <charset val="204"/>
    </font>
    <font>
      <b/>
      <sz val="7"/>
      <name val="Times New Roman"/>
      <family val="1"/>
      <charset val="204"/>
    </font>
    <font>
      <sz val="9"/>
      <color rgb="FFC00000"/>
      <name val="Calibri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0"/>
      <name val="Cambria"/>
      <family val="1"/>
      <charset val="204"/>
    </font>
    <font>
      <sz val="10"/>
      <name val="Arial"/>
      <family val="2"/>
      <charset val="204"/>
    </font>
    <font>
      <i/>
      <sz val="8"/>
      <color rgb="FF000000"/>
      <name val="Calibri"/>
      <family val="2"/>
      <charset val="204"/>
    </font>
    <font>
      <b/>
      <sz val="11"/>
      <color rgb="FFC00000"/>
      <name val="Arial Cyr"/>
      <family val="2"/>
      <charset val="1"/>
    </font>
    <font>
      <sz val="7.5"/>
      <color rgb="FF00000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7"/>
      <name val="Arial Cyr"/>
      <charset val="204"/>
    </font>
    <font>
      <b/>
      <sz val="12"/>
      <name val="Calibri"/>
      <family val="2"/>
      <charset val="204"/>
    </font>
    <font>
      <b/>
      <sz val="10"/>
      <color rgb="FFC00000"/>
      <name val="Arial Cyr"/>
      <family val="2"/>
      <charset val="204"/>
    </font>
    <font>
      <b/>
      <sz val="14"/>
      <color rgb="FF000000"/>
      <name val="Calibri"/>
      <family val="2"/>
      <charset val="204"/>
    </font>
    <font>
      <b/>
      <sz val="8"/>
      <color rgb="FFFF0000"/>
      <name val="Arial Cyr"/>
      <charset val="204"/>
    </font>
    <font>
      <b/>
      <sz val="9"/>
      <color rgb="FFFF0000"/>
      <name val="Calibri"/>
      <family val="2"/>
      <charset val="204"/>
    </font>
    <font>
      <b/>
      <sz val="10"/>
      <color rgb="FFFF0000"/>
      <name val="Arial Cyr"/>
      <family val="2"/>
      <charset val="204"/>
    </font>
    <font>
      <b/>
      <sz val="8"/>
      <color rgb="FFFF0000"/>
      <name val="Arial Cyr"/>
      <family val="2"/>
      <charset val="204"/>
    </font>
    <font>
      <b/>
      <i/>
      <sz val="12"/>
      <color rgb="FF000000"/>
      <name val="Calibri"/>
      <family val="2"/>
      <charset val="204"/>
    </font>
    <font>
      <sz val="10"/>
      <name val="Arial Cyr"/>
      <charset val="204"/>
    </font>
    <font>
      <b/>
      <i/>
      <sz val="10"/>
      <name val="Arial Cyr"/>
      <charset val="204"/>
    </font>
    <font>
      <sz val="6"/>
      <name val="Arial Cyr"/>
      <charset val="204"/>
    </font>
    <font>
      <sz val="1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2"/>
      <color rgb="FFFF0000"/>
      <name val="Calibri"/>
      <family val="2"/>
      <charset val="204"/>
    </font>
    <font>
      <b/>
      <i/>
      <sz val="8"/>
      <color rgb="FF000000"/>
      <name val="Calibri"/>
      <family val="2"/>
      <charset val="204"/>
    </font>
    <font>
      <b/>
      <sz val="7.5"/>
      <color rgb="FF002060"/>
      <name val="Times New Roman"/>
      <family val="1"/>
      <charset val="204"/>
    </font>
    <font>
      <sz val="7"/>
      <color rgb="FF000000"/>
      <name val="Arial Cyr"/>
      <family val="2"/>
      <charset val="204"/>
    </font>
    <font>
      <sz val="7"/>
      <color rgb="FFFF0000"/>
      <name val="Times New Roman"/>
      <family val="1"/>
      <charset val="204"/>
    </font>
    <font>
      <sz val="11"/>
      <color rgb="FFC00000"/>
      <name val="Calibri"/>
      <family val="2"/>
      <charset val="204"/>
    </font>
    <font>
      <sz val="8"/>
      <color rgb="FFC00000"/>
      <name val="Arial Cyr"/>
      <family val="2"/>
      <charset val="204"/>
    </font>
    <font>
      <b/>
      <sz val="10"/>
      <color rgb="FFC00000"/>
      <name val="Calibri"/>
      <family val="2"/>
      <charset val="204"/>
    </font>
    <font>
      <sz val="8"/>
      <color rgb="FFC00000"/>
      <name val="Calibri"/>
      <family val="2"/>
      <charset val="204"/>
    </font>
    <font>
      <sz val="8"/>
      <color rgb="FFC00000"/>
      <name val="Arial Cyr"/>
      <charset val="204"/>
    </font>
    <font>
      <sz val="8"/>
      <color rgb="FFC00000"/>
      <name val="Cambria"/>
      <family val="1"/>
      <charset val="204"/>
    </font>
    <font>
      <sz val="9"/>
      <color theme="1"/>
      <name val="Arial Cyr"/>
      <family val="2"/>
      <charset val="204"/>
    </font>
    <font>
      <sz val="8"/>
      <color rgb="FFC00000"/>
      <name val="Calibri"/>
      <family val="2"/>
      <charset val="204"/>
      <scheme val="minor"/>
    </font>
    <font>
      <b/>
      <sz val="8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0"/>
      <name val="Calibri"/>
      <family val="2"/>
      <charset val="204"/>
    </font>
    <font>
      <b/>
      <sz val="7"/>
      <color rgb="FF000000"/>
      <name val="Calibri"/>
      <family val="2"/>
      <charset val="204"/>
    </font>
    <font>
      <b/>
      <sz val="11"/>
      <name val="Calibri"/>
      <family val="2"/>
      <charset val="204"/>
    </font>
    <font>
      <sz val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i/>
      <sz val="7"/>
      <color rgb="FF000000"/>
      <name val="Calibri"/>
      <family val="2"/>
      <charset val="204"/>
    </font>
    <font>
      <sz val="6"/>
      <name val="Calibri"/>
      <family val="2"/>
      <charset val="204"/>
    </font>
    <font>
      <b/>
      <sz val="7"/>
      <name val="Cambria"/>
      <family val="1"/>
      <charset val="204"/>
    </font>
    <font>
      <b/>
      <i/>
      <sz val="7"/>
      <name val="Arial Cyr"/>
      <charset val="204"/>
    </font>
    <font>
      <b/>
      <i/>
      <sz val="11"/>
      <color rgb="FF000000"/>
      <name val="Calibri"/>
      <family val="2"/>
      <charset val="204"/>
    </font>
    <font>
      <b/>
      <i/>
      <sz val="7"/>
      <color rgb="FF000000"/>
      <name val="Calibri"/>
      <family val="2"/>
      <charset val="204"/>
    </font>
    <font>
      <b/>
      <sz val="6"/>
      <name val="Arial Cyr"/>
      <family val="2"/>
      <charset val="204"/>
    </font>
    <font>
      <b/>
      <sz val="6.5"/>
      <name val="Arial Cyr"/>
      <family val="2"/>
      <charset val="204"/>
    </font>
    <font>
      <sz val="6"/>
      <color rgb="FF000000"/>
      <name val="Calibri"/>
      <family val="2"/>
      <charset val="204"/>
    </font>
    <font>
      <b/>
      <sz val="10"/>
      <color rgb="FF002060"/>
      <name val="Calibri"/>
      <family val="2"/>
      <charset val="204"/>
    </font>
    <font>
      <b/>
      <sz val="7"/>
      <color rgb="FF002060"/>
      <name val="Calibri"/>
      <family val="2"/>
      <charset val="204"/>
    </font>
    <font>
      <b/>
      <sz val="6"/>
      <name val="Times New Roman"/>
      <family val="1"/>
      <charset val="204"/>
    </font>
    <font>
      <sz val="6.5"/>
      <name val="Arial Cyr"/>
      <family val="2"/>
      <charset val="204"/>
    </font>
    <font>
      <sz val="5.5"/>
      <name val="Arial Cyr"/>
      <family val="2"/>
      <charset val="204"/>
    </font>
    <font>
      <b/>
      <sz val="10"/>
      <color rgb="FFFF0000"/>
      <name val="Calibri"/>
      <family val="2"/>
      <charset val="204"/>
    </font>
    <font>
      <b/>
      <sz val="8"/>
      <color rgb="FF002060"/>
      <name val="Calibri"/>
      <family val="2"/>
      <charset val="204"/>
    </font>
    <font>
      <sz val="11"/>
      <name val="Arial Cyr"/>
      <charset val="204"/>
    </font>
    <font>
      <b/>
      <sz val="12"/>
      <color rgb="FF002060"/>
      <name val="Calibri"/>
      <family val="2"/>
      <charset val="204"/>
    </font>
    <font>
      <b/>
      <sz val="10"/>
      <color rgb="FF00206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Calibri"/>
      <family val="2"/>
      <charset val="204"/>
    </font>
    <font>
      <b/>
      <sz val="7.5"/>
      <name val="Times New Roman"/>
      <family val="1"/>
      <charset val="204"/>
    </font>
    <font>
      <sz val="8"/>
      <color rgb="FFFF0000"/>
      <name val="Calibri"/>
      <family val="2"/>
      <charset val="204"/>
    </font>
    <font>
      <b/>
      <sz val="8"/>
      <color rgb="FFFF0000"/>
      <name val="Calibri"/>
      <family val="2"/>
      <charset val="204"/>
    </font>
    <font>
      <b/>
      <sz val="7"/>
      <color rgb="FFFF0000"/>
      <name val="Calibri"/>
      <family val="2"/>
      <charset val="204"/>
    </font>
    <font>
      <b/>
      <sz val="8"/>
      <color rgb="FF002060"/>
      <name val="Arial Cyr"/>
      <family val="2"/>
      <charset val="204"/>
    </font>
    <font>
      <sz val="7"/>
      <color rgb="FF000000"/>
      <name val="Arial Cyr"/>
      <charset val="204"/>
    </font>
    <font>
      <b/>
      <sz val="8"/>
      <name val="Cambria"/>
      <family val="1"/>
      <charset val="204"/>
    </font>
    <font>
      <b/>
      <sz val="7.5"/>
      <name val="Arial Cyr"/>
      <family val="2"/>
      <charset val="204"/>
    </font>
    <font>
      <sz val="12"/>
      <name val="Calibri"/>
      <family val="2"/>
      <charset val="204"/>
    </font>
    <font>
      <b/>
      <sz val="7.5"/>
      <name val="Arial Cyr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EBF1DE"/>
      </patternFill>
    </fill>
    <fill>
      <patternFill patternType="solid">
        <fgColor rgb="FFEBF1DE"/>
        <bgColor rgb="FFFDEADA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rgb="FFFDEADA"/>
      </patternFill>
    </fill>
    <fill>
      <patternFill patternType="solid">
        <fgColor theme="8" tint="0.79998168889431442"/>
        <bgColor indexed="64"/>
      </patternFill>
    </fill>
  </fills>
  <borders count="12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</borders>
  <cellStyleXfs count="3">
    <xf numFmtId="0" fontId="0" fillId="0" borderId="0"/>
    <xf numFmtId="9" fontId="62" fillId="0" borderId="0" applyFont="0" applyFill="0" applyBorder="0" applyAlignment="0" applyProtection="0"/>
    <xf numFmtId="0" fontId="96" fillId="0" borderId="0"/>
  </cellStyleXfs>
  <cellXfs count="258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Border="1"/>
    <xf numFmtId="0" fontId="3" fillId="0" borderId="0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6" fillId="0" borderId="0" xfId="0" applyFont="1" applyBorder="1"/>
    <xf numFmtId="0" fontId="0" fillId="0" borderId="1" xfId="0" applyBorder="1"/>
    <xf numFmtId="0" fontId="5" fillId="0" borderId="0" xfId="0" applyFont="1" applyBorder="1"/>
    <xf numFmtId="0" fontId="7" fillId="0" borderId="0" xfId="0" applyFont="1" applyBorder="1"/>
    <xf numFmtId="0" fontId="7" fillId="0" borderId="0" xfId="0" applyFont="1" applyBorder="1" applyAlignment="1">
      <alignment horizontal="left"/>
    </xf>
    <xf numFmtId="0" fontId="7" fillId="0" borderId="0" xfId="0" applyFont="1"/>
    <xf numFmtId="0" fontId="10" fillId="0" borderId="0" xfId="0" applyFont="1"/>
    <xf numFmtId="0" fontId="7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9" fontId="7" fillId="0" borderId="0" xfId="0" applyNumberFormat="1" applyFont="1" applyAlignment="1">
      <alignment horizontal="center"/>
    </xf>
    <xf numFmtId="0" fontId="13" fillId="0" borderId="2" xfId="0" applyFont="1" applyBorder="1" applyAlignment="1">
      <alignment horizontal="left"/>
    </xf>
    <xf numFmtId="0" fontId="7" fillId="0" borderId="2" xfId="0" applyFont="1" applyBorder="1" applyAlignment="1">
      <alignment horizontal="center"/>
    </xf>
    <xf numFmtId="0" fontId="13" fillId="0" borderId="9" xfId="0" applyFont="1" applyBorder="1" applyAlignment="1">
      <alignment horizontal="left"/>
    </xf>
    <xf numFmtId="0" fontId="0" fillId="0" borderId="10" xfId="0" applyBorder="1"/>
    <xf numFmtId="0" fontId="7" fillId="0" borderId="9" xfId="0" applyFont="1" applyBorder="1" applyAlignment="1">
      <alignment horizontal="center"/>
    </xf>
    <xf numFmtId="164" fontId="13" fillId="0" borderId="0" xfId="0" applyNumberFormat="1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2" fillId="0" borderId="17" xfId="0" applyFont="1" applyBorder="1" applyAlignment="1">
      <alignment horizontal="center"/>
    </xf>
    <xf numFmtId="0" fontId="8" fillId="0" borderId="3" xfId="0" applyFont="1" applyBorder="1" applyAlignment="1">
      <alignment horizontal="right"/>
    </xf>
    <xf numFmtId="0" fontId="2" fillId="0" borderId="3" xfId="0" applyFont="1" applyBorder="1" applyAlignment="1">
      <alignment horizontal="left"/>
    </xf>
    <xf numFmtId="0" fontId="2" fillId="0" borderId="24" xfId="0" applyFont="1" applyBorder="1" applyAlignment="1">
      <alignment horizontal="left"/>
    </xf>
    <xf numFmtId="0" fontId="0" fillId="0" borderId="14" xfId="0" applyBorder="1"/>
    <xf numFmtId="0" fontId="0" fillId="0" borderId="15" xfId="0" applyBorder="1"/>
    <xf numFmtId="49" fontId="2" fillId="0" borderId="0" xfId="0" applyNumberFormat="1" applyFont="1" applyBorder="1" applyAlignment="1">
      <alignment horizontal="center"/>
    </xf>
    <xf numFmtId="0" fontId="28" fillId="0" borderId="0" xfId="0" applyFont="1" applyAlignment="1">
      <alignment horizontal="center"/>
    </xf>
    <xf numFmtId="0" fontId="13" fillId="0" borderId="0" xfId="0" applyFont="1" applyBorder="1" applyAlignment="1">
      <alignment horizontal="center"/>
    </xf>
    <xf numFmtId="0" fontId="21" fillId="0" borderId="0" xfId="0" applyFont="1" applyBorder="1" applyAlignment="1">
      <alignment horizontal="left"/>
    </xf>
    <xf numFmtId="0" fontId="21" fillId="0" borderId="0" xfId="0" applyFont="1" applyBorder="1"/>
    <xf numFmtId="0" fontId="3" fillId="0" borderId="0" xfId="0" applyFont="1" applyBorder="1" applyAlignment="1">
      <alignment horizontal="center"/>
    </xf>
    <xf numFmtId="0" fontId="0" fillId="0" borderId="29" xfId="0" applyBorder="1"/>
    <xf numFmtId="0" fontId="7" fillId="0" borderId="3" xfId="0" applyFont="1" applyBorder="1"/>
    <xf numFmtId="0" fontId="7" fillId="0" borderId="10" xfId="0" applyFont="1" applyBorder="1"/>
    <xf numFmtId="0" fontId="0" fillId="0" borderId="18" xfId="0" applyBorder="1"/>
    <xf numFmtId="0" fontId="0" fillId="0" borderId="22" xfId="0" applyBorder="1" applyAlignment="1">
      <alignment horizontal="left"/>
    </xf>
    <xf numFmtId="0" fontId="0" fillId="0" borderId="31" xfId="0" applyBorder="1"/>
    <xf numFmtId="0" fontId="2" fillId="0" borderId="5" xfId="0" applyFont="1" applyBorder="1"/>
    <xf numFmtId="0" fontId="35" fillId="0" borderId="3" xfId="0" applyFont="1" applyBorder="1" applyAlignment="1">
      <alignment horizontal="left"/>
    </xf>
    <xf numFmtId="165" fontId="37" fillId="0" borderId="20" xfId="0" applyNumberFormat="1" applyFont="1" applyBorder="1" applyAlignment="1">
      <alignment horizontal="center"/>
    </xf>
    <xf numFmtId="1" fontId="37" fillId="0" borderId="20" xfId="0" applyNumberFormat="1" applyFont="1" applyBorder="1" applyAlignment="1">
      <alignment horizontal="center"/>
    </xf>
    <xf numFmtId="0" fontId="0" fillId="0" borderId="22" xfId="0" applyBorder="1"/>
    <xf numFmtId="0" fontId="21" fillId="0" borderId="0" xfId="0" applyFont="1"/>
    <xf numFmtId="0" fontId="32" fillId="0" borderId="0" xfId="0" applyFont="1"/>
    <xf numFmtId="0" fontId="16" fillId="0" borderId="0" xfId="0" applyFont="1"/>
    <xf numFmtId="0" fontId="42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7" fillId="0" borderId="2" xfId="0" applyFont="1" applyBorder="1"/>
    <xf numFmtId="0" fontId="7" fillId="0" borderId="3" xfId="0" applyFont="1" applyBorder="1" applyAlignment="1">
      <alignment horizontal="left"/>
    </xf>
    <xf numFmtId="0" fontId="0" fillId="0" borderId="3" xfId="0" applyBorder="1"/>
    <xf numFmtId="0" fontId="7" fillId="0" borderId="23" xfId="0" applyFont="1" applyBorder="1"/>
    <xf numFmtId="0" fontId="7" fillId="0" borderId="23" xfId="0" applyFont="1" applyBorder="1" applyAlignment="1">
      <alignment horizontal="center"/>
    </xf>
    <xf numFmtId="0" fontId="0" fillId="0" borderId="24" xfId="0" applyBorder="1"/>
    <xf numFmtId="0" fontId="7" fillId="0" borderId="10" xfId="0" applyFont="1" applyBorder="1" applyAlignment="1">
      <alignment horizontal="left"/>
    </xf>
    <xf numFmtId="0" fontId="0" fillId="0" borderId="13" xfId="0" applyBorder="1"/>
    <xf numFmtId="0" fontId="0" fillId="0" borderId="0" xfId="0" applyAlignment="1">
      <alignment horizontal="right"/>
    </xf>
    <xf numFmtId="0" fontId="2" fillId="0" borderId="0" xfId="0" applyFont="1"/>
    <xf numFmtId="0" fontId="1" fillId="0" borderId="0" xfId="0" applyFont="1" applyAlignment="1">
      <alignment horizontal="right"/>
    </xf>
    <xf numFmtId="9" fontId="0" fillId="0" borderId="0" xfId="0" applyNumberFormat="1"/>
    <xf numFmtId="0" fontId="2" fillId="0" borderId="17" xfId="0" applyFont="1" applyBorder="1"/>
    <xf numFmtId="0" fontId="7" fillId="0" borderId="34" xfId="0" applyFont="1" applyBorder="1"/>
    <xf numFmtId="0" fontId="0" fillId="0" borderId="17" xfId="0" applyBorder="1"/>
    <xf numFmtId="0" fontId="48" fillId="0" borderId="0" xfId="0" applyFont="1" applyBorder="1"/>
    <xf numFmtId="0" fontId="21" fillId="0" borderId="19" xfId="0" applyFont="1" applyBorder="1"/>
    <xf numFmtId="0" fontId="2" fillId="0" borderId="19" xfId="0" applyFont="1" applyBorder="1"/>
    <xf numFmtId="0" fontId="0" fillId="0" borderId="0" xfId="0" applyFill="1"/>
    <xf numFmtId="2" fontId="9" fillId="0" borderId="20" xfId="0" applyNumberFormat="1" applyFont="1" applyBorder="1" applyAlignment="1">
      <alignment horizontal="center"/>
    </xf>
    <xf numFmtId="2" fontId="17" fillId="0" borderId="0" xfId="0" applyNumberFormat="1" applyFont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48" fillId="0" borderId="0" xfId="0" applyFont="1"/>
    <xf numFmtId="0" fontId="55" fillId="0" borderId="2" xfId="0" applyFont="1" applyBorder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/>
    <xf numFmtId="0" fontId="0" fillId="0" borderId="22" xfId="0" applyFill="1" applyBorder="1"/>
    <xf numFmtId="0" fontId="21" fillId="0" borderId="0" xfId="0" applyFont="1" applyFill="1" applyBorder="1"/>
    <xf numFmtId="0" fontId="21" fillId="0" borderId="0" xfId="0" applyFont="1" applyFill="1" applyBorder="1" applyAlignment="1">
      <alignment horizontal="left"/>
    </xf>
    <xf numFmtId="0" fontId="0" fillId="0" borderId="0" xfId="0" applyFill="1" applyBorder="1"/>
    <xf numFmtId="0" fontId="46" fillId="0" borderId="0" xfId="0" applyFont="1" applyFill="1" applyBorder="1"/>
    <xf numFmtId="0" fontId="46" fillId="0" borderId="0" xfId="0" applyFont="1" applyFill="1" applyBorder="1" applyAlignment="1">
      <alignment horizontal="left"/>
    </xf>
    <xf numFmtId="165" fontId="13" fillId="0" borderId="0" xfId="0" applyNumberFormat="1" applyFont="1" applyFill="1" applyBorder="1" applyAlignment="1">
      <alignment horizontal="left"/>
    </xf>
    <xf numFmtId="0" fontId="58" fillId="0" borderId="0" xfId="0" applyFont="1" applyFill="1" applyBorder="1" applyAlignment="1">
      <alignment horizontal="left"/>
    </xf>
    <xf numFmtId="0" fontId="2" fillId="0" borderId="3" xfId="0" applyFont="1" applyFill="1" applyBorder="1"/>
    <xf numFmtId="0" fontId="32" fillId="0" borderId="0" xfId="0" applyFont="1" applyFill="1" applyBorder="1"/>
    <xf numFmtId="0" fontId="32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right"/>
    </xf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center"/>
    </xf>
    <xf numFmtId="0" fontId="13" fillId="0" borderId="0" xfId="0" applyFont="1" applyFill="1" applyBorder="1"/>
    <xf numFmtId="0" fontId="13" fillId="0" borderId="0" xfId="0" applyFont="1" applyFill="1" applyBorder="1" applyAlignment="1"/>
    <xf numFmtId="164" fontId="13" fillId="0" borderId="0" xfId="0" applyNumberFormat="1" applyFont="1" applyFill="1" applyBorder="1" applyAlignment="1">
      <alignment horizontal="left"/>
    </xf>
    <xf numFmtId="0" fontId="22" fillId="0" borderId="0" xfId="0" applyFont="1" applyFill="1" applyBorder="1"/>
    <xf numFmtId="0" fontId="0" fillId="0" borderId="0" xfId="0" applyFill="1" applyBorder="1" applyAlignment="1">
      <alignment horizontal="left"/>
    </xf>
    <xf numFmtId="0" fontId="31" fillId="0" borderId="0" xfId="0" applyFont="1" applyFill="1" applyBorder="1" applyAlignment="1">
      <alignment vertical="center"/>
    </xf>
    <xf numFmtId="0" fontId="31" fillId="0" borderId="0" xfId="0" applyFont="1" applyFill="1" applyBorder="1"/>
    <xf numFmtId="2" fontId="9" fillId="0" borderId="20" xfId="0" applyNumberFormat="1" applyFont="1" applyBorder="1" applyAlignment="1">
      <alignment horizontal="center" vertical="center"/>
    </xf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/>
    <xf numFmtId="0" fontId="0" fillId="0" borderId="0" xfId="0" applyFill="1" applyAlignment="1">
      <alignment horizontal="right"/>
    </xf>
    <xf numFmtId="0" fontId="13" fillId="0" borderId="2" xfId="0" applyFont="1" applyFill="1" applyBorder="1" applyAlignment="1">
      <alignment horizontal="left"/>
    </xf>
    <xf numFmtId="0" fontId="7" fillId="0" borderId="0" xfId="0" applyFont="1" applyFill="1" applyBorder="1"/>
    <xf numFmtId="0" fontId="4" fillId="0" borderId="0" xfId="0" applyFont="1" applyFill="1" applyBorder="1"/>
    <xf numFmtId="0" fontId="9" fillId="0" borderId="0" xfId="0" applyFont="1" applyFill="1" applyBorder="1"/>
    <xf numFmtId="165" fontId="2" fillId="0" borderId="0" xfId="0" applyNumberFormat="1" applyFont="1" applyFill="1" applyBorder="1" applyAlignment="1">
      <alignment horizontal="center"/>
    </xf>
    <xf numFmtId="0" fontId="76" fillId="0" borderId="0" xfId="0" applyFont="1" applyFill="1" applyBorder="1" applyAlignment="1">
      <alignment horizontal="left"/>
    </xf>
    <xf numFmtId="0" fontId="69" fillId="0" borderId="0" xfId="0" applyFont="1"/>
    <xf numFmtId="0" fontId="2" fillId="0" borderId="28" xfId="0" applyFont="1" applyFill="1" applyBorder="1"/>
    <xf numFmtId="0" fontId="3" fillId="0" borderId="0" xfId="0" applyFont="1" applyFill="1" applyBorder="1" applyAlignment="1">
      <alignment horizontal="left"/>
    </xf>
    <xf numFmtId="0" fontId="55" fillId="0" borderId="18" xfId="0" applyFont="1" applyBorder="1"/>
    <xf numFmtId="0" fontId="80" fillId="0" borderId="0" xfId="0" applyFont="1" applyFill="1" applyBorder="1" applyAlignment="1">
      <alignment horizontal="left"/>
    </xf>
    <xf numFmtId="0" fontId="77" fillId="0" borderId="0" xfId="0" applyFont="1" applyFill="1" applyBorder="1" applyAlignment="1">
      <alignment horizontal="left"/>
    </xf>
    <xf numFmtId="0" fontId="32" fillId="0" borderId="29" xfId="0" applyFont="1" applyBorder="1"/>
    <xf numFmtId="0" fontId="5" fillId="0" borderId="0" xfId="0" applyFont="1" applyFill="1" applyBorder="1"/>
    <xf numFmtId="0" fontId="78" fillId="0" borderId="0" xfId="0" applyFont="1" applyFill="1" applyBorder="1" applyAlignment="1">
      <alignment horizontal="left"/>
    </xf>
    <xf numFmtId="0" fontId="75" fillId="0" borderId="0" xfId="0" applyFont="1" applyFill="1" applyBorder="1" applyAlignment="1">
      <alignment horizontal="left"/>
    </xf>
    <xf numFmtId="0" fontId="27" fillId="0" borderId="0" xfId="0" applyFont="1" applyFill="1" applyBorder="1" applyAlignment="1">
      <alignment horizontal="left"/>
    </xf>
    <xf numFmtId="2" fontId="34" fillId="0" borderId="19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5" fontId="29" fillId="0" borderId="0" xfId="0" applyNumberFormat="1" applyFont="1"/>
    <xf numFmtId="2" fontId="16" fillId="0" borderId="0" xfId="0" applyNumberFormat="1" applyFont="1" applyFill="1" applyBorder="1" applyAlignment="1">
      <alignment horizontal="center"/>
    </xf>
    <xf numFmtId="166" fontId="2" fillId="0" borderId="0" xfId="0" applyNumberFormat="1" applyFont="1" applyFill="1" applyBorder="1" applyAlignment="1">
      <alignment horizontal="center"/>
    </xf>
    <xf numFmtId="166" fontId="43" fillId="0" borderId="0" xfId="0" applyNumberFormat="1" applyFont="1" applyFill="1" applyBorder="1" applyAlignment="1">
      <alignment horizontal="center"/>
    </xf>
    <xf numFmtId="165" fontId="43" fillId="0" borderId="0" xfId="0" applyNumberFormat="1" applyFont="1" applyFill="1" applyBorder="1" applyAlignment="1">
      <alignment horizontal="center"/>
    </xf>
    <xf numFmtId="2" fontId="9" fillId="0" borderId="19" xfId="0" applyNumberFormat="1" applyFont="1" applyBorder="1" applyAlignment="1">
      <alignment horizontal="center"/>
    </xf>
    <xf numFmtId="0" fontId="0" fillId="0" borderId="21" xfId="0" applyBorder="1"/>
    <xf numFmtId="0" fontId="32" fillId="0" borderId="0" xfId="0" applyFont="1" applyAlignment="1">
      <alignment horizontal="center"/>
    </xf>
    <xf numFmtId="0" fontId="56" fillId="0" borderId="0" xfId="0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166" fontId="13" fillId="0" borderId="0" xfId="0" applyNumberFormat="1" applyFont="1" applyBorder="1" applyAlignment="1">
      <alignment horizontal="center"/>
    </xf>
    <xf numFmtId="165" fontId="13" fillId="0" borderId="0" xfId="0" applyNumberFormat="1" applyFont="1" applyFill="1" applyBorder="1" applyAlignment="1">
      <alignment horizontal="center"/>
    </xf>
    <xf numFmtId="0" fontId="11" fillId="0" borderId="0" xfId="0" applyFont="1" applyFill="1" applyBorder="1"/>
    <xf numFmtId="0" fontId="37" fillId="0" borderId="19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51" fillId="0" borderId="0" xfId="0" applyFont="1" applyFill="1" applyBorder="1" applyAlignment="1"/>
    <xf numFmtId="0" fontId="61" fillId="0" borderId="17" xfId="0" applyFont="1" applyBorder="1"/>
    <xf numFmtId="0" fontId="13" fillId="0" borderId="44" xfId="0" applyFont="1" applyFill="1" applyBorder="1" applyAlignment="1">
      <alignment horizontal="left"/>
    </xf>
    <xf numFmtId="0" fontId="13" fillId="0" borderId="9" xfId="0" applyFont="1" applyFill="1" applyBorder="1" applyAlignment="1">
      <alignment horizontal="left"/>
    </xf>
    <xf numFmtId="0" fontId="7" fillId="0" borderId="19" xfId="0" applyFont="1" applyBorder="1"/>
    <xf numFmtId="0" fontId="2" fillId="0" borderId="49" xfId="0" applyFont="1" applyFill="1" applyBorder="1"/>
    <xf numFmtId="0" fontId="0" fillId="0" borderId="15" xfId="0" applyBorder="1" applyAlignment="1">
      <alignment horizontal="left"/>
    </xf>
    <xf numFmtId="0" fontId="48" fillId="0" borderId="3" xfId="0" applyFont="1" applyBorder="1" applyAlignment="1">
      <alignment horizontal="center"/>
    </xf>
    <xf numFmtId="0" fontId="48" fillId="0" borderId="4" xfId="0" applyFont="1" applyBorder="1" applyAlignment="1">
      <alignment horizontal="center"/>
    </xf>
    <xf numFmtId="0" fontId="21" fillId="0" borderId="49" xfId="0" applyFont="1" applyBorder="1" applyAlignment="1">
      <alignment horizontal="left"/>
    </xf>
    <xf numFmtId="0" fontId="0" fillId="0" borderId="45" xfId="0" applyBorder="1"/>
    <xf numFmtId="0" fontId="2" fillId="0" borderId="45" xfId="0" applyFont="1" applyFill="1" applyBorder="1" applyAlignment="1">
      <alignment horizontal="center"/>
    </xf>
    <xf numFmtId="0" fontId="0" fillId="0" borderId="48" xfId="0" applyBorder="1"/>
    <xf numFmtId="0" fontId="13" fillId="0" borderId="5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9" fontId="13" fillId="0" borderId="0" xfId="0" applyNumberFormat="1" applyFont="1" applyFill="1" applyBorder="1" applyAlignment="1">
      <alignment horizontal="left"/>
    </xf>
    <xf numFmtId="0" fontId="48" fillId="0" borderId="0" xfId="0" applyFont="1" applyFill="1" applyBorder="1" applyAlignment="1">
      <alignment horizontal="center"/>
    </xf>
    <xf numFmtId="166" fontId="89" fillId="0" borderId="0" xfId="0" applyNumberFormat="1" applyFont="1" applyFill="1" applyBorder="1" applyAlignment="1">
      <alignment horizontal="left"/>
    </xf>
    <xf numFmtId="0" fontId="16" fillId="0" borderId="0" xfId="0" applyFont="1" applyFill="1" applyBorder="1" applyAlignment="1">
      <alignment horizontal="center"/>
    </xf>
    <xf numFmtId="2" fontId="17" fillId="0" borderId="0" xfId="0" applyNumberFormat="1" applyFont="1" applyFill="1" applyBorder="1" applyAlignment="1">
      <alignment horizontal="center"/>
    </xf>
    <xf numFmtId="0" fontId="48" fillId="0" borderId="0" xfId="0" applyFont="1" applyFill="1" applyBorder="1" applyAlignment="1">
      <alignment horizontal="center" vertical="center"/>
    </xf>
    <xf numFmtId="0" fontId="51" fillId="0" borderId="37" xfId="0" applyFont="1" applyBorder="1"/>
    <xf numFmtId="0" fontId="55" fillId="0" borderId="3" xfId="0" applyFont="1" applyBorder="1"/>
    <xf numFmtId="0" fontId="2" fillId="0" borderId="28" xfId="0" applyFont="1" applyBorder="1"/>
    <xf numFmtId="0" fontId="8" fillId="0" borderId="0" xfId="0" applyFont="1" applyFill="1" applyBorder="1"/>
    <xf numFmtId="0" fontId="13" fillId="0" borderId="28" xfId="0" applyFont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0" fontId="54" fillId="0" borderId="0" xfId="0" applyFont="1" applyFill="1" applyBorder="1" applyAlignment="1">
      <alignment horizontal="left"/>
    </xf>
    <xf numFmtId="0" fontId="10" fillId="0" borderId="0" xfId="0" applyFont="1" applyFill="1" applyBorder="1"/>
    <xf numFmtId="0" fontId="0" fillId="0" borderId="34" xfId="0" applyBorder="1"/>
    <xf numFmtId="0" fontId="21" fillId="0" borderId="55" xfId="0" applyFont="1" applyBorder="1"/>
    <xf numFmtId="0" fontId="2" fillId="0" borderId="2" xfId="0" applyFont="1" applyFill="1" applyBorder="1"/>
    <xf numFmtId="0" fontId="13" fillId="0" borderId="55" xfId="0" applyFont="1" applyBorder="1" applyAlignment="1">
      <alignment horizontal="center"/>
    </xf>
    <xf numFmtId="0" fontId="7" fillId="0" borderId="17" xfId="0" applyFont="1" applyBorder="1" applyAlignment="1">
      <alignment horizontal="left"/>
    </xf>
    <xf numFmtId="0" fontId="7" fillId="0" borderId="22" xfId="0" applyFont="1" applyBorder="1" applyAlignment="1">
      <alignment horizontal="left"/>
    </xf>
    <xf numFmtId="0" fontId="13" fillId="0" borderId="10" xfId="0" applyFont="1" applyBorder="1"/>
    <xf numFmtId="0" fontId="13" fillId="0" borderId="9" xfId="0" applyFont="1" applyBorder="1"/>
    <xf numFmtId="0" fontId="2" fillId="0" borderId="2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73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3" fillId="0" borderId="1" xfId="0" applyFont="1" applyBorder="1" applyAlignment="1">
      <alignment horizontal="center"/>
    </xf>
    <xf numFmtId="0" fontId="61" fillId="0" borderId="37" xfId="0" applyFont="1" applyBorder="1"/>
    <xf numFmtId="0" fontId="0" fillId="0" borderId="20" xfId="0" applyBorder="1"/>
    <xf numFmtId="0" fontId="2" fillId="0" borderId="55" xfId="0" applyFont="1" applyBorder="1"/>
    <xf numFmtId="0" fontId="13" fillId="0" borderId="55" xfId="0" applyFont="1" applyBorder="1"/>
    <xf numFmtId="0" fontId="0" fillId="0" borderId="59" xfId="0" applyBorder="1"/>
    <xf numFmtId="0" fontId="55" fillId="0" borderId="0" xfId="0" applyFont="1" applyFill="1" applyBorder="1" applyAlignment="1">
      <alignment horizontal="left"/>
    </xf>
    <xf numFmtId="0" fontId="47" fillId="0" borderId="14" xfId="0" applyFont="1" applyBorder="1"/>
    <xf numFmtId="0" fontId="2" fillId="0" borderId="45" xfId="0" applyFont="1" applyBorder="1" applyAlignment="1">
      <alignment horizontal="center"/>
    </xf>
    <xf numFmtId="0" fontId="8" fillId="0" borderId="15" xfId="0" applyFont="1" applyBorder="1"/>
    <xf numFmtId="0" fontId="54" fillId="0" borderId="19" xfId="0" applyFont="1" applyBorder="1"/>
    <xf numFmtId="0" fontId="7" fillId="0" borderId="43" xfId="0" applyFont="1" applyFill="1" applyBorder="1"/>
    <xf numFmtId="0" fontId="51" fillId="0" borderId="14" xfId="0" applyFont="1" applyBorder="1"/>
    <xf numFmtId="0" fontId="48" fillId="0" borderId="29" xfId="0" applyFont="1" applyBorder="1"/>
    <xf numFmtId="0" fontId="55" fillId="0" borderId="0" xfId="0" applyFont="1" applyFill="1" applyBorder="1"/>
    <xf numFmtId="2" fontId="0" fillId="0" borderId="0" xfId="0" applyNumberForma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49" fillId="0" borderId="0" xfId="0" applyFont="1" applyFill="1" applyBorder="1"/>
    <xf numFmtId="0" fontId="65" fillId="0" borderId="0" xfId="0" applyFont="1" applyFill="1" applyBorder="1" applyAlignment="1">
      <alignment horizontal="left"/>
    </xf>
    <xf numFmtId="0" fontId="78" fillId="0" borderId="0" xfId="0" applyFont="1" applyFill="1" applyBorder="1"/>
    <xf numFmtId="165" fontId="21" fillId="0" borderId="0" xfId="0" applyNumberFormat="1" applyFont="1" applyFill="1" applyBorder="1" applyAlignment="1">
      <alignment horizontal="left"/>
    </xf>
    <xf numFmtId="0" fontId="50" fillId="0" borderId="0" xfId="0" applyFont="1" applyFill="1" applyBorder="1" applyAlignment="1">
      <alignment horizontal="left"/>
    </xf>
    <xf numFmtId="0" fontId="48" fillId="0" borderId="0" xfId="0" applyFont="1" applyFill="1" applyBorder="1" applyAlignment="1">
      <alignment horizontal="left"/>
    </xf>
    <xf numFmtId="0" fontId="54" fillId="0" borderId="0" xfId="0" applyFont="1" applyFill="1" applyBorder="1"/>
    <xf numFmtId="0" fontId="57" fillId="0" borderId="0" xfId="0" applyFont="1" applyFill="1" applyBorder="1"/>
    <xf numFmtId="0" fontId="2" fillId="0" borderId="31" xfId="0" applyFont="1" applyBorder="1"/>
    <xf numFmtId="0" fontId="8" fillId="0" borderId="14" xfId="0" applyFont="1" applyBorder="1"/>
    <xf numFmtId="0" fontId="51" fillId="0" borderId="17" xfId="0" applyFont="1" applyBorder="1"/>
    <xf numFmtId="0" fontId="2" fillId="0" borderId="36" xfId="0" applyFont="1" applyBorder="1"/>
    <xf numFmtId="0" fontId="21" fillId="0" borderId="0" xfId="0" applyFont="1" applyAlignment="1">
      <alignment horizontal="left"/>
    </xf>
    <xf numFmtId="0" fontId="93" fillId="0" borderId="0" xfId="0" applyFont="1" applyFill="1" applyBorder="1"/>
    <xf numFmtId="0" fontId="51" fillId="0" borderId="15" xfId="0" applyFont="1" applyBorder="1"/>
    <xf numFmtId="0" fontId="2" fillId="0" borderId="24" xfId="0" applyFont="1" applyBorder="1" applyAlignment="1">
      <alignment horizontal="center"/>
    </xf>
    <xf numFmtId="0" fontId="2" fillId="0" borderId="18" xfId="0" applyFont="1" applyFill="1" applyBorder="1" applyAlignment="1">
      <alignment horizontal="left"/>
    </xf>
    <xf numFmtId="0" fontId="74" fillId="0" borderId="19" xfId="0" applyFont="1" applyBorder="1"/>
    <xf numFmtId="0" fontId="98" fillId="0" borderId="0" xfId="0" applyFont="1" applyFill="1" applyBorder="1"/>
    <xf numFmtId="0" fontId="5" fillId="0" borderId="14" xfId="0" applyFont="1" applyBorder="1"/>
    <xf numFmtId="0" fontId="0" fillId="0" borderId="13" xfId="0" applyBorder="1" applyAlignment="1">
      <alignment horizontal="left"/>
    </xf>
    <xf numFmtId="0" fontId="66" fillId="0" borderId="37" xfId="0" applyFont="1" applyBorder="1"/>
    <xf numFmtId="0" fontId="56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left"/>
    </xf>
    <xf numFmtId="0" fontId="74" fillId="0" borderId="0" xfId="0" applyFont="1" applyFill="1" applyBorder="1"/>
    <xf numFmtId="0" fontId="32" fillId="0" borderId="0" xfId="0" applyFont="1" applyFill="1" applyBorder="1" applyAlignment="1">
      <alignment horizontal="center"/>
    </xf>
    <xf numFmtId="0" fontId="7" fillId="0" borderId="62" xfId="0" applyFont="1" applyBorder="1" applyAlignment="1">
      <alignment horizontal="center"/>
    </xf>
    <xf numFmtId="0" fontId="21" fillId="0" borderId="35" xfId="0" applyFont="1" applyBorder="1"/>
    <xf numFmtId="0" fontId="7" fillId="0" borderId="24" xfId="0" applyFont="1" applyBorder="1" applyAlignment="1">
      <alignment horizontal="center"/>
    </xf>
    <xf numFmtId="0" fontId="44" fillId="0" borderId="0" xfId="0" applyFont="1" applyFill="1" applyBorder="1"/>
    <xf numFmtId="0" fontId="79" fillId="0" borderId="0" xfId="0" applyFont="1" applyFill="1" applyBorder="1" applyAlignment="1">
      <alignment horizontal="left"/>
    </xf>
    <xf numFmtId="166" fontId="0" fillId="0" borderId="0" xfId="0" applyNumberFormat="1"/>
    <xf numFmtId="2" fontId="0" fillId="0" borderId="0" xfId="0" applyNumberFormat="1"/>
    <xf numFmtId="0" fontId="76" fillId="0" borderId="0" xfId="0" applyFont="1" applyFill="1" applyBorder="1" applyAlignment="1">
      <alignment horizontal="center"/>
    </xf>
    <xf numFmtId="170" fontId="7" fillId="0" borderId="0" xfId="0" applyNumberFormat="1" applyFont="1" applyFill="1" applyBorder="1"/>
    <xf numFmtId="167" fontId="2" fillId="0" borderId="0" xfId="0" applyNumberFormat="1" applyFont="1" applyFill="1" applyBorder="1"/>
    <xf numFmtId="0" fontId="0" fillId="0" borderId="17" xfId="0" applyFill="1" applyBorder="1"/>
    <xf numFmtId="0" fontId="71" fillId="0" borderId="44" xfId="0" applyFont="1" applyFill="1" applyBorder="1" applyAlignment="1">
      <alignment horizontal="left"/>
    </xf>
    <xf numFmtId="0" fontId="7" fillId="0" borderId="45" xfId="0" applyFont="1" applyFill="1" applyBorder="1" applyAlignment="1">
      <alignment horizontal="center"/>
    </xf>
    <xf numFmtId="0" fontId="7" fillId="0" borderId="24" xfId="0" applyFont="1" applyFill="1" applyBorder="1" applyAlignment="1">
      <alignment horizontal="center"/>
    </xf>
    <xf numFmtId="0" fontId="74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51" fillId="0" borderId="0" xfId="0" applyFont="1" applyFill="1" applyBorder="1"/>
    <xf numFmtId="0" fontId="102" fillId="0" borderId="14" xfId="0" applyFont="1" applyFill="1" applyBorder="1"/>
    <xf numFmtId="0" fontId="94" fillId="0" borderId="0" xfId="0" applyFont="1" applyFill="1" applyBorder="1" applyAlignment="1">
      <alignment horizontal="left"/>
    </xf>
    <xf numFmtId="0" fontId="13" fillId="0" borderId="54" xfId="0" applyFont="1" applyBorder="1" applyAlignment="1">
      <alignment horizontal="center"/>
    </xf>
    <xf numFmtId="0" fontId="13" fillId="0" borderId="34" xfId="0" applyFont="1" applyBorder="1" applyAlignment="1">
      <alignment horizontal="center"/>
    </xf>
    <xf numFmtId="2" fontId="17" fillId="0" borderId="34" xfId="0" applyNumberFormat="1" applyFont="1" applyBorder="1" applyAlignment="1">
      <alignment horizontal="center"/>
    </xf>
    <xf numFmtId="0" fontId="1" fillId="0" borderId="1" xfId="0" applyFont="1" applyBorder="1"/>
    <xf numFmtId="2" fontId="13" fillId="0" borderId="53" xfId="0" applyNumberFormat="1" applyFont="1" applyBorder="1" applyAlignment="1">
      <alignment horizontal="center"/>
    </xf>
    <xf numFmtId="0" fontId="13" fillId="0" borderId="53" xfId="0" applyFont="1" applyBorder="1" applyAlignment="1">
      <alignment horizontal="center"/>
    </xf>
    <xf numFmtId="0" fontId="7" fillId="0" borderId="1" xfId="0" applyFont="1" applyBorder="1"/>
    <xf numFmtId="0" fontId="7" fillId="0" borderId="48" xfId="0" applyFont="1" applyBorder="1"/>
    <xf numFmtId="0" fontId="44" fillId="0" borderId="0" xfId="0" applyFont="1" applyFill="1" applyBorder="1" applyAlignment="1">
      <alignment horizontal="right"/>
    </xf>
    <xf numFmtId="0" fontId="43" fillId="0" borderId="20" xfId="0" applyFont="1" applyBorder="1" applyAlignment="1">
      <alignment horizontal="center"/>
    </xf>
    <xf numFmtId="0" fontId="5" fillId="0" borderId="0" xfId="0" applyFont="1"/>
    <xf numFmtId="0" fontId="24" fillId="0" borderId="0" xfId="0" applyFont="1" applyFill="1" applyBorder="1" applyAlignment="1">
      <alignment vertical="center"/>
    </xf>
    <xf numFmtId="49" fontId="71" fillId="0" borderId="0" xfId="0" applyNumberFormat="1" applyFont="1" applyFill="1" applyBorder="1"/>
    <xf numFmtId="2" fontId="15" fillId="0" borderId="0" xfId="0" applyNumberFormat="1" applyFont="1" applyFill="1" applyBorder="1" applyAlignment="1">
      <alignment horizontal="left" vertical="center" wrapText="1"/>
    </xf>
    <xf numFmtId="0" fontId="71" fillId="0" borderId="0" xfId="0" applyFont="1" applyFill="1" applyBorder="1" applyAlignment="1">
      <alignment horizontal="left"/>
    </xf>
    <xf numFmtId="0" fontId="100" fillId="0" borderId="0" xfId="0" applyFont="1" applyFill="1" applyBorder="1" applyAlignment="1">
      <alignment horizontal="center"/>
    </xf>
    <xf numFmtId="0" fontId="1" fillId="0" borderId="39" xfId="0" applyFont="1" applyBorder="1"/>
    <xf numFmtId="0" fontId="110" fillId="0" borderId="0" xfId="0" applyFont="1"/>
    <xf numFmtId="2" fontId="17" fillId="0" borderId="66" xfId="0" applyNumberFormat="1" applyFont="1" applyBorder="1" applyAlignment="1">
      <alignment horizontal="center"/>
    </xf>
    <xf numFmtId="0" fontId="7" fillId="0" borderId="25" xfId="0" applyFont="1" applyBorder="1"/>
    <xf numFmtId="0" fontId="7" fillId="0" borderId="60" xfId="0" applyFont="1" applyBorder="1"/>
    <xf numFmtId="0" fontId="7" fillId="0" borderId="60" xfId="0" applyFont="1" applyBorder="1" applyAlignment="1">
      <alignment horizontal="center"/>
    </xf>
    <xf numFmtId="0" fontId="0" fillId="0" borderId="30" xfId="0" applyBorder="1" applyAlignment="1">
      <alignment horizontal="center"/>
    </xf>
    <xf numFmtId="0" fontId="2" fillId="0" borderId="22" xfId="0" applyFont="1" applyBorder="1"/>
    <xf numFmtId="0" fontId="0" fillId="0" borderId="71" xfId="0" applyBorder="1" applyAlignment="1">
      <alignment horizontal="center"/>
    </xf>
    <xf numFmtId="0" fontId="0" fillId="0" borderId="47" xfId="0" applyBorder="1" applyAlignment="1">
      <alignment horizontal="center"/>
    </xf>
    <xf numFmtId="0" fontId="7" fillId="0" borderId="55" xfId="0" applyFont="1" applyBorder="1"/>
    <xf numFmtId="0" fontId="7" fillId="0" borderId="0" xfId="0" applyFont="1" applyAlignment="1">
      <alignment horizontal="left"/>
    </xf>
    <xf numFmtId="0" fontId="21" fillId="0" borderId="69" xfId="0" applyFont="1" applyBorder="1" applyAlignment="1">
      <alignment horizontal="left"/>
    </xf>
    <xf numFmtId="0" fontId="2" fillId="0" borderId="76" xfId="0" applyFont="1" applyBorder="1"/>
    <xf numFmtId="0" fontId="67" fillId="0" borderId="37" xfId="0" applyFont="1" applyBorder="1"/>
    <xf numFmtId="0" fontId="67" fillId="0" borderId="29" xfId="0" applyFont="1" applyBorder="1"/>
    <xf numFmtId="0" fontId="61" fillId="0" borderId="0" xfId="0" applyFont="1" applyFill="1" applyBorder="1"/>
    <xf numFmtId="0" fontId="21" fillId="0" borderId="52" xfId="0" applyFont="1" applyBorder="1"/>
    <xf numFmtId="0" fontId="2" fillId="0" borderId="69" xfId="0" applyFont="1" applyBorder="1" applyAlignment="1">
      <alignment horizontal="left"/>
    </xf>
    <xf numFmtId="0" fontId="61" fillId="0" borderId="31" xfId="0" applyFont="1" applyBorder="1"/>
    <xf numFmtId="0" fontId="13" fillId="0" borderId="19" xfId="0" applyFont="1" applyBorder="1"/>
    <xf numFmtId="0" fontId="21" fillId="0" borderId="76" xfId="0" applyFont="1" applyBorder="1"/>
    <xf numFmtId="0" fontId="32" fillId="0" borderId="69" xfId="0" applyFont="1" applyBorder="1" applyAlignment="1">
      <alignment horizontal="left"/>
    </xf>
    <xf numFmtId="0" fontId="2" fillId="0" borderId="20" xfId="0" applyFont="1" applyBorder="1"/>
    <xf numFmtId="0" fontId="2" fillId="0" borderId="82" xfId="0" applyFont="1" applyBorder="1"/>
    <xf numFmtId="0" fontId="46" fillId="0" borderId="69" xfId="0" applyFont="1" applyBorder="1"/>
    <xf numFmtId="0" fontId="7" fillId="0" borderId="43" xfId="0" applyFont="1" applyBorder="1" applyAlignment="1">
      <alignment horizontal="center"/>
    </xf>
    <xf numFmtId="0" fontId="0" fillId="0" borderId="73" xfId="0" applyBorder="1"/>
    <xf numFmtId="0" fontId="8" fillId="0" borderId="37" xfId="0" applyFont="1" applyBorder="1"/>
    <xf numFmtId="0" fontId="16" fillId="0" borderId="22" xfId="0" applyFont="1" applyBorder="1"/>
    <xf numFmtId="0" fontId="66" fillId="0" borderId="0" xfId="0" applyFont="1" applyFill="1" applyBorder="1"/>
    <xf numFmtId="0" fontId="2" fillId="0" borderId="46" xfId="0" applyFont="1" applyBorder="1" applyAlignment="1">
      <alignment horizontal="center"/>
    </xf>
    <xf numFmtId="0" fontId="21" fillId="0" borderId="45" xfId="0" applyFont="1" applyBorder="1" applyAlignment="1">
      <alignment horizontal="center"/>
    </xf>
    <xf numFmtId="0" fontId="78" fillId="0" borderId="0" xfId="0" applyFont="1" applyFill="1" applyBorder="1" applyAlignment="1">
      <alignment horizontal="center"/>
    </xf>
    <xf numFmtId="0" fontId="76" fillId="0" borderId="0" xfId="0" applyFont="1" applyFill="1" applyBorder="1"/>
    <xf numFmtId="0" fontId="57" fillId="0" borderId="0" xfId="0" applyFont="1" applyFill="1" applyBorder="1" applyAlignment="1">
      <alignment horizontal="left"/>
    </xf>
    <xf numFmtId="0" fontId="83" fillId="0" borderId="0" xfId="0" applyFont="1" applyFill="1" applyBorder="1" applyAlignment="1">
      <alignment horizontal="left"/>
    </xf>
    <xf numFmtId="0" fontId="69" fillId="0" borderId="37" xfId="0" applyFont="1" applyBorder="1"/>
    <xf numFmtId="0" fontId="5" fillId="0" borderId="17" xfId="0" applyFont="1" applyBorder="1"/>
    <xf numFmtId="0" fontId="2" fillId="0" borderId="69" xfId="0" applyFont="1" applyBorder="1"/>
    <xf numFmtId="0" fontId="48" fillId="0" borderId="2" xfId="0" applyFont="1" applyBorder="1" applyAlignment="1">
      <alignment horizontal="center"/>
    </xf>
    <xf numFmtId="0" fontId="0" fillId="0" borderId="12" xfId="0" applyBorder="1"/>
    <xf numFmtId="0" fontId="51" fillId="0" borderId="0" xfId="0" applyFont="1" applyFill="1" applyBorder="1" applyAlignment="1">
      <alignment horizontal="left"/>
    </xf>
    <xf numFmtId="0" fontId="47" fillId="0" borderId="0" xfId="0" applyFont="1" applyFill="1" applyBorder="1" applyAlignment="1">
      <alignment horizontal="left"/>
    </xf>
    <xf numFmtId="0" fontId="65" fillId="0" borderId="0" xfId="0" applyFont="1" applyFill="1" applyBorder="1"/>
    <xf numFmtId="0" fontId="81" fillId="0" borderId="0" xfId="0" applyFont="1" applyFill="1" applyBorder="1"/>
    <xf numFmtId="0" fontId="80" fillId="0" borderId="0" xfId="0" applyFont="1" applyFill="1" applyBorder="1"/>
    <xf numFmtId="0" fontId="95" fillId="0" borderId="0" xfId="0" applyFont="1" applyFill="1" applyBorder="1"/>
    <xf numFmtId="0" fontId="71" fillId="0" borderId="0" xfId="0" applyFont="1" applyFill="1" applyBorder="1"/>
    <xf numFmtId="0" fontId="71" fillId="0" borderId="22" xfId="0" applyFont="1" applyFill="1" applyBorder="1" applyAlignment="1">
      <alignment horizontal="left"/>
    </xf>
    <xf numFmtId="0" fontId="0" fillId="0" borderId="82" xfId="0" applyBorder="1"/>
    <xf numFmtId="0" fontId="7" fillId="0" borderId="82" xfId="0" applyFont="1" applyBorder="1"/>
    <xf numFmtId="0" fontId="55" fillId="0" borderId="20" xfId="0" applyFont="1" applyBorder="1"/>
    <xf numFmtId="0" fontId="2" fillId="0" borderId="53" xfId="0" applyFont="1" applyBorder="1"/>
    <xf numFmtId="0" fontId="102" fillId="0" borderId="0" xfId="0" applyFont="1" applyFill="1" applyBorder="1"/>
    <xf numFmtId="0" fontId="6" fillId="0" borderId="0" xfId="0" applyFont="1" applyFill="1" applyBorder="1"/>
    <xf numFmtId="2" fontId="0" fillId="0" borderId="0" xfId="0" applyNumberFormat="1" applyFill="1" applyBorder="1"/>
    <xf numFmtId="0" fontId="2" fillId="0" borderId="4" xfId="0" applyFont="1" applyFill="1" applyBorder="1"/>
    <xf numFmtId="0" fontId="66" fillId="0" borderId="29" xfId="0" applyFont="1" applyBorder="1"/>
    <xf numFmtId="0" fontId="21" fillId="0" borderId="24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56" fillId="0" borderId="0" xfId="0" applyFont="1" applyAlignment="1">
      <alignment horizontal="center"/>
    </xf>
    <xf numFmtId="0" fontId="13" fillId="0" borderId="0" xfId="0" applyFont="1"/>
    <xf numFmtId="0" fontId="67" fillId="0" borderId="0" xfId="0" applyFont="1" applyAlignment="1">
      <alignment horizontal="left"/>
    </xf>
    <xf numFmtId="49" fontId="13" fillId="0" borderId="0" xfId="0" applyNumberFormat="1" applyFont="1" applyAlignment="1">
      <alignment horizontal="left"/>
    </xf>
    <xf numFmtId="0" fontId="8" fillId="0" borderId="0" xfId="0" applyFont="1"/>
    <xf numFmtId="164" fontId="13" fillId="0" borderId="0" xfId="0" applyNumberFormat="1" applyFont="1" applyAlignment="1">
      <alignment horizontal="center"/>
    </xf>
    <xf numFmtId="2" fontId="10" fillId="0" borderId="0" xfId="0" applyNumberFormat="1" applyFont="1"/>
    <xf numFmtId="0" fontId="68" fillId="0" borderId="0" xfId="0" applyFont="1"/>
    <xf numFmtId="0" fontId="13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5" fillId="0" borderId="0" xfId="0" applyFont="1"/>
    <xf numFmtId="0" fontId="26" fillId="0" borderId="0" xfId="0" applyFont="1"/>
    <xf numFmtId="0" fontId="27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2" fontId="13" fillId="0" borderId="0" xfId="0" applyNumberFormat="1" applyFont="1" applyAlignment="1">
      <alignment horizontal="center"/>
    </xf>
    <xf numFmtId="2" fontId="17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166" fontId="30" fillId="0" borderId="0" xfId="0" applyNumberFormat="1" applyFont="1"/>
    <xf numFmtId="165" fontId="30" fillId="0" borderId="0" xfId="0" applyNumberFormat="1" applyFont="1"/>
    <xf numFmtId="2" fontId="30" fillId="0" borderId="0" xfId="0" applyNumberFormat="1" applyFont="1"/>
    <xf numFmtId="0" fontId="22" fillId="0" borderId="0" xfId="0" applyFont="1"/>
    <xf numFmtId="0" fontId="32" fillId="0" borderId="0" xfId="0" applyFont="1" applyAlignment="1">
      <alignment horizontal="left"/>
    </xf>
    <xf numFmtId="164" fontId="13" fillId="0" borderId="0" xfId="0" applyNumberFormat="1" applyFont="1" applyAlignment="1">
      <alignment horizontal="left"/>
    </xf>
    <xf numFmtId="0" fontId="65" fillId="0" borderId="0" xfId="0" applyFont="1" applyAlignment="1">
      <alignment horizontal="center"/>
    </xf>
    <xf numFmtId="166" fontId="13" fillId="0" borderId="0" xfId="0" applyNumberFormat="1" applyFont="1" applyAlignment="1">
      <alignment horizontal="center"/>
    </xf>
    <xf numFmtId="1" fontId="35" fillId="0" borderId="0" xfId="0" applyNumberFormat="1" applyFont="1" applyAlignment="1">
      <alignment horizontal="center"/>
    </xf>
    <xf numFmtId="0" fontId="13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48" fillId="0" borderId="0" xfId="0" applyFont="1" applyAlignment="1">
      <alignment horizontal="left"/>
    </xf>
    <xf numFmtId="9" fontId="6" fillId="0" borderId="0" xfId="0" applyNumberFormat="1" applyFont="1" applyAlignment="1">
      <alignment horizontal="center"/>
    </xf>
    <xf numFmtId="0" fontId="67" fillId="0" borderId="0" xfId="0" applyFont="1"/>
    <xf numFmtId="0" fontId="47" fillId="0" borderId="17" xfId="0" applyFont="1" applyBorder="1" applyAlignment="1">
      <alignment horizontal="center" vertical="center"/>
    </xf>
    <xf numFmtId="0" fontId="0" fillId="0" borderId="2" xfId="0" applyBorder="1"/>
    <xf numFmtId="0" fontId="8" fillId="0" borderId="18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/>
    </xf>
    <xf numFmtId="0" fontId="48" fillId="0" borderId="24" xfId="0" applyFont="1" applyBorder="1" applyAlignment="1">
      <alignment horizontal="center" vertical="center"/>
    </xf>
    <xf numFmtId="0" fontId="51" fillId="0" borderId="2" xfId="0" applyFont="1" applyBorder="1" applyAlignment="1">
      <alignment horizontal="center" vertical="center"/>
    </xf>
    <xf numFmtId="0" fontId="48" fillId="0" borderId="23" xfId="0" applyFont="1" applyBorder="1" applyAlignment="1">
      <alignment horizontal="center" vertical="center"/>
    </xf>
    <xf numFmtId="0" fontId="51" fillId="0" borderId="22" xfId="0" applyFont="1" applyBorder="1" applyAlignment="1">
      <alignment horizontal="center"/>
    </xf>
    <xf numFmtId="0" fontId="34" fillId="0" borderId="23" xfId="0" applyFont="1" applyBorder="1" applyAlignment="1">
      <alignment horizontal="center"/>
    </xf>
    <xf numFmtId="0" fontId="51" fillId="0" borderId="22" xfId="0" applyFont="1" applyBorder="1" applyAlignment="1">
      <alignment horizontal="center" vertical="center"/>
    </xf>
    <xf numFmtId="0" fontId="48" fillId="0" borderId="9" xfId="0" applyFont="1" applyBorder="1"/>
    <xf numFmtId="0" fontId="8" fillId="0" borderId="24" xfId="0" applyFont="1" applyBorder="1" applyAlignment="1">
      <alignment horizontal="center"/>
    </xf>
    <xf numFmtId="0" fontId="9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/>
    </xf>
    <xf numFmtId="0" fontId="34" fillId="0" borderId="22" xfId="0" applyFont="1" applyBorder="1" applyAlignment="1">
      <alignment horizontal="center"/>
    </xf>
    <xf numFmtId="0" fontId="34" fillId="0" borderId="9" xfId="0" applyFont="1" applyBorder="1" applyAlignment="1">
      <alignment horizontal="center"/>
    </xf>
    <xf numFmtId="0" fontId="48" fillId="0" borderId="41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2" fontId="17" fillId="0" borderId="7" xfId="0" applyNumberFormat="1" applyFont="1" applyBorder="1" applyAlignment="1">
      <alignment horizontal="center"/>
    </xf>
    <xf numFmtId="1" fontId="35" fillId="0" borderId="41" xfId="0" applyNumberFormat="1" applyFont="1" applyBorder="1" applyAlignment="1">
      <alignment horizontal="center"/>
    </xf>
    <xf numFmtId="0" fontId="16" fillId="0" borderId="2" xfId="0" applyFont="1" applyBorder="1" applyAlignment="1">
      <alignment horizontal="right"/>
    </xf>
    <xf numFmtId="0" fontId="48" fillId="0" borderId="23" xfId="0" applyFont="1" applyBorder="1" applyAlignment="1">
      <alignment horizontal="center"/>
    </xf>
    <xf numFmtId="0" fontId="13" fillId="0" borderId="74" xfId="0" applyFont="1" applyBorder="1" applyAlignment="1">
      <alignment horizontal="center"/>
    </xf>
    <xf numFmtId="0" fontId="13" fillId="0" borderId="66" xfId="0" applyFont="1" applyBorder="1" applyAlignment="1">
      <alignment horizontal="center"/>
    </xf>
    <xf numFmtId="2" fontId="17" fillId="0" borderId="65" xfId="0" applyNumberFormat="1" applyFont="1" applyBorder="1" applyAlignment="1">
      <alignment horizontal="center"/>
    </xf>
    <xf numFmtId="1" fontId="35" fillId="0" borderId="56" xfId="0" applyNumberFormat="1" applyFont="1" applyBorder="1" applyAlignment="1">
      <alignment horizontal="center"/>
    </xf>
    <xf numFmtId="0" fontId="13" fillId="0" borderId="56" xfId="0" applyFont="1" applyBorder="1" applyAlignment="1">
      <alignment horizontal="right"/>
    </xf>
    <xf numFmtId="2" fontId="35" fillId="0" borderId="23" xfId="0" applyNumberFormat="1" applyFont="1" applyBorder="1" applyAlignment="1">
      <alignment horizontal="center" vertical="center" wrapText="1"/>
    </xf>
    <xf numFmtId="0" fontId="24" fillId="0" borderId="23" xfId="0" applyFont="1" applyBorder="1" applyAlignment="1">
      <alignment horizontal="center" vertical="center"/>
    </xf>
    <xf numFmtId="2" fontId="15" fillId="0" borderId="23" xfId="0" applyNumberFormat="1" applyFont="1" applyBorder="1" applyAlignment="1">
      <alignment horizontal="center" vertical="center" wrapText="1"/>
    </xf>
    <xf numFmtId="166" fontId="13" fillId="0" borderId="66" xfId="0" applyNumberFormat="1" applyFont="1" applyBorder="1" applyAlignment="1">
      <alignment horizontal="center"/>
    </xf>
    <xf numFmtId="0" fontId="71" fillId="0" borderId="56" xfId="0" applyFont="1" applyBorder="1" applyAlignment="1">
      <alignment horizontal="right"/>
    </xf>
    <xf numFmtId="0" fontId="7" fillId="0" borderId="56" xfId="0" applyFont="1" applyBorder="1" applyAlignment="1">
      <alignment horizontal="center"/>
    </xf>
    <xf numFmtId="0" fontId="55" fillId="0" borderId="56" xfId="0" applyFont="1" applyBorder="1" applyAlignment="1">
      <alignment horizontal="center"/>
    </xf>
    <xf numFmtId="0" fontId="0" fillId="0" borderId="23" xfId="0" applyBorder="1"/>
    <xf numFmtId="0" fontId="1" fillId="0" borderId="47" xfId="0" applyFont="1" applyBorder="1"/>
    <xf numFmtId="0" fontId="2" fillId="0" borderId="47" xfId="0" applyFont="1" applyBorder="1" applyAlignment="1">
      <alignment horizontal="center"/>
    </xf>
    <xf numFmtId="0" fontId="8" fillId="0" borderId="23" xfId="0" applyFont="1" applyBorder="1" applyAlignment="1">
      <alignment horizontal="left"/>
    </xf>
    <xf numFmtId="2" fontId="34" fillId="0" borderId="17" xfId="0" applyNumberFormat="1" applyFont="1" applyBorder="1" applyAlignment="1">
      <alignment horizontal="center" vertical="center"/>
    </xf>
    <xf numFmtId="166" fontId="34" fillId="0" borderId="33" xfId="0" applyNumberFormat="1" applyFont="1" applyBorder="1" applyAlignment="1">
      <alignment horizontal="center" vertical="center"/>
    </xf>
    <xf numFmtId="2" fontId="9" fillId="0" borderId="3" xfId="0" applyNumberFormat="1" applyFont="1" applyBorder="1" applyAlignment="1">
      <alignment horizontal="center" vertical="center"/>
    </xf>
    <xf numFmtId="2" fontId="9" fillId="0" borderId="25" xfId="0" applyNumberFormat="1" applyFont="1" applyBorder="1" applyAlignment="1">
      <alignment horizontal="center" vertical="center"/>
    </xf>
    <xf numFmtId="0" fontId="0" fillId="0" borderId="31" xfId="0" applyBorder="1" applyAlignment="1">
      <alignment horizontal="left"/>
    </xf>
    <xf numFmtId="0" fontId="0" fillId="0" borderId="10" xfId="0" applyBorder="1" applyAlignment="1">
      <alignment horizontal="left"/>
    </xf>
    <xf numFmtId="0" fontId="49" fillId="0" borderId="10" xfId="0" applyFont="1" applyBorder="1" applyAlignment="1">
      <alignment horizontal="left"/>
    </xf>
    <xf numFmtId="0" fontId="48" fillId="0" borderId="30" xfId="0" applyFont="1" applyBorder="1" applyAlignment="1">
      <alignment horizontal="center"/>
    </xf>
    <xf numFmtId="0" fontId="0" fillId="0" borderId="39" xfId="0" applyBorder="1" applyAlignment="1">
      <alignment horizontal="left"/>
    </xf>
    <xf numFmtId="0" fontId="0" fillId="0" borderId="41" xfId="0" applyBorder="1" applyAlignment="1">
      <alignment horizontal="left"/>
    </xf>
    <xf numFmtId="1" fontId="41" fillId="0" borderId="56" xfId="0" applyNumberFormat="1" applyFont="1" applyBorder="1" applyAlignment="1">
      <alignment horizontal="center"/>
    </xf>
    <xf numFmtId="0" fontId="1" fillId="0" borderId="57" xfId="0" applyFont="1" applyBorder="1"/>
    <xf numFmtId="1" fontId="41" fillId="0" borderId="43" xfId="0" applyNumberFormat="1" applyFont="1" applyBorder="1" applyAlignment="1">
      <alignment horizontal="center"/>
    </xf>
    <xf numFmtId="0" fontId="1" fillId="0" borderId="59" xfId="0" applyFont="1" applyBorder="1"/>
    <xf numFmtId="0" fontId="13" fillId="0" borderId="82" xfId="0" applyFont="1" applyBorder="1" applyAlignment="1">
      <alignment horizontal="center"/>
    </xf>
    <xf numFmtId="2" fontId="17" fillId="0" borderId="67" xfId="0" applyNumberFormat="1" applyFont="1" applyBorder="1" applyAlignment="1">
      <alignment horizontal="center"/>
    </xf>
    <xf numFmtId="2" fontId="34" fillId="0" borderId="35" xfId="0" applyNumberFormat="1" applyFont="1" applyBorder="1" applyAlignment="1">
      <alignment horizontal="center" vertical="center"/>
    </xf>
    <xf numFmtId="2" fontId="9" fillId="0" borderId="33" xfId="0" applyNumberFormat="1" applyFont="1" applyBorder="1" applyAlignment="1">
      <alignment horizontal="center" vertical="center"/>
    </xf>
    <xf numFmtId="2" fontId="9" fillId="0" borderId="32" xfId="0" applyNumberFormat="1" applyFont="1" applyBorder="1" applyAlignment="1">
      <alignment horizontal="center" vertical="center"/>
    </xf>
    <xf numFmtId="2" fontId="34" fillId="0" borderId="20" xfId="0" applyNumberFormat="1" applyFont="1" applyBorder="1" applyAlignment="1">
      <alignment horizontal="center" vertical="center"/>
    </xf>
    <xf numFmtId="2" fontId="34" fillId="0" borderId="21" xfId="0" applyNumberFormat="1" applyFont="1" applyBorder="1" applyAlignment="1">
      <alignment horizontal="center" vertical="center"/>
    </xf>
    <xf numFmtId="0" fontId="13" fillId="0" borderId="19" xfId="0" applyFont="1" applyBorder="1" applyAlignment="1">
      <alignment horizontal="center"/>
    </xf>
    <xf numFmtId="2" fontId="17" fillId="0" borderId="21" xfId="0" applyNumberFormat="1" applyFont="1" applyBorder="1" applyAlignment="1">
      <alignment horizontal="center"/>
    </xf>
    <xf numFmtId="49" fontId="71" fillId="0" borderId="56" xfId="0" applyNumberFormat="1" applyFont="1" applyBorder="1" applyAlignment="1">
      <alignment horizontal="right"/>
    </xf>
    <xf numFmtId="0" fontId="13" fillId="0" borderId="76" xfId="0" applyFont="1" applyBorder="1" applyAlignment="1">
      <alignment horizontal="center"/>
    </xf>
    <xf numFmtId="0" fontId="13" fillId="0" borderId="77" xfId="0" applyFont="1" applyBorder="1" applyAlignment="1">
      <alignment horizontal="center"/>
    </xf>
    <xf numFmtId="2" fontId="17" fillId="0" borderId="78" xfId="0" applyNumberFormat="1" applyFont="1" applyBorder="1" applyAlignment="1">
      <alignment horizontal="center"/>
    </xf>
    <xf numFmtId="1" fontId="35" fillId="0" borderId="75" xfId="0" applyNumberFormat="1" applyFont="1" applyBorder="1" applyAlignment="1">
      <alignment horizontal="center"/>
    </xf>
    <xf numFmtId="0" fontId="1" fillId="0" borderId="65" xfId="0" applyFont="1" applyBorder="1"/>
    <xf numFmtId="0" fontId="1" fillId="0" borderId="56" xfId="0" applyFont="1" applyBorder="1" applyAlignment="1">
      <alignment horizontal="center"/>
    </xf>
    <xf numFmtId="2" fontId="17" fillId="0" borderId="77" xfId="0" applyNumberFormat="1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55" fillId="0" borderId="73" xfId="0" applyFont="1" applyBorder="1" applyAlignment="1">
      <alignment horizontal="center"/>
    </xf>
    <xf numFmtId="0" fontId="55" fillId="0" borderId="41" xfId="0" applyFont="1" applyBorder="1" applyAlignment="1">
      <alignment horizontal="left"/>
    </xf>
    <xf numFmtId="0" fontId="0" fillId="0" borderId="2" xfId="0" applyBorder="1" applyAlignment="1">
      <alignment horizontal="left"/>
    </xf>
    <xf numFmtId="2" fontId="13" fillId="0" borderId="77" xfId="0" applyNumberFormat="1" applyFont="1" applyBorder="1" applyAlignment="1">
      <alignment horizontal="center"/>
    </xf>
    <xf numFmtId="0" fontId="1" fillId="0" borderId="75" xfId="0" applyFont="1" applyBorder="1" applyAlignment="1">
      <alignment horizontal="center"/>
    </xf>
    <xf numFmtId="0" fontId="16" fillId="0" borderId="82" xfId="0" applyFont="1" applyBorder="1" applyAlignment="1">
      <alignment horizontal="center"/>
    </xf>
    <xf numFmtId="2" fontId="17" fillId="0" borderId="83" xfId="0" applyNumberFormat="1" applyFont="1" applyBorder="1" applyAlignment="1">
      <alignment horizontal="center"/>
    </xf>
    <xf numFmtId="0" fontId="55" fillId="0" borderId="43" xfId="0" applyFont="1" applyBorder="1"/>
    <xf numFmtId="0" fontId="1" fillId="0" borderId="72" xfId="0" applyFont="1" applyBorder="1"/>
    <xf numFmtId="0" fontId="55" fillId="0" borderId="9" xfId="0" applyFont="1" applyBorder="1" applyAlignment="1">
      <alignment horizontal="center"/>
    </xf>
    <xf numFmtId="2" fontId="9" fillId="0" borderId="19" xfId="0" applyNumberFormat="1" applyFont="1" applyBorder="1" applyAlignment="1">
      <alignment horizontal="center" vertical="center"/>
    </xf>
    <xf numFmtId="2" fontId="9" fillId="0" borderId="21" xfId="0" applyNumberFormat="1" applyFont="1" applyBorder="1" applyAlignment="1">
      <alignment horizontal="center" vertical="center"/>
    </xf>
    <xf numFmtId="0" fontId="113" fillId="0" borderId="56" xfId="0" applyFont="1" applyBorder="1" applyAlignment="1">
      <alignment horizontal="center"/>
    </xf>
    <xf numFmtId="2" fontId="17" fillId="0" borderId="81" xfId="0" applyNumberFormat="1" applyFont="1" applyBorder="1" applyAlignment="1">
      <alignment horizontal="center"/>
    </xf>
    <xf numFmtId="0" fontId="0" fillId="0" borderId="75" xfId="0" applyBorder="1" applyAlignment="1">
      <alignment horizontal="center"/>
    </xf>
    <xf numFmtId="0" fontId="55" fillId="0" borderId="75" xfId="0" applyFont="1" applyBorder="1" applyAlignment="1">
      <alignment horizontal="center"/>
    </xf>
    <xf numFmtId="0" fontId="72" fillId="0" borderId="82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1" fontId="35" fillId="0" borderId="43" xfId="0" applyNumberFormat="1" applyFont="1" applyBorder="1" applyAlignment="1">
      <alignment horizontal="center"/>
    </xf>
    <xf numFmtId="2" fontId="9" fillId="0" borderId="21" xfId="0" applyNumberFormat="1" applyFont="1" applyBorder="1" applyAlignment="1">
      <alignment horizontal="center"/>
    </xf>
    <xf numFmtId="0" fontId="0" fillId="0" borderId="56" xfId="0" applyBorder="1" applyAlignment="1">
      <alignment horizontal="center"/>
    </xf>
    <xf numFmtId="2" fontId="9" fillId="0" borderId="5" xfId="0" applyNumberFormat="1" applyFont="1" applyBorder="1" applyAlignment="1">
      <alignment horizontal="center"/>
    </xf>
    <xf numFmtId="2" fontId="9" fillId="0" borderId="8" xfId="0" applyNumberFormat="1" applyFont="1" applyBorder="1" applyAlignment="1">
      <alignment horizontal="center"/>
    </xf>
    <xf numFmtId="1" fontId="41" fillId="0" borderId="41" xfId="0" applyNumberFormat="1" applyFont="1" applyBorder="1" applyAlignment="1">
      <alignment horizontal="center"/>
    </xf>
    <xf numFmtId="0" fontId="7" fillId="0" borderId="67" xfId="0" applyFont="1" applyBorder="1" applyAlignment="1">
      <alignment horizontal="left"/>
    </xf>
    <xf numFmtId="0" fontId="13" fillId="0" borderId="67" xfId="0" applyFont="1" applyBorder="1" applyAlignment="1">
      <alignment horizontal="center"/>
    </xf>
    <xf numFmtId="0" fontId="0" fillId="0" borderId="43" xfId="0" applyBorder="1" applyAlignment="1">
      <alignment horizontal="center"/>
    </xf>
    <xf numFmtId="2" fontId="17" fillId="0" borderId="82" xfId="0" applyNumberFormat="1" applyFont="1" applyBorder="1" applyAlignment="1">
      <alignment horizontal="center"/>
    </xf>
    <xf numFmtId="0" fontId="55" fillId="0" borderId="0" xfId="0" applyFont="1"/>
    <xf numFmtId="166" fontId="34" fillId="0" borderId="3" xfId="0" applyNumberFormat="1" applyFont="1" applyBorder="1" applyAlignment="1">
      <alignment horizontal="center" vertical="center"/>
    </xf>
    <xf numFmtId="2" fontId="9" fillId="0" borderId="18" xfId="0" applyNumberFormat="1" applyFont="1" applyBorder="1" applyAlignment="1">
      <alignment horizontal="center" vertical="center"/>
    </xf>
    <xf numFmtId="0" fontId="55" fillId="0" borderId="0" xfId="0" applyFont="1" applyAlignment="1">
      <alignment horizontal="left"/>
    </xf>
    <xf numFmtId="0" fontId="1" fillId="0" borderId="34" xfId="0" applyFont="1" applyBorder="1"/>
    <xf numFmtId="0" fontId="0" fillId="0" borderId="43" xfId="0" applyBorder="1" applyAlignment="1">
      <alignment horizontal="left"/>
    </xf>
    <xf numFmtId="0" fontId="55" fillId="0" borderId="24" xfId="0" applyFont="1" applyBorder="1"/>
    <xf numFmtId="0" fontId="55" fillId="0" borderId="57" xfId="0" applyFont="1" applyBorder="1" applyAlignment="1">
      <alignment horizontal="center"/>
    </xf>
    <xf numFmtId="2" fontId="49" fillId="0" borderId="19" xfId="0" applyNumberFormat="1" applyFont="1" applyBorder="1" applyAlignment="1">
      <alignment horizontal="center"/>
    </xf>
    <xf numFmtId="2" fontId="49" fillId="0" borderId="20" xfId="0" applyNumberFormat="1" applyFont="1" applyBorder="1" applyAlignment="1">
      <alignment horizontal="center"/>
    </xf>
    <xf numFmtId="2" fontId="49" fillId="0" borderId="21" xfId="0" applyNumberFormat="1" applyFont="1" applyBorder="1" applyAlignment="1">
      <alignment horizontal="center"/>
    </xf>
    <xf numFmtId="1" fontId="35" fillId="0" borderId="47" xfId="0" applyNumberFormat="1" applyFont="1" applyBorder="1" applyAlignment="1">
      <alignment horizontal="center"/>
    </xf>
    <xf numFmtId="0" fontId="1" fillId="0" borderId="17" xfId="0" applyFont="1" applyBorder="1"/>
    <xf numFmtId="0" fontId="35" fillId="0" borderId="18" xfId="0" applyFont="1" applyBorder="1" applyAlignment="1">
      <alignment horizontal="right"/>
    </xf>
    <xf numFmtId="0" fontId="0" fillId="0" borderId="18" xfId="0" applyBorder="1" applyAlignment="1">
      <alignment horizontal="left"/>
    </xf>
    <xf numFmtId="0" fontId="35" fillId="0" borderId="24" xfId="0" applyFont="1" applyBorder="1" applyAlignment="1">
      <alignment horizontal="right"/>
    </xf>
    <xf numFmtId="0" fontId="7" fillId="0" borderId="22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/>
    </xf>
    <xf numFmtId="1" fontId="37" fillId="0" borderId="21" xfId="0" applyNumberFormat="1" applyFont="1" applyBorder="1" applyAlignment="1">
      <alignment horizontal="center"/>
    </xf>
    <xf numFmtId="0" fontId="35" fillId="0" borderId="0" xfId="0" applyFont="1" applyAlignment="1">
      <alignment horizontal="right"/>
    </xf>
    <xf numFmtId="0" fontId="47" fillId="0" borderId="34" xfId="0" applyFont="1" applyBorder="1" applyAlignment="1">
      <alignment horizontal="left"/>
    </xf>
    <xf numFmtId="0" fontId="47" fillId="0" borderId="10" xfId="0" applyFont="1" applyBorder="1" applyAlignment="1">
      <alignment horizontal="left"/>
    </xf>
    <xf numFmtId="0" fontId="9" fillId="0" borderId="0" xfId="0" applyFont="1" applyAlignment="1">
      <alignment horizontal="center"/>
    </xf>
    <xf numFmtId="2" fontId="117" fillId="0" borderId="0" xfId="0" applyNumberFormat="1" applyFont="1" applyAlignment="1">
      <alignment horizontal="center"/>
    </xf>
    <xf numFmtId="1" fontId="117" fillId="0" borderId="0" xfId="0" applyNumberFormat="1" applyFont="1" applyAlignment="1">
      <alignment horizontal="center"/>
    </xf>
    <xf numFmtId="0" fontId="1" fillId="0" borderId="0" xfId="0" applyFont="1" applyFill="1" applyBorder="1"/>
    <xf numFmtId="2" fontId="86" fillId="0" borderId="0" xfId="0" applyNumberFormat="1" applyFont="1" applyFill="1" applyBorder="1" applyAlignment="1">
      <alignment horizontal="left" vertical="center" wrapText="1"/>
    </xf>
    <xf numFmtId="0" fontId="13" fillId="0" borderId="54" xfId="0" applyFont="1" applyFill="1" applyBorder="1" applyAlignment="1">
      <alignment horizontal="center"/>
    </xf>
    <xf numFmtId="166" fontId="13" fillId="0" borderId="0" xfId="0" applyNumberFormat="1" applyFont="1" applyFill="1" applyBorder="1" applyAlignment="1">
      <alignment horizontal="center"/>
    </xf>
    <xf numFmtId="2" fontId="13" fillId="0" borderId="0" xfId="0" applyNumberFormat="1" applyFont="1" applyFill="1" applyBorder="1" applyAlignment="1">
      <alignment horizontal="center"/>
    </xf>
    <xf numFmtId="167" fontId="13" fillId="0" borderId="0" xfId="0" applyNumberFormat="1" applyFont="1" applyFill="1" applyBorder="1" applyAlignment="1">
      <alignment horizontal="center"/>
    </xf>
    <xf numFmtId="2" fontId="20" fillId="0" borderId="0" xfId="0" applyNumberFormat="1" applyFont="1" applyFill="1" applyBorder="1" applyAlignment="1">
      <alignment horizontal="left" vertical="center" wrapText="1"/>
    </xf>
    <xf numFmtId="165" fontId="2" fillId="0" borderId="0" xfId="0" applyNumberFormat="1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2" fontId="14" fillId="0" borderId="0" xfId="0" applyNumberFormat="1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horizontal="center"/>
    </xf>
    <xf numFmtId="0" fontId="3" fillId="0" borderId="0" xfId="0" applyFont="1" applyFill="1" applyBorder="1"/>
    <xf numFmtId="2" fontId="10" fillId="0" borderId="0" xfId="0" applyNumberFormat="1" applyFont="1" applyFill="1" applyBorder="1"/>
    <xf numFmtId="0" fontId="3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2" fontId="18" fillId="0" borderId="0" xfId="0" applyNumberFormat="1" applyFont="1" applyFill="1" applyBorder="1" applyAlignment="1">
      <alignment horizontal="center"/>
    </xf>
    <xf numFmtId="0" fontId="0" fillId="0" borderId="0" xfId="0" applyFont="1" applyFill="1" applyBorder="1"/>
    <xf numFmtId="2" fontId="14" fillId="0" borderId="0" xfId="0" applyNumberFormat="1" applyFont="1" applyFill="1" applyBorder="1" applyAlignment="1">
      <alignment horizontal="left" wrapText="1"/>
    </xf>
    <xf numFmtId="164" fontId="13" fillId="0" borderId="0" xfId="0" applyNumberFormat="1" applyFont="1" applyFill="1" applyBorder="1" applyAlignment="1">
      <alignment horizontal="center"/>
    </xf>
    <xf numFmtId="2" fontId="29" fillId="0" borderId="0" xfId="0" applyNumberFormat="1" applyFont="1" applyFill="1" applyBorder="1"/>
    <xf numFmtId="164" fontId="2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right"/>
    </xf>
    <xf numFmtId="0" fontId="3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right"/>
    </xf>
    <xf numFmtId="2" fontId="37" fillId="0" borderId="0" xfId="0" applyNumberFormat="1" applyFont="1" applyFill="1" applyBorder="1" applyAlignment="1">
      <alignment horizontal="left" vertical="center" wrapText="1"/>
    </xf>
    <xf numFmtId="0" fontId="24" fillId="0" borderId="0" xfId="0" applyFont="1" applyFill="1" applyBorder="1"/>
    <xf numFmtId="2" fontId="59" fillId="0" borderId="0" xfId="0" applyNumberFormat="1" applyFont="1" applyFill="1" applyBorder="1" applyAlignment="1">
      <alignment horizontal="center"/>
    </xf>
    <xf numFmtId="9" fontId="7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left" vertical="center"/>
    </xf>
    <xf numFmtId="2" fontId="35" fillId="0" borderId="0" xfId="0" applyNumberFormat="1" applyFont="1" applyFill="1" applyBorder="1" applyAlignment="1">
      <alignment horizontal="left"/>
    </xf>
    <xf numFmtId="0" fontId="35" fillId="0" borderId="0" xfId="0" applyFont="1" applyFill="1" applyBorder="1" applyAlignment="1">
      <alignment horizontal="right"/>
    </xf>
    <xf numFmtId="2" fontId="35" fillId="0" borderId="0" xfId="0" applyNumberFormat="1" applyFont="1" applyFill="1" applyBorder="1"/>
    <xf numFmtId="1" fontId="13" fillId="0" borderId="0" xfId="0" applyNumberFormat="1" applyFont="1" applyFill="1" applyBorder="1" applyAlignment="1">
      <alignment horizontal="center"/>
    </xf>
    <xf numFmtId="166" fontId="16" fillId="0" borderId="0" xfId="0" applyNumberFormat="1" applyFont="1" applyFill="1" applyBorder="1" applyAlignment="1">
      <alignment horizontal="center"/>
    </xf>
    <xf numFmtId="0" fontId="72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left"/>
    </xf>
    <xf numFmtId="2" fontId="34" fillId="0" borderId="0" xfId="0" applyNumberFormat="1" applyFont="1" applyFill="1" applyBorder="1" applyAlignment="1">
      <alignment horizontal="center" vertical="center"/>
    </xf>
    <xf numFmtId="166" fontId="34" fillId="0" borderId="0" xfId="0" applyNumberFormat="1" applyFont="1" applyFill="1" applyBorder="1" applyAlignment="1">
      <alignment horizontal="center" vertical="center"/>
    </xf>
    <xf numFmtId="2" fontId="9" fillId="0" borderId="0" xfId="0" applyNumberFormat="1" applyFont="1" applyFill="1" applyBorder="1" applyAlignment="1">
      <alignment horizontal="center" vertical="center"/>
    </xf>
    <xf numFmtId="165" fontId="9" fillId="0" borderId="0" xfId="0" applyNumberFormat="1" applyFont="1" applyFill="1" applyBorder="1" applyAlignment="1">
      <alignment horizontal="center" vertical="center"/>
    </xf>
    <xf numFmtId="166" fontId="9" fillId="0" borderId="0" xfId="0" applyNumberFormat="1" applyFont="1" applyFill="1" applyBorder="1" applyAlignment="1">
      <alignment horizontal="center" vertical="center"/>
    </xf>
    <xf numFmtId="1" fontId="9" fillId="0" borderId="0" xfId="0" applyNumberFormat="1" applyFont="1" applyFill="1" applyBorder="1" applyAlignment="1">
      <alignment horizontal="center" vertical="center"/>
    </xf>
    <xf numFmtId="165" fontId="34" fillId="0" borderId="0" xfId="0" applyNumberFormat="1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/>
    </xf>
    <xf numFmtId="0" fontId="25" fillId="0" borderId="0" xfId="0" applyFont="1" applyFill="1" applyBorder="1"/>
    <xf numFmtId="0" fontId="26" fillId="0" borderId="0" xfId="0" applyFont="1" applyFill="1" applyBorder="1"/>
    <xf numFmtId="0" fontId="27" fillId="0" borderId="0" xfId="0" applyFont="1" applyFill="1" applyBorder="1" applyAlignment="1">
      <alignment horizontal="center"/>
    </xf>
    <xf numFmtId="0" fontId="87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right"/>
    </xf>
    <xf numFmtId="165" fontId="40" fillId="0" borderId="0" xfId="0" applyNumberFormat="1" applyFont="1" applyFill="1" applyBorder="1" applyAlignment="1">
      <alignment horizontal="center"/>
    </xf>
    <xf numFmtId="166" fontId="40" fillId="0" borderId="0" xfId="0" applyNumberFormat="1" applyFont="1" applyFill="1" applyBorder="1" applyAlignment="1">
      <alignment horizontal="center"/>
    </xf>
    <xf numFmtId="1" fontId="40" fillId="0" borderId="0" xfId="0" applyNumberFormat="1" applyFont="1" applyFill="1" applyBorder="1" applyAlignment="1">
      <alignment horizontal="center"/>
    </xf>
    <xf numFmtId="2" fontId="40" fillId="0" borderId="0" xfId="0" applyNumberFormat="1" applyFont="1" applyFill="1" applyBorder="1" applyAlignment="1">
      <alignment horizontal="center"/>
    </xf>
    <xf numFmtId="0" fontId="29" fillId="0" borderId="0" xfId="0" applyFont="1" applyFill="1" applyBorder="1" applyAlignment="1">
      <alignment horizontal="center"/>
    </xf>
    <xf numFmtId="166" fontId="30" fillId="0" borderId="0" xfId="0" applyNumberFormat="1" applyFont="1" applyFill="1" applyBorder="1"/>
    <xf numFmtId="165" fontId="30" fillId="0" borderId="0" xfId="0" applyNumberFormat="1" applyFont="1" applyFill="1" applyBorder="1"/>
    <xf numFmtId="2" fontId="30" fillId="0" borderId="0" xfId="0" applyNumberFormat="1" applyFont="1" applyFill="1" applyBorder="1"/>
    <xf numFmtId="165" fontId="29" fillId="0" borderId="0" xfId="0" applyNumberFormat="1" applyFont="1" applyFill="1" applyBorder="1"/>
    <xf numFmtId="0" fontId="9" fillId="0" borderId="0" xfId="0" applyFont="1" applyFill="1" applyBorder="1" applyAlignment="1">
      <alignment horizontal="center" vertical="center"/>
    </xf>
    <xf numFmtId="0" fontId="65" fillId="0" borderId="0" xfId="0" applyFont="1" applyFill="1" applyBorder="1" applyAlignment="1">
      <alignment horizontal="center"/>
    </xf>
    <xf numFmtId="0" fontId="103" fillId="0" borderId="0" xfId="0" applyFont="1" applyFill="1" applyBorder="1" applyAlignment="1"/>
    <xf numFmtId="166" fontId="48" fillId="0" borderId="0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165" fontId="9" fillId="0" borderId="0" xfId="0" applyNumberFormat="1" applyFont="1" applyFill="1" applyBorder="1" applyAlignment="1">
      <alignment horizontal="center"/>
    </xf>
    <xf numFmtId="0" fontId="74" fillId="0" borderId="0" xfId="0" applyFont="1" applyFill="1" applyBorder="1" applyAlignment="1">
      <alignment horizontal="center"/>
    </xf>
    <xf numFmtId="166" fontId="77" fillId="0" borderId="0" xfId="0" applyNumberFormat="1" applyFont="1" applyFill="1" applyBorder="1"/>
    <xf numFmtId="2" fontId="77" fillId="0" borderId="0" xfId="0" applyNumberFormat="1" applyFont="1" applyFill="1" applyBorder="1"/>
    <xf numFmtId="166" fontId="29" fillId="0" borderId="0" xfId="0" applyNumberFormat="1" applyFont="1" applyFill="1" applyBorder="1"/>
    <xf numFmtId="2" fontId="9" fillId="0" borderId="0" xfId="0" applyNumberFormat="1" applyFont="1" applyFill="1" applyBorder="1" applyAlignment="1">
      <alignment horizontal="center"/>
    </xf>
    <xf numFmtId="1" fontId="9" fillId="0" borderId="0" xfId="0" applyNumberFormat="1" applyFont="1" applyFill="1" applyBorder="1" applyAlignment="1">
      <alignment horizontal="center"/>
    </xf>
    <xf numFmtId="2" fontId="88" fillId="0" borderId="0" xfId="0" applyNumberFormat="1" applyFont="1" applyFill="1" applyBorder="1" applyAlignment="1">
      <alignment horizontal="center"/>
    </xf>
    <xf numFmtId="166" fontId="9" fillId="0" borderId="0" xfId="0" applyNumberFormat="1" applyFont="1" applyFill="1" applyBorder="1" applyAlignment="1">
      <alignment horizontal="center"/>
    </xf>
    <xf numFmtId="0" fontId="85" fillId="0" borderId="0" xfId="0" applyFont="1" applyFill="1" applyBorder="1" applyAlignment="1">
      <alignment horizontal="left"/>
    </xf>
    <xf numFmtId="1" fontId="72" fillId="0" borderId="0" xfId="0" applyNumberFormat="1" applyFont="1" applyFill="1" applyBorder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104" fillId="0" borderId="0" xfId="0" applyFont="1" applyFill="1" applyBorder="1" applyAlignment="1">
      <alignment horizontal="left" vertical="center"/>
    </xf>
    <xf numFmtId="0" fontId="105" fillId="0" borderId="0" xfId="0" applyFont="1" applyFill="1" applyBorder="1"/>
    <xf numFmtId="0" fontId="106" fillId="0" borderId="0" xfId="0" applyFont="1" applyFill="1" applyBorder="1"/>
    <xf numFmtId="0" fontId="74" fillId="0" borderId="0" xfId="0" applyFont="1" applyFill="1" applyBorder="1" applyAlignment="1">
      <alignment horizontal="center" vertical="center"/>
    </xf>
    <xf numFmtId="0" fontId="107" fillId="0" borderId="0" xfId="0" applyFont="1" applyFill="1" applyBorder="1"/>
    <xf numFmtId="0" fontId="107" fillId="0" borderId="0" xfId="0" applyFont="1" applyFill="1" applyBorder="1" applyAlignment="1">
      <alignment horizontal="center"/>
    </xf>
    <xf numFmtId="0" fontId="49" fillId="0" borderId="0" xfId="0" applyFont="1" applyFill="1" applyBorder="1" applyAlignment="1">
      <alignment horizontal="center"/>
    </xf>
    <xf numFmtId="165" fontId="49" fillId="0" borderId="0" xfId="0" applyNumberFormat="1" applyFont="1" applyFill="1" applyBorder="1" applyAlignment="1">
      <alignment horizontal="center"/>
    </xf>
    <xf numFmtId="1" fontId="49" fillId="0" borderId="0" xfId="0" applyNumberFormat="1" applyFont="1" applyFill="1" applyBorder="1" applyAlignment="1">
      <alignment horizontal="center"/>
    </xf>
    <xf numFmtId="0" fontId="23" fillId="0" borderId="0" xfId="0" applyFont="1" applyFill="1" applyBorder="1"/>
    <xf numFmtId="0" fontId="108" fillId="0" borderId="0" xfId="0" applyFont="1" applyFill="1" applyBorder="1"/>
    <xf numFmtId="0" fontId="16" fillId="0" borderId="0" xfId="0" applyFont="1" applyFill="1" applyBorder="1" applyAlignment="1"/>
    <xf numFmtId="2" fontId="17" fillId="0" borderId="0" xfId="0" applyNumberFormat="1" applyFont="1" applyFill="1" applyBorder="1" applyAlignment="1"/>
    <xf numFmtId="0" fontId="35" fillId="0" borderId="0" xfId="0" applyFont="1" applyFill="1" applyBorder="1" applyAlignment="1">
      <alignment horizontal="left"/>
    </xf>
    <xf numFmtId="2" fontId="35" fillId="0" borderId="0" xfId="0" applyNumberFormat="1" applyFont="1" applyFill="1" applyBorder="1" applyAlignment="1">
      <alignment horizontal="center"/>
    </xf>
    <xf numFmtId="9" fontId="35" fillId="0" borderId="0" xfId="0" applyNumberFormat="1" applyFont="1" applyFill="1" applyBorder="1" applyAlignment="1">
      <alignment horizontal="center"/>
    </xf>
    <xf numFmtId="0" fontId="37" fillId="0" borderId="0" xfId="0" applyFont="1" applyFill="1" applyBorder="1" applyAlignment="1">
      <alignment horizontal="center"/>
    </xf>
    <xf numFmtId="165" fontId="37" fillId="0" borderId="0" xfId="0" applyNumberFormat="1" applyFont="1" applyFill="1" applyBorder="1" applyAlignment="1">
      <alignment horizontal="center"/>
    </xf>
    <xf numFmtId="1" fontId="37" fillId="0" borderId="0" xfId="0" applyNumberFormat="1" applyFont="1" applyFill="1" applyBorder="1" applyAlignment="1">
      <alignment horizontal="center"/>
    </xf>
    <xf numFmtId="0" fontId="38" fillId="0" borderId="0" xfId="0" applyFont="1" applyFill="1" applyBorder="1" applyAlignment="1">
      <alignment horizontal="right"/>
    </xf>
    <xf numFmtId="0" fontId="60" fillId="0" borderId="0" xfId="0" applyFont="1" applyFill="1" applyBorder="1"/>
    <xf numFmtId="2" fontId="39" fillId="0" borderId="0" xfId="0" applyNumberFormat="1" applyFont="1" applyFill="1" applyBorder="1" applyAlignment="1">
      <alignment horizontal="center"/>
    </xf>
    <xf numFmtId="9" fontId="15" fillId="0" borderId="0" xfId="0" applyNumberFormat="1" applyFont="1" applyFill="1" applyBorder="1" applyAlignment="1">
      <alignment horizontal="center"/>
    </xf>
    <xf numFmtId="166" fontId="91" fillId="0" borderId="0" xfId="0" applyNumberFormat="1" applyFont="1" applyFill="1" applyBorder="1" applyAlignment="1">
      <alignment horizontal="center"/>
    </xf>
    <xf numFmtId="1" fontId="35" fillId="0" borderId="0" xfId="0" applyNumberFormat="1" applyFont="1" applyFill="1" applyBorder="1" applyAlignment="1">
      <alignment horizontal="center"/>
    </xf>
    <xf numFmtId="2" fontId="15" fillId="0" borderId="0" xfId="0" applyNumberFormat="1" applyFont="1" applyFill="1" applyBorder="1" applyAlignment="1">
      <alignment horizontal="center"/>
    </xf>
    <xf numFmtId="0" fontId="41" fillId="0" borderId="0" xfId="0" applyFont="1" applyFill="1" applyBorder="1" applyAlignment="1">
      <alignment horizontal="right"/>
    </xf>
    <xf numFmtId="2" fontId="92" fillId="0" borderId="0" xfId="0" applyNumberFormat="1" applyFont="1" applyFill="1" applyBorder="1" applyAlignment="1">
      <alignment horizontal="center"/>
    </xf>
    <xf numFmtId="165" fontId="92" fillId="0" borderId="0" xfId="0" applyNumberFormat="1" applyFont="1" applyFill="1" applyBorder="1" applyAlignment="1">
      <alignment horizontal="center"/>
    </xf>
    <xf numFmtId="1" fontId="92" fillId="0" borderId="0" xfId="0" applyNumberFormat="1" applyFont="1" applyFill="1" applyBorder="1" applyAlignment="1">
      <alignment horizontal="center"/>
    </xf>
    <xf numFmtId="166" fontId="92" fillId="0" borderId="0" xfId="0" applyNumberFormat="1" applyFont="1" applyFill="1" applyBorder="1" applyAlignment="1">
      <alignment horizontal="center"/>
    </xf>
    <xf numFmtId="166" fontId="65" fillId="0" borderId="0" xfId="0" applyNumberFormat="1" applyFont="1" applyFill="1" applyBorder="1" applyAlignment="1">
      <alignment horizontal="left"/>
    </xf>
    <xf numFmtId="166" fontId="72" fillId="0" borderId="0" xfId="0" applyNumberFormat="1" applyFont="1" applyFill="1" applyBorder="1" applyAlignment="1">
      <alignment horizontal="left"/>
    </xf>
    <xf numFmtId="0" fontId="72" fillId="0" borderId="0" xfId="0" applyFont="1" applyFill="1" applyBorder="1" applyAlignment="1">
      <alignment horizontal="left"/>
    </xf>
    <xf numFmtId="172" fontId="72" fillId="0" borderId="0" xfId="0" applyNumberFormat="1" applyFont="1" applyFill="1" applyBorder="1" applyAlignment="1">
      <alignment horizontal="left"/>
    </xf>
    <xf numFmtId="2" fontId="54" fillId="0" borderId="0" xfId="0" applyNumberFormat="1" applyFont="1" applyFill="1" applyBorder="1" applyAlignment="1">
      <alignment horizontal="left"/>
    </xf>
    <xf numFmtId="0" fontId="33" fillId="0" borderId="0" xfId="0" applyFont="1" applyFill="1" applyBorder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113" fillId="0" borderId="0" xfId="0" applyFont="1" applyBorder="1" applyAlignment="1">
      <alignment horizontal="center"/>
    </xf>
    <xf numFmtId="0" fontId="48" fillId="0" borderId="22" xfId="0" applyFont="1" applyBorder="1" applyAlignment="1">
      <alignment horizontal="center"/>
    </xf>
    <xf numFmtId="2" fontId="35" fillId="0" borderId="22" xfId="0" applyNumberFormat="1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/>
    </xf>
    <xf numFmtId="1" fontId="35" fillId="0" borderId="2" xfId="0" applyNumberFormat="1" applyFont="1" applyBorder="1" applyAlignment="1">
      <alignment horizontal="center"/>
    </xf>
    <xf numFmtId="0" fontId="1" fillId="0" borderId="23" xfId="0" applyFont="1" applyBorder="1"/>
    <xf numFmtId="166" fontId="13" fillId="0" borderId="82" xfId="0" applyNumberFormat="1" applyFont="1" applyBorder="1" applyAlignment="1">
      <alignment horizontal="center"/>
    </xf>
    <xf numFmtId="49" fontId="71" fillId="0" borderId="43" xfId="0" applyNumberFormat="1" applyFont="1" applyBorder="1" applyAlignment="1">
      <alignment horizontal="right"/>
    </xf>
    <xf numFmtId="1" fontId="35" fillId="0" borderId="0" xfId="0" applyNumberFormat="1" applyFont="1" applyBorder="1" applyAlignment="1">
      <alignment horizontal="center"/>
    </xf>
    <xf numFmtId="0" fontId="71" fillId="0" borderId="0" xfId="0" applyFont="1" applyBorder="1" applyAlignment="1">
      <alignment horizontal="right"/>
    </xf>
    <xf numFmtId="49" fontId="71" fillId="0" borderId="0" xfId="0" applyNumberFormat="1" applyFont="1" applyBorder="1" applyAlignment="1">
      <alignment horizontal="right"/>
    </xf>
    <xf numFmtId="2" fontId="17" fillId="0" borderId="1" xfId="0" applyNumberFormat="1" applyFont="1" applyBorder="1" applyAlignment="1">
      <alignment horizontal="center"/>
    </xf>
    <xf numFmtId="2" fontId="17" fillId="0" borderId="32" xfId="0" applyNumberFormat="1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87" xfId="0" applyFont="1" applyBorder="1" applyAlignment="1">
      <alignment horizontal="center"/>
    </xf>
    <xf numFmtId="0" fontId="13" fillId="0" borderId="68" xfId="0" applyFont="1" applyBorder="1" applyAlignment="1">
      <alignment horizontal="center"/>
    </xf>
    <xf numFmtId="0" fontId="48" fillId="0" borderId="0" xfId="0" applyFont="1" applyAlignment="1">
      <alignment horizontal="center"/>
    </xf>
    <xf numFmtId="0" fontId="55" fillId="0" borderId="0" xfId="0" applyFont="1" applyBorder="1" applyAlignment="1">
      <alignment horizontal="center"/>
    </xf>
    <xf numFmtId="1" fontId="41" fillId="0" borderId="0" xfId="0" applyNumberFormat="1" applyFont="1" applyBorder="1" applyAlignment="1">
      <alignment horizontal="center"/>
    </xf>
    <xf numFmtId="0" fontId="13" fillId="0" borderId="0" xfId="0" applyFont="1" applyBorder="1" applyAlignment="1">
      <alignment horizontal="right"/>
    </xf>
    <xf numFmtId="0" fontId="24" fillId="0" borderId="22" xfId="0" applyFont="1" applyBorder="1" applyAlignment="1">
      <alignment horizontal="center" vertical="center"/>
    </xf>
    <xf numFmtId="0" fontId="1" fillId="0" borderId="43" xfId="0" applyFont="1" applyBorder="1"/>
    <xf numFmtId="0" fontId="55" fillId="0" borderId="43" xfId="0" applyFont="1" applyBorder="1" applyAlignment="1">
      <alignment horizontal="center"/>
    </xf>
    <xf numFmtId="2" fontId="118" fillId="0" borderId="11" xfId="0" applyNumberFormat="1" applyFont="1" applyBorder="1" applyAlignment="1">
      <alignment horizontal="center"/>
    </xf>
    <xf numFmtId="0" fontId="114" fillId="0" borderId="0" xfId="0" applyFont="1" applyAlignment="1">
      <alignment horizontal="left"/>
    </xf>
    <xf numFmtId="1" fontId="35" fillId="0" borderId="23" xfId="0" applyNumberFormat="1" applyFont="1" applyBorder="1" applyAlignment="1">
      <alignment horizontal="center"/>
    </xf>
    <xf numFmtId="2" fontId="15" fillId="0" borderId="22" xfId="0" applyNumberFormat="1" applyFont="1" applyBorder="1" applyAlignment="1">
      <alignment horizontal="center" vertical="center" wrapText="1"/>
    </xf>
    <xf numFmtId="0" fontId="0" fillId="0" borderId="82" xfId="0" applyBorder="1" applyAlignment="1">
      <alignment horizontal="left"/>
    </xf>
    <xf numFmtId="0" fontId="51" fillId="0" borderId="5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left"/>
    </xf>
    <xf numFmtId="2" fontId="34" fillId="0" borderId="33" xfId="0" applyNumberFormat="1" applyFont="1" applyBorder="1" applyAlignment="1">
      <alignment horizontal="center" vertical="center"/>
    </xf>
    <xf numFmtId="2" fontId="34" fillId="0" borderId="25" xfId="0" applyNumberFormat="1" applyFont="1" applyBorder="1" applyAlignment="1">
      <alignment horizontal="center" vertical="center"/>
    </xf>
    <xf numFmtId="0" fontId="47" fillId="0" borderId="41" xfId="0" applyFont="1" applyBorder="1" applyAlignment="1">
      <alignment horizontal="center"/>
    </xf>
    <xf numFmtId="0" fontId="0" fillId="0" borderId="43" xfId="0" applyBorder="1"/>
    <xf numFmtId="0" fontId="16" fillId="0" borderId="1" xfId="0" applyFont="1" applyBorder="1" applyAlignment="1">
      <alignment horizontal="center"/>
    </xf>
    <xf numFmtId="0" fontId="16" fillId="0" borderId="67" xfId="0" applyFont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2" fontId="13" fillId="0" borderId="69" xfId="0" applyNumberFormat="1" applyFont="1" applyBorder="1" applyAlignment="1">
      <alignment horizontal="center"/>
    </xf>
    <xf numFmtId="165" fontId="13" fillId="0" borderId="69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48" fillId="0" borderId="20" xfId="0" applyFont="1" applyBorder="1" applyAlignment="1">
      <alignment horizontal="center"/>
    </xf>
    <xf numFmtId="0" fontId="76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0" fillId="0" borderId="0" xfId="0" applyFont="1" applyAlignment="1">
      <alignment horizontal="left"/>
    </xf>
    <xf numFmtId="0" fontId="78" fillId="0" borderId="0" xfId="0" applyFont="1" applyAlignment="1">
      <alignment horizontal="left"/>
    </xf>
    <xf numFmtId="0" fontId="67" fillId="0" borderId="14" xfId="0" applyFont="1" applyBorder="1"/>
    <xf numFmtId="2" fontId="21" fillId="0" borderId="0" xfId="0" applyNumberFormat="1" applyFont="1" applyAlignment="1">
      <alignment horizontal="left"/>
    </xf>
    <xf numFmtId="0" fontId="46" fillId="0" borderId="0" xfId="0" applyFont="1"/>
    <xf numFmtId="0" fontId="79" fillId="0" borderId="0" xfId="0" applyFont="1" applyAlignment="1">
      <alignment horizontal="left"/>
    </xf>
    <xf numFmtId="0" fontId="77" fillId="0" borderId="0" xfId="0" applyFont="1" applyAlignment="1">
      <alignment horizontal="left"/>
    </xf>
    <xf numFmtId="167" fontId="76" fillId="0" borderId="0" xfId="0" applyNumberFormat="1" applyFont="1" applyFill="1" applyBorder="1" applyAlignment="1">
      <alignment horizontal="center"/>
    </xf>
    <xf numFmtId="0" fontId="121" fillId="0" borderId="0" xfId="0" applyFont="1" applyFill="1" applyBorder="1" applyAlignment="1">
      <alignment horizontal="center"/>
    </xf>
    <xf numFmtId="0" fontId="123" fillId="0" borderId="0" xfId="0" applyFont="1" applyFill="1" applyBorder="1" applyAlignment="1">
      <alignment horizontal="center"/>
    </xf>
    <xf numFmtId="166" fontId="121" fillId="0" borderId="0" xfId="0" applyNumberFormat="1" applyFont="1" applyFill="1" applyBorder="1" applyAlignment="1">
      <alignment horizontal="center"/>
    </xf>
    <xf numFmtId="0" fontId="125" fillId="0" borderId="0" xfId="0" applyFont="1" applyFill="1" applyBorder="1" applyAlignment="1">
      <alignment horizontal="center"/>
    </xf>
    <xf numFmtId="2" fontId="123" fillId="0" borderId="0" xfId="0" applyNumberFormat="1" applyFont="1" applyFill="1" applyBorder="1" applyAlignment="1">
      <alignment horizontal="center"/>
    </xf>
    <xf numFmtId="0" fontId="127" fillId="0" borderId="0" xfId="0" applyFont="1" applyFill="1" applyBorder="1" applyAlignment="1">
      <alignment horizontal="center"/>
    </xf>
    <xf numFmtId="168" fontId="123" fillId="0" borderId="0" xfId="0" applyNumberFormat="1" applyFont="1" applyFill="1" applyBorder="1" applyAlignment="1">
      <alignment horizontal="center"/>
    </xf>
    <xf numFmtId="0" fontId="121" fillId="0" borderId="0" xfId="0" applyFont="1" applyFill="1" applyBorder="1"/>
    <xf numFmtId="165" fontId="48" fillId="0" borderId="0" xfId="0" applyNumberFormat="1" applyFont="1" applyFill="1" applyBorder="1" applyAlignment="1">
      <alignment horizontal="center"/>
    </xf>
    <xf numFmtId="2" fontId="120" fillId="0" borderId="0" xfId="0" applyNumberFormat="1" applyFont="1" applyFill="1" applyBorder="1" applyAlignment="1">
      <alignment horizontal="center"/>
    </xf>
    <xf numFmtId="167" fontId="48" fillId="0" borderId="0" xfId="0" applyNumberFormat="1" applyFon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168" fontId="0" fillId="0" borderId="0" xfId="0" applyNumberFormat="1" applyFill="1" applyBorder="1" applyAlignment="1">
      <alignment horizontal="center"/>
    </xf>
    <xf numFmtId="0" fontId="9" fillId="0" borderId="6" xfId="0" applyFont="1" applyFill="1" applyBorder="1"/>
    <xf numFmtId="0" fontId="2" fillId="0" borderId="25" xfId="0" applyFont="1" applyFill="1" applyBorder="1" applyAlignment="1">
      <alignment horizontal="right"/>
    </xf>
    <xf numFmtId="0" fontId="71" fillId="0" borderId="48" xfId="0" applyFont="1" applyFill="1" applyBorder="1" applyAlignment="1">
      <alignment horizontal="left"/>
    </xf>
    <xf numFmtId="0" fontId="5" fillId="0" borderId="0" xfId="0" applyFont="1" applyFill="1"/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102" fillId="0" borderId="17" xfId="0" applyFont="1" applyFill="1" applyBorder="1"/>
    <xf numFmtId="0" fontId="72" fillId="0" borderId="48" xfId="0" applyFont="1" applyFill="1" applyBorder="1"/>
    <xf numFmtId="0" fontId="85" fillId="0" borderId="0" xfId="0" applyFont="1" applyFill="1"/>
    <xf numFmtId="0" fontId="85" fillId="0" borderId="17" xfId="0" applyFont="1" applyFill="1" applyBorder="1"/>
    <xf numFmtId="0" fontId="133" fillId="0" borderId="3" xfId="0" applyFont="1" applyFill="1" applyBorder="1" applyAlignment="1">
      <alignment horizontal="center"/>
    </xf>
    <xf numFmtId="0" fontId="85" fillId="0" borderId="18" xfId="0" applyFont="1" applyFill="1" applyBorder="1"/>
    <xf numFmtId="0" fontId="85" fillId="0" borderId="48" xfId="0" applyFont="1" applyFill="1" applyBorder="1"/>
    <xf numFmtId="0" fontId="85" fillId="0" borderId="46" xfId="0" applyFont="1" applyFill="1" applyBorder="1"/>
    <xf numFmtId="0" fontId="85" fillId="0" borderId="24" xfId="0" applyFont="1" applyFill="1" applyBorder="1"/>
    <xf numFmtId="0" fontId="85" fillId="0" borderId="9" xfId="0" applyFont="1" applyFill="1" applyBorder="1" applyAlignment="1">
      <alignment horizontal="right"/>
    </xf>
    <xf numFmtId="0" fontId="85" fillId="0" borderId="13" xfId="0" applyFont="1" applyFill="1" applyBorder="1"/>
    <xf numFmtId="0" fontId="85" fillId="0" borderId="0" xfId="0" applyFont="1" applyFill="1" applyAlignment="1">
      <alignment horizontal="right"/>
    </xf>
    <xf numFmtId="0" fontId="85" fillId="0" borderId="15" xfId="0" applyFont="1" applyFill="1" applyBorder="1" applyAlignment="1">
      <alignment horizontal="right"/>
    </xf>
    <xf numFmtId="0" fontId="85" fillId="0" borderId="29" xfId="0" applyFont="1" applyFill="1" applyBorder="1"/>
    <xf numFmtId="0" fontId="133" fillId="0" borderId="0" xfId="0" applyFont="1" applyFill="1" applyBorder="1" applyAlignment="1">
      <alignment horizontal="center"/>
    </xf>
    <xf numFmtId="0" fontId="85" fillId="0" borderId="0" xfId="0" applyFont="1" applyFill="1" applyBorder="1"/>
    <xf numFmtId="0" fontId="85" fillId="0" borderId="3" xfId="0" applyFont="1" applyFill="1" applyBorder="1"/>
    <xf numFmtId="0" fontId="113" fillId="0" borderId="0" xfId="0" applyFont="1" applyFill="1" applyBorder="1" applyAlignment="1">
      <alignment horizontal="left"/>
    </xf>
    <xf numFmtId="0" fontId="54" fillId="0" borderId="0" xfId="0" applyFont="1" applyFill="1" applyBorder="1" applyAlignment="1">
      <alignment horizontal="center"/>
    </xf>
    <xf numFmtId="0" fontId="85" fillId="0" borderId="15" xfId="0" applyFont="1" applyFill="1" applyBorder="1"/>
    <xf numFmtId="0" fontId="72" fillId="0" borderId="17" xfId="0" applyFont="1" applyFill="1" applyBorder="1"/>
    <xf numFmtId="0" fontId="85" fillId="0" borderId="29" xfId="0" applyFont="1" applyFill="1" applyBorder="1" applyAlignment="1">
      <alignment horizontal="right"/>
    </xf>
    <xf numFmtId="0" fontId="65" fillId="0" borderId="45" xfId="0" applyFont="1" applyFill="1" applyBorder="1" applyAlignment="1">
      <alignment horizontal="center"/>
    </xf>
    <xf numFmtId="0" fontId="133" fillId="0" borderId="2" xfId="0" applyFont="1" applyFill="1" applyBorder="1" applyAlignment="1">
      <alignment horizontal="center"/>
    </xf>
    <xf numFmtId="0" fontId="85" fillId="0" borderId="30" xfId="0" applyFont="1" applyFill="1" applyBorder="1"/>
    <xf numFmtId="0" fontId="85" fillId="0" borderId="8" xfId="0" applyFont="1" applyFill="1" applyBorder="1"/>
    <xf numFmtId="0" fontId="85" fillId="0" borderId="0" xfId="0" applyFont="1" applyFill="1" applyBorder="1" applyAlignment="1">
      <alignment horizontal="right"/>
    </xf>
    <xf numFmtId="0" fontId="85" fillId="0" borderId="0" xfId="0" applyFont="1" applyFill="1" applyBorder="1" applyAlignment="1">
      <alignment horizontal="center"/>
    </xf>
    <xf numFmtId="0" fontId="72" fillId="0" borderId="0" xfId="0" applyFont="1" applyFill="1" applyBorder="1"/>
    <xf numFmtId="0" fontId="8" fillId="0" borderId="17" xfId="0" applyFont="1" applyBorder="1"/>
    <xf numFmtId="0" fontId="0" fillId="0" borderId="44" xfId="0" applyBorder="1"/>
    <xf numFmtId="2" fontId="17" fillId="0" borderId="49" xfId="0" applyNumberFormat="1" applyFont="1" applyBorder="1" applyAlignment="1">
      <alignment horizontal="center"/>
    </xf>
    <xf numFmtId="2" fontId="17" fillId="0" borderId="40" xfId="0" applyNumberFormat="1" applyFont="1" applyBorder="1" applyAlignment="1">
      <alignment horizontal="center"/>
    </xf>
    <xf numFmtId="2" fontId="17" fillId="0" borderId="89" xfId="0" applyNumberFormat="1" applyFont="1" applyBorder="1" applyAlignment="1">
      <alignment horizontal="center"/>
    </xf>
    <xf numFmtId="2" fontId="17" fillId="0" borderId="84" xfId="0" applyNumberFormat="1" applyFont="1" applyBorder="1" applyAlignment="1">
      <alignment horizontal="center"/>
    </xf>
    <xf numFmtId="1" fontId="35" fillId="0" borderId="90" xfId="0" applyNumberFormat="1" applyFont="1" applyBorder="1" applyAlignment="1">
      <alignment horizontal="center"/>
    </xf>
    <xf numFmtId="0" fontId="13" fillId="0" borderId="64" xfId="0" applyFont="1" applyBorder="1" applyAlignment="1">
      <alignment horizontal="center"/>
    </xf>
    <xf numFmtId="2" fontId="17" fillId="0" borderId="70" xfId="0" applyNumberFormat="1" applyFont="1" applyBorder="1" applyAlignment="1">
      <alignment horizontal="center"/>
    </xf>
    <xf numFmtId="1" fontId="35" fillId="0" borderId="42" xfId="0" applyNumberFormat="1" applyFont="1" applyFill="1" applyBorder="1" applyAlignment="1">
      <alignment horizontal="center"/>
    </xf>
    <xf numFmtId="1" fontId="35" fillId="0" borderId="42" xfId="0" applyNumberFormat="1" applyFont="1" applyBorder="1" applyAlignment="1">
      <alignment horizontal="center"/>
    </xf>
    <xf numFmtId="0" fontId="13" fillId="0" borderId="61" xfId="0" applyFont="1" applyBorder="1" applyAlignment="1">
      <alignment horizontal="center"/>
    </xf>
    <xf numFmtId="0" fontId="13" fillId="0" borderId="49" xfId="0" applyFont="1" applyBorder="1" applyAlignment="1">
      <alignment horizontal="center"/>
    </xf>
    <xf numFmtId="1" fontId="41" fillId="0" borderId="42" xfId="0" applyNumberFormat="1" applyFont="1" applyBorder="1" applyAlignment="1">
      <alignment horizontal="center"/>
    </xf>
    <xf numFmtId="0" fontId="55" fillId="0" borderId="42" xfId="0" applyFont="1" applyBorder="1" applyAlignment="1">
      <alignment horizontal="center"/>
    </xf>
    <xf numFmtId="0" fontId="2" fillId="0" borderId="42" xfId="0" applyFont="1" applyFill="1" applyBorder="1" applyAlignment="1">
      <alignment horizontal="center"/>
    </xf>
    <xf numFmtId="0" fontId="85" fillId="0" borderId="23" xfId="0" applyFont="1" applyFill="1" applyBorder="1"/>
    <xf numFmtId="0" fontId="1" fillId="0" borderId="42" xfId="0" applyFont="1" applyBorder="1"/>
    <xf numFmtId="0" fontId="0" fillId="0" borderId="42" xfId="0" applyBorder="1" applyAlignment="1">
      <alignment horizontal="center"/>
    </xf>
    <xf numFmtId="0" fontId="13" fillId="0" borderId="69" xfId="0" applyFont="1" applyBorder="1" applyAlignment="1">
      <alignment horizontal="center"/>
    </xf>
    <xf numFmtId="0" fontId="94" fillId="0" borderId="0" xfId="0" applyFont="1" applyFill="1" applyBorder="1"/>
    <xf numFmtId="165" fontId="27" fillId="0" borderId="0" xfId="0" applyNumberFormat="1" applyFont="1" applyFill="1" applyBorder="1" applyAlignment="1">
      <alignment horizontal="left"/>
    </xf>
    <xf numFmtId="0" fontId="2" fillId="0" borderId="94" xfId="0" applyFont="1" applyFill="1" applyBorder="1" applyAlignment="1">
      <alignment horizontal="center"/>
    </xf>
    <xf numFmtId="0" fontId="7" fillId="0" borderId="94" xfId="0" applyFont="1" applyFill="1" applyBorder="1" applyAlignment="1">
      <alignment horizontal="center"/>
    </xf>
    <xf numFmtId="0" fontId="0" fillId="0" borderId="10" xfId="0" applyBorder="1" applyAlignment="1">
      <alignment horizontal="right"/>
    </xf>
    <xf numFmtId="0" fontId="7" fillId="0" borderId="49" xfId="0" applyFont="1" applyFill="1" applyBorder="1"/>
    <xf numFmtId="0" fontId="8" fillId="0" borderId="3" xfId="0" applyFont="1" applyBorder="1"/>
    <xf numFmtId="0" fontId="61" fillId="0" borderId="29" xfId="0" applyFont="1" applyBorder="1"/>
    <xf numFmtId="0" fontId="2" fillId="0" borderId="49" xfId="0" applyFont="1" applyBorder="1"/>
    <xf numFmtId="0" fontId="70" fillId="0" borderId="0" xfId="0" applyFont="1" applyFill="1" applyBorder="1"/>
    <xf numFmtId="0" fontId="43" fillId="0" borderId="7" xfId="0" applyFont="1" applyBorder="1" applyAlignment="1">
      <alignment horizontal="center"/>
    </xf>
    <xf numFmtId="0" fontId="43" fillId="0" borderId="67" xfId="0" applyFont="1" applyBorder="1" applyAlignment="1">
      <alignment horizontal="center"/>
    </xf>
    <xf numFmtId="2" fontId="43" fillId="0" borderId="67" xfId="0" applyNumberFormat="1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1" fillId="4" borderId="2" xfId="0" applyFont="1" applyFill="1" applyBorder="1" applyAlignment="1">
      <alignment horizontal="center"/>
    </xf>
    <xf numFmtId="0" fontId="21" fillId="0" borderId="23" xfId="0" applyFont="1" applyBorder="1" applyAlignment="1">
      <alignment horizontal="center"/>
    </xf>
    <xf numFmtId="0" fontId="21" fillId="4" borderId="23" xfId="0" applyFont="1" applyFill="1" applyBorder="1" applyAlignment="1">
      <alignment horizontal="center"/>
    </xf>
    <xf numFmtId="0" fontId="21" fillId="0" borderId="23" xfId="0" applyFont="1" applyBorder="1"/>
    <xf numFmtId="0" fontId="13" fillId="4" borderId="23" xfId="0" applyFont="1" applyFill="1" applyBorder="1" applyAlignment="1">
      <alignment horizontal="center"/>
    </xf>
    <xf numFmtId="9" fontId="7" fillId="4" borderId="23" xfId="0" applyNumberFormat="1" applyFont="1" applyFill="1" applyBorder="1" applyAlignment="1">
      <alignment horizontal="center"/>
    </xf>
    <xf numFmtId="0" fontId="0" fillId="4" borderId="41" xfId="0" applyFill="1" applyBorder="1" applyAlignment="1">
      <alignment horizontal="center"/>
    </xf>
    <xf numFmtId="1" fontId="32" fillId="4" borderId="47" xfId="0" applyNumberFormat="1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165" fontId="55" fillId="0" borderId="20" xfId="0" applyNumberFormat="1" applyFont="1" applyBorder="1" applyAlignment="1">
      <alignment horizontal="center"/>
    </xf>
    <xf numFmtId="0" fontId="0" fillId="0" borderId="55" xfId="0" applyBorder="1" applyAlignment="1">
      <alignment horizontal="center"/>
    </xf>
    <xf numFmtId="165" fontId="55" fillId="0" borderId="69" xfId="0" applyNumberFormat="1" applyFont="1" applyBorder="1" applyAlignment="1">
      <alignment horizontal="center"/>
    </xf>
    <xf numFmtId="168" fontId="0" fillId="0" borderId="0" xfId="0" applyNumberFormat="1" applyFill="1" applyBorder="1"/>
    <xf numFmtId="0" fontId="139" fillId="0" borderId="31" xfId="0" applyFont="1" applyBorder="1" applyAlignment="1">
      <alignment horizontal="left"/>
    </xf>
    <xf numFmtId="0" fontId="140" fillId="0" borderId="10" xfId="0" applyFont="1" applyBorder="1" applyAlignment="1">
      <alignment horizontal="center"/>
    </xf>
    <xf numFmtId="0" fontId="85" fillId="0" borderId="26" xfId="0" applyFont="1" applyFill="1" applyBorder="1" applyAlignment="1">
      <alignment horizontal="right"/>
    </xf>
    <xf numFmtId="0" fontId="7" fillId="0" borderId="64" xfId="0" applyFont="1" applyFill="1" applyBorder="1"/>
    <xf numFmtId="0" fontId="72" fillId="0" borderId="61" xfId="0" applyFont="1" applyFill="1" applyBorder="1"/>
    <xf numFmtId="0" fontId="0" fillId="0" borderId="53" xfId="0" applyBorder="1" applyAlignment="1">
      <alignment horizontal="right"/>
    </xf>
    <xf numFmtId="0" fontId="140" fillId="0" borderId="13" xfId="0" applyFont="1" applyBorder="1" applyAlignment="1">
      <alignment horizontal="center"/>
    </xf>
    <xf numFmtId="0" fontId="2" fillId="0" borderId="51" xfId="0" applyFont="1" applyBorder="1"/>
    <xf numFmtId="0" fontId="113" fillId="0" borderId="82" xfId="0" applyFont="1" applyFill="1" applyBorder="1" applyAlignment="1">
      <alignment horizontal="left"/>
    </xf>
    <xf numFmtId="0" fontId="2" fillId="0" borderId="82" xfId="0" applyFont="1" applyFill="1" applyBorder="1"/>
    <xf numFmtId="0" fontId="139" fillId="0" borderId="59" xfId="0" applyFont="1" applyBorder="1" applyAlignment="1">
      <alignment horizontal="left"/>
    </xf>
    <xf numFmtId="0" fontId="85" fillId="0" borderId="55" xfId="0" applyFont="1" applyFill="1" applyBorder="1" applyAlignment="1">
      <alignment horizontal="right"/>
    </xf>
    <xf numFmtId="0" fontId="65" fillId="0" borderId="68" xfId="0" applyFont="1" applyFill="1" applyBorder="1" applyAlignment="1">
      <alignment horizontal="left"/>
    </xf>
    <xf numFmtId="0" fontId="32" fillId="0" borderId="82" xfId="0" applyFont="1" applyBorder="1"/>
    <xf numFmtId="0" fontId="21" fillId="0" borderId="5" xfId="0" applyFont="1" applyBorder="1"/>
    <xf numFmtId="0" fontId="102" fillId="0" borderId="30" xfId="0" applyFont="1" applyFill="1" applyBorder="1"/>
    <xf numFmtId="0" fontId="2" fillId="0" borderId="8" xfId="0" applyFont="1" applyFill="1" applyBorder="1" applyAlignment="1">
      <alignment horizontal="left"/>
    </xf>
    <xf numFmtId="0" fontId="7" fillId="0" borderId="67" xfId="0" applyFont="1" applyFill="1" applyBorder="1"/>
    <xf numFmtId="0" fontId="2" fillId="0" borderId="40" xfId="0" applyFont="1" applyFill="1" applyBorder="1"/>
    <xf numFmtId="0" fontId="113" fillId="0" borderId="67" xfId="0" applyFont="1" applyFill="1" applyBorder="1" applyAlignment="1">
      <alignment horizontal="left"/>
    </xf>
    <xf numFmtId="0" fontId="85" fillId="0" borderId="83" xfId="0" applyFont="1" applyFill="1" applyBorder="1"/>
    <xf numFmtId="0" fontId="133" fillId="0" borderId="33" xfId="0" applyFont="1" applyFill="1" applyBorder="1" applyAlignment="1">
      <alignment horizontal="center"/>
    </xf>
    <xf numFmtId="0" fontId="133" fillId="0" borderId="64" xfId="0" applyFont="1" applyFill="1" applyBorder="1" applyAlignment="1">
      <alignment horizontal="center"/>
    </xf>
    <xf numFmtId="0" fontId="85" fillId="0" borderId="69" xfId="0" applyFont="1" applyFill="1" applyBorder="1" applyAlignment="1">
      <alignment horizontal="right"/>
    </xf>
    <xf numFmtId="0" fontId="7" fillId="0" borderId="40" xfId="0" applyFont="1" applyFill="1" applyBorder="1"/>
    <xf numFmtId="0" fontId="2" fillId="0" borderId="50" xfId="0" applyFont="1" applyFill="1" applyBorder="1" applyAlignment="1">
      <alignment horizontal="center"/>
    </xf>
    <xf numFmtId="0" fontId="51" fillId="0" borderId="3" xfId="0" applyFont="1" applyBorder="1"/>
    <xf numFmtId="0" fontId="133" fillId="0" borderId="4" xfId="0" applyFont="1" applyFill="1" applyBorder="1" applyAlignment="1">
      <alignment horizontal="center"/>
    </xf>
    <xf numFmtId="0" fontId="32" fillId="0" borderId="67" xfId="0" applyFont="1" applyBorder="1" applyAlignment="1">
      <alignment horizontal="left"/>
    </xf>
    <xf numFmtId="168" fontId="48" fillId="0" borderId="0" xfId="0" applyNumberFormat="1" applyFont="1" applyFill="1" applyBorder="1" applyAlignment="1">
      <alignment horizontal="center"/>
    </xf>
    <xf numFmtId="166" fontId="0" fillId="0" borderId="0" xfId="0" applyNumberFormat="1" applyFill="1" applyBorder="1" applyAlignment="1">
      <alignment horizontal="center"/>
    </xf>
    <xf numFmtId="0" fontId="51" fillId="0" borderId="22" xfId="0" applyFont="1" applyBorder="1"/>
    <xf numFmtId="0" fontId="51" fillId="0" borderId="29" xfId="0" applyFont="1" applyBorder="1"/>
    <xf numFmtId="0" fontId="113" fillId="0" borderId="0" xfId="0" applyFont="1" applyFill="1" applyBorder="1" applyAlignment="1">
      <alignment horizontal="center"/>
    </xf>
    <xf numFmtId="0" fontId="114" fillId="0" borderId="0" xfId="0" applyFont="1" applyFill="1" applyBorder="1"/>
    <xf numFmtId="0" fontId="134" fillId="0" borderId="0" xfId="0" applyFont="1" applyFill="1" applyBorder="1" applyAlignment="1">
      <alignment horizontal="left"/>
    </xf>
    <xf numFmtId="0" fontId="135" fillId="0" borderId="0" xfId="0" applyFont="1" applyFill="1" applyBorder="1" applyAlignment="1">
      <alignment horizontal="center"/>
    </xf>
    <xf numFmtId="0" fontId="66" fillId="0" borderId="0" xfId="0" applyFont="1" applyAlignment="1">
      <alignment horizontal="left"/>
    </xf>
    <xf numFmtId="166" fontId="55" fillId="0" borderId="0" xfId="0" applyNumberFormat="1" applyFont="1" applyAlignment="1">
      <alignment horizontal="center"/>
    </xf>
    <xf numFmtId="0" fontId="55" fillId="0" borderId="0" xfId="0" applyFont="1" applyAlignment="1">
      <alignment horizontal="center"/>
    </xf>
    <xf numFmtId="2" fontId="55" fillId="0" borderId="0" xfId="0" applyNumberFormat="1" applyFont="1" applyAlignment="1">
      <alignment horizontal="center"/>
    </xf>
    <xf numFmtId="0" fontId="113" fillId="0" borderId="0" xfId="0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7" fillId="0" borderId="0" xfId="0" applyFont="1" applyAlignment="1">
      <alignment horizontal="right"/>
    </xf>
    <xf numFmtId="0" fontId="11" fillId="0" borderId="0" xfId="0" applyFont="1"/>
    <xf numFmtId="0" fontId="9" fillId="0" borderId="0" xfId="0" applyFont="1"/>
    <xf numFmtId="0" fontId="2" fillId="0" borderId="0" xfId="0" applyFont="1" applyAlignment="1">
      <alignment horizontal="right"/>
    </xf>
    <xf numFmtId="1" fontId="2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center"/>
    </xf>
    <xf numFmtId="0" fontId="3" fillId="0" borderId="0" xfId="0" applyFont="1"/>
    <xf numFmtId="0" fontId="56" fillId="0" borderId="0" xfId="0" applyFont="1" applyAlignment="1">
      <alignment horizontal="left"/>
    </xf>
    <xf numFmtId="0" fontId="21" fillId="0" borderId="17" xfId="0" applyFont="1" applyBorder="1" applyAlignment="1">
      <alignment horizontal="center" vertical="center"/>
    </xf>
    <xf numFmtId="0" fontId="48" fillId="0" borderId="37" xfId="0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0" borderId="14" xfId="0" applyFont="1" applyBorder="1"/>
    <xf numFmtId="0" fontId="0" fillId="0" borderId="3" xfId="0" applyBorder="1" applyAlignment="1">
      <alignment horizontal="left"/>
    </xf>
    <xf numFmtId="0" fontId="13" fillId="0" borderId="3" xfId="0" applyFont="1" applyBorder="1" applyAlignment="1">
      <alignment horizontal="left"/>
    </xf>
    <xf numFmtId="0" fontId="61" fillId="0" borderId="3" xfId="0" applyFont="1" applyBorder="1" applyAlignment="1">
      <alignment horizontal="left"/>
    </xf>
    <xf numFmtId="0" fontId="21" fillId="0" borderId="2" xfId="0" applyFont="1" applyBorder="1" applyAlignment="1">
      <alignment horizontal="center" vertical="center"/>
    </xf>
    <xf numFmtId="0" fontId="49" fillId="0" borderId="22" xfId="0" applyFont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49" fillId="0" borderId="0" xfId="0" applyFont="1" applyAlignment="1">
      <alignment horizontal="center" vertical="center"/>
    </xf>
    <xf numFmtId="0" fontId="142" fillId="0" borderId="2" xfId="0" applyFont="1" applyBorder="1" applyAlignment="1">
      <alignment horizontal="center" vertical="center"/>
    </xf>
    <xf numFmtId="0" fontId="61" fillId="0" borderId="31" xfId="0" applyFont="1" applyBorder="1" applyAlignment="1">
      <alignment horizontal="left"/>
    </xf>
    <xf numFmtId="0" fontId="55" fillId="0" borderId="23" xfId="0" applyFont="1" applyBorder="1"/>
    <xf numFmtId="0" fontId="8" fillId="0" borderId="22" xfId="0" applyFont="1" applyBorder="1" applyAlignment="1">
      <alignment horizontal="center"/>
    </xf>
    <xf numFmtId="0" fontId="49" fillId="0" borderId="23" xfId="0" applyFont="1" applyBorder="1" applyAlignment="1">
      <alignment horizontal="center" vertical="center"/>
    </xf>
    <xf numFmtId="0" fontId="143" fillId="0" borderId="23" xfId="0" applyFont="1" applyBorder="1" applyAlignment="1">
      <alignment horizontal="center"/>
    </xf>
    <xf numFmtId="0" fontId="0" fillId="0" borderId="33" xfId="0" applyBorder="1" applyAlignment="1">
      <alignment horizontal="left"/>
    </xf>
    <xf numFmtId="0" fontId="144" fillId="0" borderId="32" xfId="0" applyFont="1" applyBorder="1" applyAlignment="1">
      <alignment horizontal="left"/>
    </xf>
    <xf numFmtId="0" fontId="144" fillId="0" borderId="33" xfId="0" applyFont="1" applyBorder="1" applyAlignment="1">
      <alignment horizontal="left"/>
    </xf>
    <xf numFmtId="0" fontId="144" fillId="0" borderId="3" xfId="0" applyFont="1" applyBorder="1" applyAlignment="1">
      <alignment horizontal="left"/>
    </xf>
    <xf numFmtId="0" fontId="144" fillId="0" borderId="25" xfId="0" applyFont="1" applyBorder="1" applyAlignment="1">
      <alignment horizontal="left"/>
    </xf>
    <xf numFmtId="0" fontId="0" fillId="0" borderId="9" xfId="0" applyBorder="1"/>
    <xf numFmtId="0" fontId="9" fillId="0" borderId="3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2" fontId="17" fillId="0" borderId="20" xfId="0" applyNumberFormat="1" applyFont="1" applyBorder="1" applyAlignment="1">
      <alignment horizontal="center"/>
    </xf>
    <xf numFmtId="0" fontId="16" fillId="0" borderId="87" xfId="0" applyFont="1" applyBorder="1" applyAlignment="1">
      <alignment horizontal="center"/>
    </xf>
    <xf numFmtId="0" fontId="71" fillId="0" borderId="82" xfId="0" applyFont="1" applyBorder="1" applyAlignment="1">
      <alignment horizontal="center"/>
    </xf>
    <xf numFmtId="0" fontId="16" fillId="0" borderId="95" xfId="0" applyFont="1" applyBorder="1" applyAlignment="1">
      <alignment horizontal="center"/>
    </xf>
    <xf numFmtId="0" fontId="16" fillId="0" borderId="91" xfId="0" applyFont="1" applyBorder="1" applyAlignment="1">
      <alignment horizontal="center"/>
    </xf>
    <xf numFmtId="166" fontId="16" fillId="0" borderId="91" xfId="0" applyNumberFormat="1" applyFont="1" applyBorder="1" applyAlignment="1">
      <alignment horizontal="center"/>
    </xf>
    <xf numFmtId="2" fontId="17" fillId="0" borderId="91" xfId="0" applyNumberFormat="1" applyFont="1" applyBorder="1" applyAlignment="1">
      <alignment horizontal="center"/>
    </xf>
    <xf numFmtId="2" fontId="16" fillId="0" borderId="91" xfId="0" applyNumberFormat="1" applyFont="1" applyBorder="1" applyAlignment="1">
      <alignment horizontal="center"/>
    </xf>
    <xf numFmtId="165" fontId="16" fillId="0" borderId="91" xfId="0" applyNumberFormat="1" applyFont="1" applyBorder="1" applyAlignment="1">
      <alignment horizontal="center"/>
    </xf>
    <xf numFmtId="1" fontId="55" fillId="0" borderId="92" xfId="0" applyNumberFormat="1" applyFont="1" applyBorder="1" applyAlignment="1">
      <alignment horizontal="center"/>
    </xf>
    <xf numFmtId="2" fontId="13" fillId="0" borderId="91" xfId="0" applyNumberFormat="1" applyFont="1" applyBorder="1" applyAlignment="1">
      <alignment horizontal="center"/>
    </xf>
    <xf numFmtId="0" fontId="13" fillId="0" borderId="91" xfId="0" applyFont="1" applyBorder="1" applyAlignment="1">
      <alignment horizontal="center"/>
    </xf>
    <xf numFmtId="2" fontId="17" fillId="0" borderId="96" xfId="0" applyNumberFormat="1" applyFont="1" applyBorder="1" applyAlignment="1">
      <alignment horizontal="center"/>
    </xf>
    <xf numFmtId="0" fontId="16" fillId="0" borderId="64" xfId="0" applyFont="1" applyBorder="1" applyAlignment="1">
      <alignment horizontal="center"/>
    </xf>
    <xf numFmtId="0" fontId="16" fillId="0" borderId="96" xfId="0" applyFont="1" applyBorder="1" applyAlignment="1">
      <alignment horizontal="center"/>
    </xf>
    <xf numFmtId="165" fontId="17" fillId="0" borderId="91" xfId="0" applyNumberFormat="1" applyFont="1" applyBorder="1" applyAlignment="1">
      <alignment horizontal="center"/>
    </xf>
    <xf numFmtId="0" fontId="56" fillId="0" borderId="44" xfId="0" applyFont="1" applyBorder="1" applyAlignment="1">
      <alignment horizontal="right"/>
    </xf>
    <xf numFmtId="2" fontId="13" fillId="0" borderId="49" xfId="0" applyNumberFormat="1" applyFont="1" applyBorder="1" applyAlignment="1">
      <alignment horizontal="center"/>
    </xf>
    <xf numFmtId="2" fontId="16" fillId="0" borderId="28" xfId="0" applyNumberFormat="1" applyFont="1" applyBorder="1" applyAlignment="1">
      <alignment horizontal="center"/>
    </xf>
    <xf numFmtId="2" fontId="16" fillId="0" borderId="49" xfId="0" applyNumberFormat="1" applyFont="1" applyBorder="1" applyAlignment="1">
      <alignment horizontal="center"/>
    </xf>
    <xf numFmtId="2" fontId="16" fillId="0" borderId="40" xfId="0" applyNumberFormat="1" applyFont="1" applyBorder="1" applyAlignment="1">
      <alignment horizontal="center"/>
    </xf>
    <xf numFmtId="0" fontId="16" fillId="0" borderId="59" xfId="0" applyFont="1" applyBorder="1" applyAlignment="1">
      <alignment horizontal="right"/>
    </xf>
    <xf numFmtId="2" fontId="16" fillId="0" borderId="69" xfId="0" applyNumberFormat="1" applyFont="1" applyBorder="1" applyAlignment="1">
      <alignment horizontal="center"/>
    </xf>
    <xf numFmtId="2" fontId="16" fillId="0" borderId="64" xfId="0" applyNumberFormat="1" applyFont="1" applyBorder="1" applyAlignment="1">
      <alignment horizontal="center"/>
    </xf>
    <xf numFmtId="2" fontId="144" fillId="0" borderId="91" xfId="0" applyNumberFormat="1" applyFont="1" applyBorder="1" applyAlignment="1">
      <alignment horizontal="center"/>
    </xf>
    <xf numFmtId="2" fontId="16" fillId="0" borderId="96" xfId="0" applyNumberFormat="1" applyFont="1" applyBorder="1" applyAlignment="1">
      <alignment horizontal="center"/>
    </xf>
    <xf numFmtId="0" fontId="49" fillId="0" borderId="20" xfId="0" applyFont="1" applyBorder="1" applyAlignment="1">
      <alignment horizontal="left"/>
    </xf>
    <xf numFmtId="165" fontId="49" fillId="0" borderId="20" xfId="0" applyNumberFormat="1" applyFont="1" applyBorder="1" applyAlignment="1">
      <alignment horizontal="left"/>
    </xf>
    <xf numFmtId="0" fontId="49" fillId="0" borderId="5" xfId="0" applyFont="1" applyBorder="1" applyAlignment="1">
      <alignment horizontal="left"/>
    </xf>
    <xf numFmtId="165" fontId="132" fillId="0" borderId="20" xfId="0" applyNumberFormat="1" applyFont="1" applyBorder="1" applyAlignment="1">
      <alignment horizontal="left"/>
    </xf>
    <xf numFmtId="2" fontId="132" fillId="0" borderId="20" xfId="0" applyNumberFormat="1" applyFont="1" applyBorder="1" applyAlignment="1">
      <alignment horizontal="left"/>
    </xf>
    <xf numFmtId="0" fontId="132" fillId="0" borderId="21" xfId="0" applyFont="1" applyBorder="1" applyAlignment="1">
      <alignment horizontal="center"/>
    </xf>
    <xf numFmtId="0" fontId="0" fillId="0" borderId="93" xfId="0" applyBorder="1"/>
    <xf numFmtId="0" fontId="19" fillId="2" borderId="63" xfId="0" applyFont="1" applyFill="1" applyBorder="1" applyAlignment="1">
      <alignment horizontal="right"/>
    </xf>
    <xf numFmtId="9" fontId="145" fillId="0" borderId="63" xfId="0" applyNumberFormat="1" applyFont="1" applyBorder="1" applyAlignment="1">
      <alignment horizontal="left"/>
    </xf>
    <xf numFmtId="2" fontId="19" fillId="2" borderId="61" xfId="0" applyNumberFormat="1" applyFont="1" applyFill="1" applyBorder="1" applyAlignment="1">
      <alignment horizontal="center"/>
    </xf>
    <xf numFmtId="2" fontId="19" fillId="2" borderId="49" xfId="0" applyNumberFormat="1" applyFont="1" applyFill="1" applyBorder="1" applyAlignment="1">
      <alignment horizontal="center"/>
    </xf>
    <xf numFmtId="2" fontId="19" fillId="0" borderId="49" xfId="0" applyNumberFormat="1" applyFont="1" applyBorder="1" applyAlignment="1">
      <alignment horizontal="center"/>
    </xf>
    <xf numFmtId="2" fontId="19" fillId="0" borderId="40" xfId="0" applyNumberFormat="1" applyFont="1" applyBorder="1" applyAlignment="1">
      <alignment horizontal="center"/>
    </xf>
    <xf numFmtId="2" fontId="40" fillId="2" borderId="91" xfId="0" applyNumberFormat="1" applyFont="1" applyFill="1" applyBorder="1" applyAlignment="1">
      <alignment horizontal="center"/>
    </xf>
    <xf numFmtId="2" fontId="40" fillId="2" borderId="49" xfId="0" applyNumberFormat="1" applyFont="1" applyFill="1" applyBorder="1" applyAlignment="1">
      <alignment horizontal="center"/>
    </xf>
    <xf numFmtId="2" fontId="40" fillId="0" borderId="49" xfId="0" applyNumberFormat="1" applyFont="1" applyBorder="1" applyAlignment="1">
      <alignment horizontal="center"/>
    </xf>
    <xf numFmtId="165" fontId="40" fillId="0" borderId="49" xfId="0" applyNumberFormat="1" applyFont="1" applyBorder="1" applyAlignment="1">
      <alignment horizontal="center"/>
    </xf>
    <xf numFmtId="165" fontId="91" fillId="0" borderId="49" xfId="0" applyNumberFormat="1" applyFont="1" applyBorder="1" applyAlignment="1">
      <alignment horizontal="center"/>
    </xf>
    <xf numFmtId="2" fontId="40" fillId="2" borderId="50" xfId="0" applyNumberFormat="1" applyFont="1" applyFill="1" applyBorder="1" applyAlignment="1">
      <alignment horizontal="center"/>
    </xf>
    <xf numFmtId="0" fontId="49" fillId="0" borderId="97" xfId="0" applyFont="1" applyBorder="1" applyAlignment="1">
      <alignment horizontal="left"/>
    </xf>
    <xf numFmtId="0" fontId="7" fillId="0" borderId="97" xfId="0" applyFont="1" applyBorder="1" applyAlignment="1">
      <alignment horizontal="center"/>
    </xf>
    <xf numFmtId="2" fontId="16" fillId="0" borderId="55" xfId="0" applyNumberFormat="1" applyFont="1" applyBorder="1" applyAlignment="1">
      <alignment horizontal="center"/>
    </xf>
    <xf numFmtId="2" fontId="16" fillId="0" borderId="70" xfId="0" applyNumberFormat="1" applyFont="1" applyBorder="1" applyAlignment="1">
      <alignment horizontal="center"/>
    </xf>
    <xf numFmtId="0" fontId="16" fillId="0" borderId="39" xfId="0" applyFont="1" applyBorder="1"/>
    <xf numFmtId="0" fontId="16" fillId="0" borderId="67" xfId="0" applyFont="1" applyBorder="1"/>
    <xf numFmtId="0" fontId="16" fillId="0" borderId="82" xfId="0" applyFont="1" applyBorder="1"/>
    <xf numFmtId="0" fontId="16" fillId="0" borderId="87" xfId="0" applyFont="1" applyBorder="1"/>
    <xf numFmtId="164" fontId="13" fillId="0" borderId="44" xfId="0" applyNumberFormat="1" applyFont="1" applyBorder="1" applyAlignment="1">
      <alignment horizontal="right"/>
    </xf>
    <xf numFmtId="0" fontId="13" fillId="0" borderId="44" xfId="0" applyFont="1" applyBorder="1" applyAlignment="1">
      <alignment horizontal="right"/>
    </xf>
    <xf numFmtId="2" fontId="16" fillId="0" borderId="34" xfId="0" applyNumberFormat="1" applyFont="1" applyBorder="1" applyAlignment="1">
      <alignment horizontal="center"/>
    </xf>
    <xf numFmtId="165" fontId="16" fillId="0" borderId="64" xfId="0" applyNumberFormat="1" applyFont="1" applyBorder="1" applyAlignment="1">
      <alignment horizontal="center"/>
    </xf>
    <xf numFmtId="0" fontId="13" fillId="0" borderId="95" xfId="0" applyFont="1" applyBorder="1" applyAlignment="1">
      <alignment horizontal="center"/>
    </xf>
    <xf numFmtId="166" fontId="17" fillId="0" borderId="91" xfId="0" applyNumberFormat="1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132" fillId="0" borderId="20" xfId="0" applyFont="1" applyBorder="1" applyAlignment="1">
      <alignment horizontal="center"/>
    </xf>
    <xf numFmtId="173" fontId="34" fillId="0" borderId="20" xfId="0" applyNumberFormat="1" applyFont="1" applyBorder="1" applyAlignment="1">
      <alignment horizontal="center"/>
    </xf>
    <xf numFmtId="0" fontId="132" fillId="0" borderId="20" xfId="0" applyFont="1" applyBorder="1" applyAlignment="1">
      <alignment horizontal="left"/>
    </xf>
    <xf numFmtId="2" fontId="40" fillId="2" borderId="28" xfId="0" applyNumberFormat="1" applyFont="1" applyFill="1" applyBorder="1" applyAlignment="1">
      <alignment horizontal="center"/>
    </xf>
    <xf numFmtId="1" fontId="40" fillId="2" borderId="49" xfId="0" applyNumberFormat="1" applyFont="1" applyFill="1" applyBorder="1" applyAlignment="1">
      <alignment horizontal="center"/>
    </xf>
    <xf numFmtId="1" fontId="40" fillId="0" borderId="49" xfId="0" applyNumberFormat="1" applyFont="1" applyBorder="1" applyAlignment="1">
      <alignment horizontal="center"/>
    </xf>
    <xf numFmtId="2" fontId="21" fillId="0" borderId="55" xfId="0" applyNumberFormat="1" applyFont="1" applyBorder="1" applyAlignment="1">
      <alignment horizontal="left"/>
    </xf>
    <xf numFmtId="2" fontId="21" fillId="0" borderId="69" xfId="0" applyNumberFormat="1" applyFont="1" applyBorder="1" applyAlignment="1">
      <alignment horizontal="left"/>
    </xf>
    <xf numFmtId="165" fontId="21" fillId="0" borderId="69" xfId="0" applyNumberFormat="1" applyFont="1" applyBorder="1" applyAlignment="1">
      <alignment horizontal="left"/>
    </xf>
    <xf numFmtId="2" fontId="21" fillId="0" borderId="70" xfId="0" applyNumberFormat="1" applyFont="1" applyBorder="1" applyAlignment="1">
      <alignment horizontal="left"/>
    </xf>
    <xf numFmtId="0" fontId="48" fillId="0" borderId="33" xfId="0" applyFont="1" applyBorder="1" applyAlignment="1">
      <alignment horizontal="center"/>
    </xf>
    <xf numFmtId="0" fontId="16" fillId="0" borderId="22" xfId="0" applyFont="1" applyBorder="1" applyAlignment="1">
      <alignment horizontal="center"/>
    </xf>
    <xf numFmtId="0" fontId="16" fillId="0" borderId="39" xfId="0" applyFont="1" applyBorder="1" applyAlignment="1">
      <alignment horizontal="center"/>
    </xf>
    <xf numFmtId="0" fontId="8" fillId="0" borderId="0" xfId="0" applyFont="1" applyAlignment="1">
      <alignment horizontal="right"/>
    </xf>
    <xf numFmtId="1" fontId="34" fillId="0" borderId="20" xfId="0" applyNumberFormat="1" applyFont="1" applyBorder="1" applyAlignment="1">
      <alignment horizontal="center" vertical="center"/>
    </xf>
    <xf numFmtId="2" fontId="142" fillId="0" borderId="20" xfId="0" applyNumberFormat="1" applyFont="1" applyBorder="1" applyAlignment="1">
      <alignment horizontal="center" vertical="center"/>
    </xf>
    <xf numFmtId="165" fontId="34" fillId="0" borderId="20" xfId="0" applyNumberFormat="1" applyFont="1" applyBorder="1" applyAlignment="1">
      <alignment horizontal="center" vertical="center"/>
    </xf>
    <xf numFmtId="165" fontId="34" fillId="0" borderId="21" xfId="0" applyNumberFormat="1" applyFont="1" applyBorder="1" applyAlignment="1">
      <alignment horizontal="center" vertical="center"/>
    </xf>
    <xf numFmtId="0" fontId="19" fillId="2" borderId="34" xfId="0" applyFont="1" applyFill="1" applyBorder="1" applyAlignment="1">
      <alignment horizontal="right"/>
    </xf>
    <xf numFmtId="2" fontId="40" fillId="2" borderId="95" xfId="0" applyNumberFormat="1" applyFont="1" applyFill="1" applyBorder="1" applyAlignment="1">
      <alignment horizontal="center"/>
    </xf>
    <xf numFmtId="2" fontId="40" fillId="0" borderId="91" xfId="0" applyNumberFormat="1" applyFont="1" applyBorder="1" applyAlignment="1">
      <alignment horizontal="center"/>
    </xf>
    <xf numFmtId="165" fontId="91" fillId="2" borderId="49" xfId="0" applyNumberFormat="1" applyFont="1" applyFill="1" applyBorder="1" applyAlignment="1">
      <alignment horizontal="center"/>
    </xf>
    <xf numFmtId="0" fontId="0" fillId="0" borderId="46" xfId="0" applyBorder="1" applyAlignment="1">
      <alignment horizontal="left"/>
    </xf>
    <xf numFmtId="0" fontId="61" fillId="0" borderId="48" xfId="0" applyFont="1" applyBorder="1" applyAlignment="1">
      <alignment horizontal="left"/>
    </xf>
    <xf numFmtId="0" fontId="9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166" fontId="17" fillId="0" borderId="20" xfId="0" applyNumberFormat="1" applyFont="1" applyBorder="1" applyAlignment="1">
      <alignment horizontal="center"/>
    </xf>
    <xf numFmtId="0" fontId="16" fillId="0" borderId="20" xfId="0" applyFont="1" applyBorder="1" applyAlignment="1">
      <alignment horizontal="center"/>
    </xf>
    <xf numFmtId="2" fontId="13" fillId="0" borderId="34" xfId="0" applyNumberFormat="1" applyFont="1" applyBorder="1" applyAlignment="1">
      <alignment horizontal="center"/>
    </xf>
    <xf numFmtId="0" fontId="144" fillId="0" borderId="64" xfId="0" applyFont="1" applyBorder="1" applyAlignment="1">
      <alignment horizontal="center"/>
    </xf>
    <xf numFmtId="0" fontId="13" fillId="0" borderId="96" xfId="0" applyFont="1" applyBorder="1" applyAlignment="1">
      <alignment horizontal="center"/>
    </xf>
    <xf numFmtId="166" fontId="17" fillId="0" borderId="96" xfId="0" applyNumberFormat="1" applyFont="1" applyBorder="1" applyAlignment="1">
      <alignment horizontal="center"/>
    </xf>
    <xf numFmtId="165" fontId="9" fillId="0" borderId="20" xfId="0" applyNumberFormat="1" applyFont="1" applyBorder="1" applyAlignment="1">
      <alignment horizontal="center" vertical="center"/>
    </xf>
    <xf numFmtId="2" fontId="142" fillId="0" borderId="5" xfId="0" applyNumberFormat="1" applyFont="1" applyBorder="1" applyAlignment="1">
      <alignment horizontal="center" vertical="center"/>
    </xf>
    <xf numFmtId="2" fontId="142" fillId="0" borderId="21" xfId="0" applyNumberFormat="1" applyFont="1" applyBorder="1" applyAlignment="1">
      <alignment horizontal="center" vertical="center"/>
    </xf>
    <xf numFmtId="9" fontId="145" fillId="0" borderId="63" xfId="0" applyNumberFormat="1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55" fillId="0" borderId="24" xfId="0" applyFont="1" applyBorder="1" applyAlignment="1">
      <alignment horizontal="center"/>
    </xf>
    <xf numFmtId="0" fontId="56" fillId="0" borderId="59" xfId="0" applyFont="1" applyBorder="1" applyAlignment="1">
      <alignment horizontal="right"/>
    </xf>
    <xf numFmtId="0" fontId="140" fillId="0" borderId="1" xfId="0" applyFont="1" applyBorder="1" applyAlignment="1">
      <alignment horizontal="left"/>
    </xf>
    <xf numFmtId="165" fontId="9" fillId="0" borderId="32" xfId="0" applyNumberFormat="1" applyFont="1" applyBorder="1" applyAlignment="1">
      <alignment horizontal="center" vertical="center"/>
    </xf>
    <xf numFmtId="165" fontId="34" fillId="0" borderId="33" xfId="0" applyNumberFormat="1" applyFont="1" applyBorder="1" applyAlignment="1">
      <alignment horizontal="center" vertical="center"/>
    </xf>
    <xf numFmtId="165" fontId="34" fillId="0" borderId="3" xfId="0" applyNumberFormat="1" applyFont="1" applyBorder="1" applyAlignment="1">
      <alignment horizontal="center" vertical="center"/>
    </xf>
    <xf numFmtId="165" fontId="34" fillId="0" borderId="32" xfId="0" applyNumberFormat="1" applyFont="1" applyBorder="1" applyAlignment="1">
      <alignment horizontal="center" vertical="center"/>
    </xf>
    <xf numFmtId="165" fontId="9" fillId="0" borderId="25" xfId="0" applyNumberFormat="1" applyFont="1" applyBorder="1" applyAlignment="1">
      <alignment horizontal="center" vertical="center"/>
    </xf>
    <xf numFmtId="0" fontId="0" fillId="0" borderId="67" xfId="0" applyBorder="1"/>
    <xf numFmtId="0" fontId="72" fillId="0" borderId="49" xfId="0" applyFont="1" applyBorder="1" applyAlignment="1">
      <alignment horizontal="center"/>
    </xf>
    <xf numFmtId="2" fontId="72" fillId="0" borderId="49" xfId="0" applyNumberFormat="1" applyFont="1" applyBorder="1" applyAlignment="1">
      <alignment horizontal="center"/>
    </xf>
    <xf numFmtId="1" fontId="55" fillId="0" borderId="42" xfId="0" applyNumberFormat="1" applyFont="1" applyBorder="1" applyAlignment="1">
      <alignment horizontal="center"/>
    </xf>
    <xf numFmtId="2" fontId="144" fillId="0" borderId="49" xfId="0" applyNumberFormat="1" applyFont="1" applyBorder="1" applyAlignment="1">
      <alignment horizontal="center"/>
    </xf>
    <xf numFmtId="166" fontId="17" fillId="0" borderId="82" xfId="0" applyNumberFormat="1" applyFont="1" applyBorder="1" applyAlignment="1">
      <alignment horizontal="center"/>
    </xf>
    <xf numFmtId="166" fontId="34" fillId="0" borderId="32" xfId="0" applyNumberFormat="1" applyFont="1" applyBorder="1" applyAlignment="1">
      <alignment horizontal="center" vertical="center"/>
    </xf>
    <xf numFmtId="2" fontId="34" fillId="0" borderId="32" xfId="0" applyNumberFormat="1" applyFont="1" applyBorder="1" applyAlignment="1">
      <alignment horizontal="center" vertical="center"/>
    </xf>
    <xf numFmtId="166" fontId="34" fillId="0" borderId="25" xfId="0" applyNumberFormat="1" applyFont="1" applyBorder="1" applyAlignment="1">
      <alignment horizontal="center" vertical="center"/>
    </xf>
    <xf numFmtId="2" fontId="34" fillId="0" borderId="30" xfId="0" applyNumberFormat="1" applyFont="1" applyBorder="1" applyAlignment="1">
      <alignment horizontal="center" vertical="center"/>
    </xf>
    <xf numFmtId="165" fontId="142" fillId="0" borderId="20" xfId="0" applyNumberFormat="1" applyFont="1" applyBorder="1" applyAlignment="1">
      <alignment horizontal="center" vertical="center"/>
    </xf>
    <xf numFmtId="166" fontId="17" fillId="0" borderId="32" xfId="0" applyNumberFormat="1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32" fillId="0" borderId="49" xfId="0" applyFont="1" applyBorder="1" applyAlignment="1">
      <alignment horizontal="left"/>
    </xf>
    <xf numFmtId="165" fontId="16" fillId="0" borderId="49" xfId="0" applyNumberFormat="1" applyFont="1" applyBorder="1" applyAlignment="1">
      <alignment horizontal="center"/>
    </xf>
    <xf numFmtId="0" fontId="55" fillId="0" borderId="23" xfId="0" applyFont="1" applyBorder="1" applyAlignment="1">
      <alignment horizontal="center"/>
    </xf>
    <xf numFmtId="0" fontId="0" fillId="0" borderId="25" xfId="0" applyBorder="1"/>
    <xf numFmtId="0" fontId="55" fillId="0" borderId="2" xfId="0" applyFont="1" applyBorder="1" applyAlignment="1">
      <alignment horizontal="center"/>
    </xf>
    <xf numFmtId="0" fontId="2" fillId="0" borderId="50" xfId="0" applyFont="1" applyBorder="1" applyAlignment="1">
      <alignment horizontal="center"/>
    </xf>
    <xf numFmtId="0" fontId="2" fillId="0" borderId="70" xfId="0" applyFont="1" applyBorder="1" applyAlignment="1">
      <alignment horizontal="center"/>
    </xf>
    <xf numFmtId="2" fontId="142" fillId="0" borderId="33" xfId="0" applyNumberFormat="1" applyFont="1" applyBorder="1" applyAlignment="1">
      <alignment horizontal="center" vertical="center"/>
    </xf>
    <xf numFmtId="166" fontId="17" fillId="0" borderId="67" xfId="0" applyNumberFormat="1" applyFont="1" applyBorder="1" applyAlignment="1">
      <alignment horizontal="center"/>
    </xf>
    <xf numFmtId="0" fontId="0" fillId="0" borderId="20" xfId="0" applyBorder="1" applyAlignment="1">
      <alignment horizontal="left"/>
    </xf>
    <xf numFmtId="0" fontId="16" fillId="0" borderId="40" xfId="0" applyFont="1" applyBorder="1" applyAlignment="1">
      <alignment horizontal="center"/>
    </xf>
    <xf numFmtId="0" fontId="16" fillId="0" borderId="49" xfId="0" applyFont="1" applyBorder="1" applyAlignment="1">
      <alignment horizontal="center"/>
    </xf>
    <xf numFmtId="0" fontId="16" fillId="0" borderId="34" xfId="0" applyFont="1" applyBorder="1" applyAlignment="1">
      <alignment horizontal="center"/>
    </xf>
    <xf numFmtId="0" fontId="32" fillId="0" borderId="82" xfId="0" applyFont="1" applyBorder="1" applyAlignment="1">
      <alignment horizontal="left"/>
    </xf>
    <xf numFmtId="1" fontId="55" fillId="0" borderId="43" xfId="0" applyNumberFormat="1" applyFont="1" applyBorder="1" applyAlignment="1">
      <alignment horizontal="center"/>
    </xf>
    <xf numFmtId="166" fontId="34" fillId="0" borderId="21" xfId="0" applyNumberFormat="1" applyFont="1" applyBorder="1" applyAlignment="1">
      <alignment horizontal="center" vertical="center"/>
    </xf>
    <xf numFmtId="0" fontId="0" fillId="0" borderId="35" xfId="0" applyBorder="1"/>
    <xf numFmtId="0" fontId="48" fillId="0" borderId="5" xfId="0" applyFont="1" applyBorder="1" applyAlignment="1">
      <alignment horizontal="center"/>
    </xf>
    <xf numFmtId="0" fontId="8" fillId="0" borderId="41" xfId="0" applyFont="1" applyBorder="1" applyAlignment="1">
      <alignment horizontal="left"/>
    </xf>
    <xf numFmtId="0" fontId="8" fillId="0" borderId="4" xfId="0" applyFont="1" applyBorder="1" applyAlignment="1">
      <alignment horizontal="right"/>
    </xf>
    <xf numFmtId="166" fontId="34" fillId="0" borderId="20" xfId="0" applyNumberFormat="1" applyFont="1" applyBorder="1" applyAlignment="1">
      <alignment horizontal="center" vertical="center"/>
    </xf>
    <xf numFmtId="0" fontId="55" fillId="0" borderId="18" xfId="0" applyFont="1" applyBorder="1" applyAlignment="1">
      <alignment horizontal="center"/>
    </xf>
    <xf numFmtId="0" fontId="8" fillId="0" borderId="17" xfId="0" applyFont="1" applyBorder="1" applyAlignment="1">
      <alignment horizontal="right"/>
    </xf>
    <xf numFmtId="164" fontId="13" fillId="0" borderId="82" xfId="0" applyNumberFormat="1" applyFont="1" applyBorder="1" applyAlignment="1">
      <alignment horizontal="left"/>
    </xf>
    <xf numFmtId="2" fontId="13" fillId="0" borderId="63" xfId="0" applyNumberFormat="1" applyFont="1" applyBorder="1" applyAlignment="1">
      <alignment horizontal="center"/>
    </xf>
    <xf numFmtId="0" fontId="144" fillId="0" borderId="44" xfId="0" applyFont="1" applyBorder="1" applyAlignment="1">
      <alignment horizontal="right"/>
    </xf>
    <xf numFmtId="2" fontId="72" fillId="0" borderId="91" xfId="0" applyNumberFormat="1" applyFont="1" applyBorder="1" applyAlignment="1">
      <alignment horizontal="center"/>
    </xf>
    <xf numFmtId="2" fontId="16" fillId="0" borderId="22" xfId="0" applyNumberFormat="1" applyFont="1" applyBorder="1" applyAlignment="1">
      <alignment horizontal="center"/>
    </xf>
    <xf numFmtId="2" fontId="16" fillId="0" borderId="53" xfId="0" applyNumberFormat="1" applyFont="1" applyBorder="1" applyAlignment="1">
      <alignment horizontal="center"/>
    </xf>
    <xf numFmtId="0" fontId="34" fillId="0" borderId="14" xfId="0" applyFont="1" applyBorder="1"/>
    <xf numFmtId="0" fontId="8" fillId="0" borderId="3" xfId="0" applyFont="1" applyBorder="1" applyAlignment="1">
      <alignment horizontal="center" vertical="center"/>
    </xf>
    <xf numFmtId="0" fontId="61" fillId="0" borderId="17" xfId="0" applyFont="1" applyBorder="1" applyAlignment="1">
      <alignment horizontal="left"/>
    </xf>
    <xf numFmtId="2" fontId="20" fillId="0" borderId="0" xfId="0" applyNumberFormat="1" applyFont="1" applyAlignment="1">
      <alignment horizontal="left"/>
    </xf>
    <xf numFmtId="0" fontId="49" fillId="0" borderId="2" xfId="0" applyFont="1" applyBorder="1" applyAlignment="1">
      <alignment horizontal="center" vertical="center"/>
    </xf>
    <xf numFmtId="0" fontId="132" fillId="0" borderId="2" xfId="0" applyFont="1" applyBorder="1" applyAlignment="1">
      <alignment horizontal="center" vertical="center"/>
    </xf>
    <xf numFmtId="0" fontId="143" fillId="0" borderId="22" xfId="0" applyFont="1" applyBorder="1" applyAlignment="1">
      <alignment horizontal="center"/>
    </xf>
    <xf numFmtId="0" fontId="144" fillId="0" borderId="3" xfId="0" applyFont="1" applyBorder="1" applyAlignment="1">
      <alignment horizontal="center"/>
    </xf>
    <xf numFmtId="0" fontId="144" fillId="0" borderId="33" xfId="0" applyFont="1" applyBorder="1" applyAlignment="1">
      <alignment horizontal="center"/>
    </xf>
    <xf numFmtId="0" fontId="144" fillId="0" borderId="25" xfId="0" applyFont="1" applyBorder="1" applyAlignment="1">
      <alignment horizontal="center"/>
    </xf>
    <xf numFmtId="0" fontId="114" fillId="0" borderId="10" xfId="0" applyFont="1" applyBorder="1" applyAlignment="1">
      <alignment horizontal="left"/>
    </xf>
    <xf numFmtId="2" fontId="35" fillId="0" borderId="3" xfId="0" applyNumberFormat="1" applyFont="1" applyBorder="1" applyAlignment="1">
      <alignment horizontal="center"/>
    </xf>
    <xf numFmtId="9" fontId="35" fillId="0" borderId="3" xfId="0" applyNumberFormat="1" applyFont="1" applyBorder="1" applyAlignment="1">
      <alignment horizontal="center"/>
    </xf>
    <xf numFmtId="9" fontId="35" fillId="0" borderId="0" xfId="0" applyNumberFormat="1" applyFont="1" applyAlignment="1">
      <alignment horizontal="center"/>
    </xf>
    <xf numFmtId="164" fontId="13" fillId="0" borderId="82" xfId="0" applyNumberFormat="1" applyFont="1" applyBorder="1" applyAlignment="1">
      <alignment horizontal="center"/>
    </xf>
    <xf numFmtId="2" fontId="16" fillId="0" borderId="82" xfId="0" applyNumberFormat="1" applyFont="1" applyBorder="1" applyAlignment="1">
      <alignment horizontal="center"/>
    </xf>
    <xf numFmtId="2" fontId="16" fillId="0" borderId="1" xfId="0" applyNumberFormat="1" applyFont="1" applyBorder="1" applyAlignment="1">
      <alignment horizontal="center"/>
    </xf>
    <xf numFmtId="2" fontId="13" fillId="0" borderId="82" xfId="0" applyNumberFormat="1" applyFont="1" applyBorder="1" applyAlignment="1">
      <alignment horizontal="center"/>
    </xf>
    <xf numFmtId="2" fontId="13" fillId="0" borderId="1" xfId="0" applyNumberFormat="1" applyFont="1" applyBorder="1" applyAlignment="1">
      <alignment horizontal="center"/>
    </xf>
    <xf numFmtId="0" fontId="144" fillId="0" borderId="22" xfId="0" applyFont="1" applyBorder="1" applyAlignment="1">
      <alignment horizontal="right"/>
    </xf>
    <xf numFmtId="0" fontId="16" fillId="0" borderId="28" xfId="0" applyFont="1" applyBorder="1" applyAlignment="1">
      <alignment horizontal="center"/>
    </xf>
    <xf numFmtId="0" fontId="61" fillId="0" borderId="0" xfId="0" applyFont="1" applyAlignment="1">
      <alignment horizontal="left"/>
    </xf>
    <xf numFmtId="2" fontId="34" fillId="0" borderId="3" xfId="0" applyNumberFormat="1" applyFont="1" applyBorder="1" applyAlignment="1">
      <alignment horizontal="center" vertical="center"/>
    </xf>
    <xf numFmtId="0" fontId="8" fillId="0" borderId="22" xfId="0" applyFont="1" applyBorder="1" applyAlignment="1">
      <alignment horizontal="right"/>
    </xf>
    <xf numFmtId="166" fontId="9" fillId="0" borderId="32" xfId="0" applyNumberFormat="1" applyFont="1" applyBorder="1" applyAlignment="1">
      <alignment horizontal="center" vertical="center"/>
    </xf>
    <xf numFmtId="2" fontId="40" fillId="2" borderId="61" xfId="0" applyNumberFormat="1" applyFont="1" applyFill="1" applyBorder="1" applyAlignment="1">
      <alignment horizontal="center"/>
    </xf>
    <xf numFmtId="2" fontId="40" fillId="0" borderId="40" xfId="0" applyNumberFormat="1" applyFont="1" applyBorder="1" applyAlignment="1">
      <alignment horizontal="center"/>
    </xf>
    <xf numFmtId="0" fontId="2" fillId="0" borderId="84" xfId="0" applyFont="1" applyBorder="1"/>
    <xf numFmtId="1" fontId="55" fillId="0" borderId="47" xfId="0" applyNumberFormat="1" applyFont="1" applyBorder="1" applyAlignment="1">
      <alignment horizontal="center"/>
    </xf>
    <xf numFmtId="165" fontId="13" fillId="0" borderId="95" xfId="0" applyNumberFormat="1" applyFont="1" applyBorder="1" applyAlignment="1">
      <alignment horizontal="center"/>
    </xf>
    <xf numFmtId="165" fontId="13" fillId="0" borderId="91" xfId="0" applyNumberFormat="1" applyFont="1" applyBorder="1" applyAlignment="1">
      <alignment horizontal="center"/>
    </xf>
    <xf numFmtId="164" fontId="56" fillId="0" borderId="44" xfId="0" applyNumberFormat="1" applyFont="1" applyBorder="1" applyAlignment="1">
      <alignment horizontal="right"/>
    </xf>
    <xf numFmtId="164" fontId="13" fillId="0" borderId="59" xfId="0" applyNumberFormat="1" applyFont="1" applyBorder="1" applyAlignment="1">
      <alignment horizontal="right"/>
    </xf>
    <xf numFmtId="0" fontId="144" fillId="0" borderId="48" xfId="0" applyFont="1" applyBorder="1" applyAlignment="1">
      <alignment horizontal="right"/>
    </xf>
    <xf numFmtId="0" fontId="0" fillId="0" borderId="24" xfId="0" applyBorder="1" applyAlignment="1">
      <alignment horizontal="left"/>
    </xf>
    <xf numFmtId="0" fontId="2" fillId="0" borderId="18" xfId="0" applyFont="1" applyBorder="1" applyAlignment="1">
      <alignment horizontal="center"/>
    </xf>
    <xf numFmtId="0" fontId="13" fillId="0" borderId="35" xfId="0" applyFont="1" applyBorder="1"/>
    <xf numFmtId="0" fontId="13" fillId="0" borderId="33" xfId="0" applyFont="1" applyBorder="1"/>
    <xf numFmtId="0" fontId="13" fillId="0" borderId="20" xfId="0" applyFont="1" applyBorder="1"/>
    <xf numFmtId="166" fontId="17" fillId="0" borderId="20" xfId="0" applyNumberFormat="1" applyFont="1" applyBorder="1"/>
    <xf numFmtId="0" fontId="16" fillId="0" borderId="20" xfId="0" applyFont="1" applyBorder="1"/>
    <xf numFmtId="0" fontId="16" fillId="0" borderId="7" xfId="0" applyFont="1" applyBorder="1"/>
    <xf numFmtId="165" fontId="17" fillId="0" borderId="96" xfId="0" applyNumberFormat="1" applyFont="1" applyBorder="1" applyAlignment="1">
      <alignment horizontal="center"/>
    </xf>
    <xf numFmtId="2" fontId="16" fillId="0" borderId="67" xfId="0" applyNumberFormat="1" applyFont="1" applyBorder="1" applyAlignment="1">
      <alignment horizontal="center"/>
    </xf>
    <xf numFmtId="0" fontId="67" fillId="0" borderId="3" xfId="0" applyFont="1" applyBorder="1" applyAlignment="1">
      <alignment horizontal="left"/>
    </xf>
    <xf numFmtId="0" fontId="0" fillId="0" borderId="7" xfId="0" applyBorder="1"/>
    <xf numFmtId="166" fontId="16" fillId="0" borderId="49" xfId="0" applyNumberFormat="1" applyFont="1" applyBorder="1" applyAlignment="1">
      <alignment horizontal="center"/>
    </xf>
    <xf numFmtId="166" fontId="17" fillId="0" borderId="49" xfId="0" applyNumberFormat="1" applyFont="1" applyBorder="1" applyAlignment="1">
      <alignment horizontal="center"/>
    </xf>
    <xf numFmtId="165" fontId="16" fillId="0" borderId="82" xfId="0" applyNumberFormat="1" applyFont="1" applyBorder="1" applyAlignment="1">
      <alignment horizontal="center"/>
    </xf>
    <xf numFmtId="166" fontId="16" fillId="0" borderId="39" xfId="0" applyNumberFormat="1" applyFont="1" applyBorder="1" applyAlignment="1">
      <alignment horizontal="center"/>
    </xf>
    <xf numFmtId="166" fontId="16" fillId="0" borderId="53" xfId="0" applyNumberFormat="1" applyFont="1" applyBorder="1" applyAlignment="1">
      <alignment horizontal="center"/>
    </xf>
    <xf numFmtId="0" fontId="16" fillId="0" borderId="44" xfId="0" applyFont="1" applyBorder="1" applyAlignment="1">
      <alignment horizontal="left"/>
    </xf>
    <xf numFmtId="2" fontId="144" fillId="0" borderId="82" xfId="0" applyNumberFormat="1" applyFont="1" applyBorder="1" applyAlignment="1">
      <alignment horizontal="center"/>
    </xf>
    <xf numFmtId="2" fontId="13" fillId="0" borderId="96" xfId="0" applyNumberFormat="1" applyFont="1" applyBorder="1" applyAlignment="1">
      <alignment horizontal="center"/>
    </xf>
    <xf numFmtId="0" fontId="2" fillId="0" borderId="40" xfId="0" applyFont="1" applyBorder="1"/>
    <xf numFmtId="0" fontId="55" fillId="0" borderId="13" xfId="0" applyFont="1" applyBorder="1" applyAlignment="1">
      <alignment horizontal="center"/>
    </xf>
    <xf numFmtId="0" fontId="13" fillId="0" borderId="35" xfId="0" applyFont="1" applyBorder="1" applyAlignment="1">
      <alignment horizontal="center"/>
    </xf>
    <xf numFmtId="166" fontId="17" fillId="0" borderId="33" xfId="0" applyNumberFormat="1" applyFont="1" applyBorder="1" applyAlignment="1">
      <alignment horizontal="center"/>
    </xf>
    <xf numFmtId="0" fontId="0" fillId="0" borderId="33" xfId="0" applyBorder="1"/>
    <xf numFmtId="0" fontId="0" fillId="0" borderId="32" xfId="0" applyBorder="1"/>
    <xf numFmtId="0" fontId="13" fillId="0" borderId="22" xfId="0" applyFont="1" applyBorder="1" applyAlignment="1">
      <alignment horizontal="right"/>
    </xf>
    <xf numFmtId="49" fontId="16" fillId="0" borderId="82" xfId="0" applyNumberFormat="1" applyFont="1" applyBorder="1" applyAlignment="1">
      <alignment horizontal="center"/>
    </xf>
    <xf numFmtId="0" fontId="148" fillId="0" borderId="44" xfId="0" applyFont="1" applyBorder="1" applyAlignment="1">
      <alignment horizontal="right"/>
    </xf>
    <xf numFmtId="2" fontId="16" fillId="0" borderId="63" xfId="0" applyNumberFormat="1" applyFont="1" applyBorder="1" applyAlignment="1">
      <alignment horizontal="center"/>
    </xf>
    <xf numFmtId="0" fontId="149" fillId="0" borderId="44" xfId="0" applyFont="1" applyBorder="1" applyAlignment="1">
      <alignment horizontal="right"/>
    </xf>
    <xf numFmtId="0" fontId="38" fillId="0" borderId="82" xfId="0" applyFont="1" applyBorder="1" applyAlignment="1">
      <alignment horizontal="right"/>
    </xf>
    <xf numFmtId="0" fontId="38" fillId="0" borderId="83" xfId="0" applyFont="1" applyBorder="1" applyAlignment="1">
      <alignment horizontal="right"/>
    </xf>
    <xf numFmtId="0" fontId="9" fillId="0" borderId="23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53" xfId="0" applyFont="1" applyBorder="1" applyAlignment="1">
      <alignment horizontal="center"/>
    </xf>
    <xf numFmtId="0" fontId="9" fillId="0" borderId="60" xfId="0" applyFont="1" applyBorder="1" applyAlignment="1">
      <alignment horizontal="center"/>
    </xf>
    <xf numFmtId="165" fontId="37" fillId="0" borderId="33" xfId="0" applyNumberFormat="1" applyFont="1" applyBorder="1" applyAlignment="1">
      <alignment horizontal="center"/>
    </xf>
    <xf numFmtId="2" fontId="16" fillId="0" borderId="84" xfId="0" applyNumberFormat="1" applyFont="1" applyBorder="1" applyAlignment="1">
      <alignment horizontal="center"/>
    </xf>
    <xf numFmtId="2" fontId="19" fillId="0" borderId="0" xfId="0" applyNumberFormat="1" applyFont="1" applyAlignment="1">
      <alignment horizontal="center"/>
    </xf>
    <xf numFmtId="0" fontId="150" fillId="0" borderId="0" xfId="0" applyFont="1"/>
    <xf numFmtId="0" fontId="2" fillId="0" borderId="98" xfId="0" applyFont="1" applyBorder="1"/>
    <xf numFmtId="0" fontId="2" fillId="0" borderId="42" xfId="0" applyFont="1" applyBorder="1" applyAlignment="1">
      <alignment horizontal="center"/>
    </xf>
    <xf numFmtId="2" fontId="17" fillId="0" borderId="99" xfId="0" applyNumberFormat="1" applyFont="1" applyBorder="1" applyAlignment="1">
      <alignment horizontal="center"/>
    </xf>
    <xf numFmtId="1" fontId="35" fillId="0" borderId="100" xfId="0" applyNumberFormat="1" applyFont="1" applyBorder="1" applyAlignment="1">
      <alignment horizontal="center"/>
    </xf>
    <xf numFmtId="0" fontId="2" fillId="0" borderId="101" xfId="0" applyFont="1" applyBorder="1"/>
    <xf numFmtId="0" fontId="2" fillId="0" borderId="98" xfId="0" applyFont="1" applyBorder="1" applyAlignment="1">
      <alignment horizontal="center"/>
    </xf>
    <xf numFmtId="2" fontId="13" fillId="0" borderId="102" xfId="0" applyNumberFormat="1" applyFont="1" applyBorder="1" applyAlignment="1">
      <alignment horizontal="center"/>
    </xf>
    <xf numFmtId="2" fontId="13" fillId="0" borderId="99" xfId="0" applyNumberFormat="1" applyFont="1" applyBorder="1" applyAlignment="1">
      <alignment horizontal="center"/>
    </xf>
    <xf numFmtId="0" fontId="13" fillId="0" borderId="99" xfId="0" applyFont="1" applyBorder="1" applyAlignment="1">
      <alignment horizontal="center"/>
    </xf>
    <xf numFmtId="1" fontId="35" fillId="0" borderId="102" xfId="0" applyNumberFormat="1" applyFont="1" applyBorder="1" applyAlignment="1">
      <alignment horizontal="center"/>
    </xf>
    <xf numFmtId="0" fontId="13" fillId="0" borderId="98" xfId="0" applyFont="1" applyBorder="1" applyAlignment="1">
      <alignment horizontal="right"/>
    </xf>
    <xf numFmtId="0" fontId="2" fillId="0" borderId="99" xfId="0" applyFont="1" applyBorder="1"/>
    <xf numFmtId="0" fontId="1" fillId="0" borderId="42" xfId="0" applyFont="1" applyFill="1" applyBorder="1"/>
    <xf numFmtId="0" fontId="113" fillId="0" borderId="98" xfId="0" applyFont="1" applyBorder="1" applyAlignment="1">
      <alignment horizontal="left"/>
    </xf>
    <xf numFmtId="0" fontId="21" fillId="0" borderId="101" xfId="0" applyFont="1" applyBorder="1" applyAlignment="1">
      <alignment horizontal="center"/>
    </xf>
    <xf numFmtId="0" fontId="1" fillId="0" borderId="98" xfId="0" applyFont="1" applyBorder="1"/>
    <xf numFmtId="2" fontId="17" fillId="0" borderId="103" xfId="0" applyNumberFormat="1" applyFont="1" applyBorder="1" applyAlignment="1">
      <alignment horizontal="center"/>
    </xf>
    <xf numFmtId="0" fontId="49" fillId="0" borderId="3" xfId="0" applyFont="1" applyBorder="1" applyAlignment="1">
      <alignment horizontal="left"/>
    </xf>
    <xf numFmtId="0" fontId="7" fillId="0" borderId="18" xfId="0" applyFont="1" applyBorder="1" applyAlignment="1">
      <alignment horizontal="center"/>
    </xf>
    <xf numFmtId="0" fontId="49" fillId="0" borderId="0" xfId="0" applyFont="1" applyBorder="1" applyAlignment="1">
      <alignment horizontal="left"/>
    </xf>
    <xf numFmtId="0" fontId="48" fillId="0" borderId="0" xfId="0" applyFont="1" applyBorder="1" applyAlignment="1">
      <alignment horizontal="center"/>
    </xf>
    <xf numFmtId="0" fontId="49" fillId="0" borderId="17" xfId="0" applyFont="1" applyBorder="1" applyAlignment="1">
      <alignment horizontal="left"/>
    </xf>
    <xf numFmtId="0" fontId="48" fillId="0" borderId="31" xfId="0" applyFont="1" applyBorder="1" applyAlignment="1">
      <alignment horizontal="center"/>
    </xf>
    <xf numFmtId="0" fontId="49" fillId="0" borderId="104" xfId="0" applyFont="1" applyBorder="1" applyAlignment="1">
      <alignment horizontal="right"/>
    </xf>
    <xf numFmtId="0" fontId="7" fillId="0" borderId="104" xfId="0" applyFont="1" applyBorder="1" applyAlignment="1">
      <alignment horizontal="center"/>
    </xf>
    <xf numFmtId="2" fontId="13" fillId="0" borderId="55" xfId="0" applyNumberFormat="1" applyFont="1" applyBorder="1" applyAlignment="1">
      <alignment horizontal="center"/>
    </xf>
    <xf numFmtId="2" fontId="13" fillId="0" borderId="70" xfId="0" applyNumberFormat="1" applyFont="1" applyBorder="1" applyAlignment="1">
      <alignment horizontal="center"/>
    </xf>
    <xf numFmtId="0" fontId="32" fillId="0" borderId="0" xfId="0" applyFont="1" applyBorder="1" applyAlignment="1">
      <alignment horizontal="center"/>
    </xf>
    <xf numFmtId="0" fontId="35" fillId="0" borderId="0" xfId="0" applyFont="1" applyBorder="1" applyAlignment="1">
      <alignment horizontal="right"/>
    </xf>
    <xf numFmtId="0" fontId="51" fillId="0" borderId="64" xfId="0" applyFont="1" applyBorder="1" applyAlignment="1">
      <alignment horizontal="center" vertical="center"/>
    </xf>
    <xf numFmtId="2" fontId="13" fillId="0" borderId="84" xfId="0" applyNumberFormat="1" applyFont="1" applyBorder="1" applyAlignment="1">
      <alignment horizontal="center"/>
    </xf>
    <xf numFmtId="0" fontId="51" fillId="0" borderId="28" xfId="0" applyFont="1" applyBorder="1" applyAlignment="1">
      <alignment horizontal="center" vertical="center"/>
    </xf>
    <xf numFmtId="2" fontId="0" fillId="0" borderId="0" xfId="0" applyNumberFormat="1" applyBorder="1" applyAlignment="1">
      <alignment horizontal="center"/>
    </xf>
    <xf numFmtId="0" fontId="47" fillId="0" borderId="31" xfId="0" applyFont="1" applyBorder="1" applyAlignment="1">
      <alignment horizontal="left"/>
    </xf>
    <xf numFmtId="0" fontId="47" fillId="0" borderId="44" xfId="0" applyFont="1" applyBorder="1" applyAlignment="1">
      <alignment horizontal="left"/>
    </xf>
    <xf numFmtId="0" fontId="48" fillId="0" borderId="10" xfId="0" applyFont="1" applyBorder="1" applyAlignment="1">
      <alignment horizontal="center"/>
    </xf>
    <xf numFmtId="0" fontId="49" fillId="0" borderId="104" xfId="0" applyFont="1" applyBorder="1" applyAlignment="1">
      <alignment horizontal="left"/>
    </xf>
    <xf numFmtId="0" fontId="13" fillId="0" borderId="104" xfId="0" applyFont="1" applyBorder="1" applyAlignment="1">
      <alignment horizontal="center"/>
    </xf>
    <xf numFmtId="2" fontId="19" fillId="0" borderId="50" xfId="0" applyNumberFormat="1" applyFont="1" applyBorder="1" applyAlignment="1">
      <alignment horizontal="center"/>
    </xf>
    <xf numFmtId="0" fontId="0" fillId="0" borderId="100" xfId="0" applyBorder="1"/>
    <xf numFmtId="0" fontId="19" fillId="2" borderId="0" xfId="0" applyFont="1" applyFill="1" applyBorder="1" applyAlignment="1">
      <alignment horizontal="right"/>
    </xf>
    <xf numFmtId="2" fontId="0" fillId="0" borderId="34" xfId="0" applyNumberFormat="1" applyBorder="1" applyAlignment="1">
      <alignment horizontal="center"/>
    </xf>
    <xf numFmtId="0" fontId="0" fillId="0" borderId="45" xfId="0" applyBorder="1" applyAlignment="1">
      <alignment horizontal="left"/>
    </xf>
    <xf numFmtId="0" fontId="0" fillId="0" borderId="104" xfId="0" applyBorder="1" applyAlignment="1">
      <alignment horizontal="left"/>
    </xf>
    <xf numFmtId="0" fontId="0" fillId="0" borderId="107" xfId="0" applyBorder="1" applyAlignment="1">
      <alignment horizontal="left"/>
    </xf>
    <xf numFmtId="9" fontId="145" fillId="0" borderId="34" xfId="0" applyNumberFormat="1" applyFont="1" applyBorder="1" applyAlignment="1">
      <alignment horizontal="center"/>
    </xf>
    <xf numFmtId="2" fontId="40" fillId="0" borderId="50" xfId="0" applyNumberFormat="1" applyFont="1" applyBorder="1" applyAlignment="1">
      <alignment horizontal="center"/>
    </xf>
    <xf numFmtId="0" fontId="0" fillId="0" borderId="34" xfId="0" applyBorder="1" applyAlignment="1">
      <alignment horizontal="left"/>
    </xf>
    <xf numFmtId="0" fontId="8" fillId="0" borderId="0" xfId="0" applyFont="1" applyBorder="1" applyAlignment="1">
      <alignment horizontal="right"/>
    </xf>
    <xf numFmtId="0" fontId="1" fillId="0" borderId="44" xfId="0" applyFont="1" applyBorder="1"/>
    <xf numFmtId="0" fontId="7" fillId="0" borderId="42" xfId="0" applyFont="1" applyBorder="1" applyAlignment="1">
      <alignment horizontal="center"/>
    </xf>
    <xf numFmtId="0" fontId="49" fillId="0" borderId="0" xfId="0" applyFont="1" applyFill="1" applyBorder="1" applyAlignment="1">
      <alignment horizontal="left"/>
    </xf>
    <xf numFmtId="0" fontId="2" fillId="0" borderId="98" xfId="0" applyFont="1" applyFill="1" applyBorder="1"/>
    <xf numFmtId="0" fontId="7" fillId="0" borderId="98" xfId="0" applyFont="1" applyFill="1" applyBorder="1"/>
    <xf numFmtId="0" fontId="7" fillId="0" borderId="42" xfId="0" applyFont="1" applyFill="1" applyBorder="1" applyAlignment="1">
      <alignment horizontal="left"/>
    </xf>
    <xf numFmtId="0" fontId="7" fillId="0" borderId="42" xfId="0" applyFont="1" applyFill="1" applyBorder="1"/>
    <xf numFmtId="0" fontId="2" fillId="0" borderId="47" xfId="0" applyFont="1" applyFill="1" applyBorder="1"/>
    <xf numFmtId="0" fontId="13" fillId="0" borderId="98" xfId="0" applyFont="1" applyFill="1" applyBorder="1" applyAlignment="1">
      <alignment horizontal="center"/>
    </xf>
    <xf numFmtId="0" fontId="72" fillId="0" borderId="42" xfId="0" applyFont="1" applyFill="1" applyBorder="1" applyAlignment="1">
      <alignment horizontal="center"/>
    </xf>
    <xf numFmtId="0" fontId="71" fillId="0" borderId="98" xfId="0" applyFont="1" applyFill="1" applyBorder="1" applyAlignment="1">
      <alignment horizontal="center"/>
    </xf>
    <xf numFmtId="164" fontId="13" fillId="0" borderId="47" xfId="0" applyNumberFormat="1" applyFont="1" applyBorder="1" applyAlignment="1">
      <alignment horizontal="center"/>
    </xf>
    <xf numFmtId="0" fontId="71" fillId="0" borderId="42" xfId="0" applyFont="1" applyFill="1" applyBorder="1" applyAlignment="1">
      <alignment horizontal="center"/>
    </xf>
    <xf numFmtId="0" fontId="71" fillId="0" borderId="47" xfId="0" applyFont="1" applyFill="1" applyBorder="1" applyAlignment="1">
      <alignment horizontal="center"/>
    </xf>
    <xf numFmtId="1" fontId="13" fillId="0" borderId="61" xfId="0" applyNumberFormat="1" applyFont="1" applyBorder="1" applyAlignment="1">
      <alignment horizontal="center"/>
    </xf>
    <xf numFmtId="2" fontId="18" fillId="0" borderId="106" xfId="0" applyNumberFormat="1" applyFont="1" applyBorder="1" applyAlignment="1">
      <alignment horizontal="center"/>
    </xf>
    <xf numFmtId="0" fontId="13" fillId="0" borderId="98" xfId="0" applyFont="1" applyBorder="1" applyAlignment="1">
      <alignment horizontal="center"/>
    </xf>
    <xf numFmtId="0" fontId="2" fillId="0" borderId="101" xfId="0" applyFont="1" applyBorder="1" applyAlignment="1">
      <alignment horizontal="center"/>
    </xf>
    <xf numFmtId="2" fontId="17" fillId="0" borderId="106" xfId="0" applyNumberFormat="1" applyFont="1" applyBorder="1" applyAlignment="1">
      <alignment horizontal="center"/>
    </xf>
    <xf numFmtId="0" fontId="16" fillId="0" borderId="102" xfId="0" applyFont="1" applyBorder="1" applyAlignment="1">
      <alignment horizontal="left"/>
    </xf>
    <xf numFmtId="0" fontId="2" fillId="0" borderId="101" xfId="0" applyFont="1" applyFill="1" applyBorder="1" applyAlignment="1">
      <alignment horizontal="center"/>
    </xf>
    <xf numFmtId="0" fontId="0" fillId="0" borderId="0" xfId="0" applyBorder="1" applyAlignment="1">
      <alignment horizontal="right"/>
    </xf>
    <xf numFmtId="0" fontId="140" fillId="0" borderId="0" xfId="0" applyFont="1" applyBorder="1" applyAlignment="1">
      <alignment horizontal="center"/>
    </xf>
    <xf numFmtId="0" fontId="2" fillId="0" borderId="99" xfId="0" applyFont="1" applyFill="1" applyBorder="1"/>
    <xf numFmtId="0" fontId="7" fillId="0" borderId="99" xfId="0" applyFont="1" applyFill="1" applyBorder="1"/>
    <xf numFmtId="0" fontId="7" fillId="0" borderId="101" xfId="0" applyFont="1" applyFill="1" applyBorder="1" applyAlignment="1">
      <alignment horizontal="center"/>
    </xf>
    <xf numFmtId="2" fontId="15" fillId="0" borderId="9" xfId="0" applyNumberFormat="1" applyFont="1" applyBorder="1" applyAlignment="1">
      <alignment horizontal="center" vertical="center" wrapText="1"/>
    </xf>
    <xf numFmtId="0" fontId="7" fillId="0" borderId="106" xfId="0" applyFont="1" applyFill="1" applyBorder="1"/>
    <xf numFmtId="0" fontId="7" fillId="0" borderId="42" xfId="0" applyFont="1" applyFill="1" applyBorder="1" applyAlignment="1">
      <alignment horizontal="center"/>
    </xf>
    <xf numFmtId="0" fontId="85" fillId="0" borderId="43" xfId="0" applyFont="1" applyFill="1" applyBorder="1"/>
    <xf numFmtId="0" fontId="7" fillId="0" borderId="98" xfId="0" applyFont="1" applyFill="1" applyBorder="1" applyAlignment="1">
      <alignment horizontal="center"/>
    </xf>
    <xf numFmtId="0" fontId="7" fillId="0" borderId="47" xfId="0" applyFont="1" applyFill="1" applyBorder="1" applyAlignment="1">
      <alignment horizontal="center"/>
    </xf>
    <xf numFmtId="0" fontId="85" fillId="0" borderId="43" xfId="0" applyFont="1" applyFill="1" applyBorder="1" applyAlignment="1">
      <alignment horizontal="center"/>
    </xf>
    <xf numFmtId="49" fontId="71" fillId="0" borderId="98" xfId="0" applyNumberFormat="1" applyFont="1" applyFill="1" applyBorder="1" applyAlignment="1">
      <alignment horizontal="center"/>
    </xf>
    <xf numFmtId="0" fontId="71" fillId="0" borderId="43" xfId="0" applyFont="1" applyFill="1" applyBorder="1" applyAlignment="1">
      <alignment horizontal="center"/>
    </xf>
    <xf numFmtId="0" fontId="7" fillId="0" borderId="34" xfId="0" applyFont="1" applyFill="1" applyBorder="1"/>
    <xf numFmtId="0" fontId="0" fillId="0" borderId="45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83" xfId="0" applyBorder="1" applyAlignment="1">
      <alignment horizontal="center"/>
    </xf>
    <xf numFmtId="0" fontId="0" fillId="0" borderId="103" xfId="0" applyBorder="1" applyAlignment="1">
      <alignment horizontal="center"/>
    </xf>
    <xf numFmtId="0" fontId="48" fillId="0" borderId="70" xfId="0" applyFont="1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69" xfId="0" applyBorder="1" applyAlignment="1">
      <alignment horizontal="right"/>
    </xf>
    <xf numFmtId="0" fontId="133" fillId="0" borderId="0" xfId="0" applyFont="1" applyFill="1" applyBorder="1" applyAlignment="1">
      <alignment horizontal="left"/>
    </xf>
    <xf numFmtId="2" fontId="13" fillId="0" borderId="55" xfId="0" applyNumberFormat="1" applyFont="1" applyBorder="1" applyAlignment="1">
      <alignment horizontal="center" vertical="center"/>
    </xf>
    <xf numFmtId="2" fontId="13" fillId="0" borderId="69" xfId="0" applyNumberFormat="1" applyFont="1" applyBorder="1" applyAlignment="1">
      <alignment horizontal="center" vertical="center"/>
    </xf>
    <xf numFmtId="2" fontId="13" fillId="0" borderId="70" xfId="0" applyNumberFormat="1" applyFont="1" applyBorder="1" applyAlignment="1">
      <alignment horizontal="center" vertical="center"/>
    </xf>
    <xf numFmtId="1" fontId="41" fillId="0" borderId="98" xfId="0" applyNumberFormat="1" applyFont="1" applyBorder="1" applyAlignment="1">
      <alignment horizontal="center"/>
    </xf>
    <xf numFmtId="0" fontId="71" fillId="0" borderId="56" xfId="0" applyFont="1" applyBorder="1" applyAlignment="1">
      <alignment horizontal="center"/>
    </xf>
    <xf numFmtId="0" fontId="7" fillId="0" borderId="102" xfId="0" applyFont="1" applyFill="1" applyBorder="1"/>
    <xf numFmtId="0" fontId="16" fillId="0" borderId="99" xfId="0" applyFont="1" applyBorder="1" applyAlignment="1">
      <alignment horizontal="center"/>
    </xf>
    <xf numFmtId="0" fontId="0" fillId="0" borderId="101" xfId="0" applyBorder="1" applyAlignment="1">
      <alignment horizontal="center"/>
    </xf>
    <xf numFmtId="0" fontId="55" fillId="0" borderId="98" xfId="0" applyFont="1" applyBorder="1" applyAlignment="1">
      <alignment horizontal="left"/>
    </xf>
    <xf numFmtId="0" fontId="7" fillId="0" borderId="98" xfId="0" applyFont="1" applyBorder="1"/>
    <xf numFmtId="0" fontId="0" fillId="0" borderId="99" xfId="0" applyBorder="1" applyAlignment="1">
      <alignment horizontal="left"/>
    </xf>
    <xf numFmtId="0" fontId="16" fillId="0" borderId="100" xfId="0" applyFont="1" applyBorder="1"/>
    <xf numFmtId="0" fontId="55" fillId="0" borderId="99" xfId="0" applyFont="1" applyBorder="1" applyAlignment="1">
      <alignment horizontal="left"/>
    </xf>
    <xf numFmtId="0" fontId="7" fillId="0" borderId="69" xfId="0" applyFont="1" applyFill="1" applyBorder="1"/>
    <xf numFmtId="0" fontId="0" fillId="0" borderId="70" xfId="0" applyBorder="1" applyAlignment="1">
      <alignment horizontal="center"/>
    </xf>
    <xf numFmtId="0" fontId="16" fillId="0" borderId="98" xfId="0" applyFont="1" applyBorder="1" applyAlignment="1">
      <alignment horizontal="center"/>
    </xf>
    <xf numFmtId="0" fontId="13" fillId="0" borderId="42" xfId="0" applyFont="1" applyFill="1" applyBorder="1" applyAlignment="1">
      <alignment horizontal="center"/>
    </xf>
    <xf numFmtId="0" fontId="71" fillId="0" borderId="98" xfId="0" applyFont="1" applyBorder="1" applyAlignment="1">
      <alignment horizontal="center"/>
    </xf>
    <xf numFmtId="0" fontId="71" fillId="0" borderId="47" xfId="0" applyFont="1" applyBorder="1" applyAlignment="1">
      <alignment horizontal="center"/>
    </xf>
    <xf numFmtId="0" fontId="51" fillId="0" borderId="9" xfId="0" applyFont="1" applyBorder="1"/>
    <xf numFmtId="0" fontId="51" fillId="0" borderId="18" xfId="0" applyFont="1" applyBorder="1"/>
    <xf numFmtId="0" fontId="66" fillId="0" borderId="46" xfId="0" applyFont="1" applyBorder="1" applyAlignment="1">
      <alignment horizontal="center"/>
    </xf>
    <xf numFmtId="0" fontId="16" fillId="0" borderId="17" xfId="0" applyFont="1" applyBorder="1" applyAlignment="1">
      <alignment horizontal="right"/>
    </xf>
    <xf numFmtId="0" fontId="13" fillId="0" borderId="100" xfId="0" applyFont="1" applyBorder="1" applyAlignment="1">
      <alignment horizontal="right"/>
    </xf>
    <xf numFmtId="0" fontId="56" fillId="0" borderId="100" xfId="0" applyFont="1" applyBorder="1" applyAlignment="1">
      <alignment horizontal="right"/>
    </xf>
    <xf numFmtId="0" fontId="13" fillId="0" borderId="59" xfId="0" applyFont="1" applyBorder="1" applyAlignment="1">
      <alignment horizontal="right"/>
    </xf>
    <xf numFmtId="0" fontId="2" fillId="0" borderId="107" xfId="0" applyFont="1" applyBorder="1" applyAlignment="1">
      <alignment horizontal="center"/>
    </xf>
    <xf numFmtId="2" fontId="40" fillId="2" borderId="99" xfId="0" applyNumberFormat="1" applyFont="1" applyFill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55" fillId="0" borderId="0" xfId="0" applyFont="1" applyBorder="1"/>
    <xf numFmtId="2" fontId="13" fillId="0" borderId="0" xfId="0" applyNumberFormat="1" applyFont="1" applyBorder="1" applyAlignment="1">
      <alignment horizontal="center"/>
    </xf>
    <xf numFmtId="2" fontId="16" fillId="0" borderId="0" xfId="0" applyNumberFormat="1" applyFont="1" applyBorder="1" applyAlignment="1">
      <alignment horizontal="center"/>
    </xf>
    <xf numFmtId="2" fontId="19" fillId="0" borderId="0" xfId="0" applyNumberFormat="1" applyFont="1" applyFill="1" applyBorder="1" applyAlignment="1">
      <alignment horizontal="center"/>
    </xf>
    <xf numFmtId="165" fontId="91" fillId="0" borderId="0" xfId="0" applyNumberFormat="1" applyFont="1" applyFill="1" applyBorder="1" applyAlignment="1">
      <alignment horizontal="center"/>
    </xf>
    <xf numFmtId="2" fontId="144" fillId="0" borderId="70" xfId="0" applyNumberFormat="1" applyFont="1" applyBorder="1" applyAlignment="1">
      <alignment horizontal="center"/>
    </xf>
    <xf numFmtId="0" fontId="55" fillId="0" borderId="13" xfId="0" applyFont="1" applyBorder="1"/>
    <xf numFmtId="2" fontId="91" fillId="0" borderId="91" xfId="0" applyNumberFormat="1" applyFont="1" applyBorder="1" applyAlignment="1">
      <alignment horizontal="center"/>
    </xf>
    <xf numFmtId="0" fontId="13" fillId="0" borderId="106" xfId="0" applyFont="1" applyBorder="1" applyAlignment="1">
      <alignment horizontal="center"/>
    </xf>
    <xf numFmtId="166" fontId="17" fillId="0" borderId="99" xfId="0" applyNumberFormat="1" applyFont="1" applyBorder="1" applyAlignment="1">
      <alignment horizontal="center"/>
    </xf>
    <xf numFmtId="2" fontId="16" fillId="0" borderId="99" xfId="0" applyNumberFormat="1" applyFont="1" applyBorder="1" applyAlignment="1">
      <alignment horizontal="center"/>
    </xf>
    <xf numFmtId="165" fontId="21" fillId="0" borderId="70" xfId="0" applyNumberFormat="1" applyFont="1" applyBorder="1" applyAlignment="1">
      <alignment horizontal="left"/>
    </xf>
    <xf numFmtId="0" fontId="8" fillId="0" borderId="0" xfId="0" applyFont="1" applyAlignment="1">
      <alignment horizontal="left"/>
    </xf>
    <xf numFmtId="165" fontId="40" fillId="2" borderId="28" xfId="0" applyNumberFormat="1" applyFont="1" applyFill="1" applyBorder="1" applyAlignment="1">
      <alignment horizontal="center"/>
    </xf>
    <xf numFmtId="0" fontId="40" fillId="2" borderId="63" xfId="0" applyFont="1" applyFill="1" applyBorder="1" applyAlignment="1">
      <alignment horizontal="right"/>
    </xf>
    <xf numFmtId="9" fontId="151" fillId="0" borderId="63" xfId="0" applyNumberFormat="1" applyFont="1" applyBorder="1" applyAlignment="1">
      <alignment horizontal="left"/>
    </xf>
    <xf numFmtId="2" fontId="40" fillId="2" borderId="102" xfId="0" applyNumberFormat="1" applyFont="1" applyFill="1" applyBorder="1" applyAlignment="1">
      <alignment horizontal="center"/>
    </xf>
    <xf numFmtId="2" fontId="40" fillId="0" borderId="99" xfId="0" applyNumberFormat="1" applyFont="1" applyBorder="1" applyAlignment="1">
      <alignment horizontal="center"/>
    </xf>
    <xf numFmtId="0" fontId="132" fillId="0" borderId="21" xfId="0" applyFont="1" applyBorder="1" applyAlignment="1"/>
    <xf numFmtId="2" fontId="49" fillId="0" borderId="20" xfId="0" applyNumberFormat="1" applyFont="1" applyBorder="1" applyAlignment="1"/>
    <xf numFmtId="0" fontId="13" fillId="0" borderId="48" xfId="0" applyFont="1" applyBorder="1" applyAlignment="1">
      <alignment horizontal="right"/>
    </xf>
    <xf numFmtId="0" fontId="66" fillId="0" borderId="24" xfId="0" applyFont="1" applyBorder="1" applyAlignment="1">
      <alignment horizontal="center"/>
    </xf>
    <xf numFmtId="0" fontId="2" fillId="0" borderId="67" xfId="0" applyFont="1" applyBorder="1"/>
    <xf numFmtId="0" fontId="13" fillId="0" borderId="32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33" xfId="0" applyFont="1" applyBorder="1" applyAlignment="1">
      <alignment horizontal="center"/>
    </xf>
    <xf numFmtId="166" fontId="17" fillId="0" borderId="34" xfId="0" applyNumberFormat="1" applyFont="1" applyBorder="1" applyAlignment="1">
      <alignment horizontal="center"/>
    </xf>
    <xf numFmtId="166" fontId="144" fillId="0" borderId="34" xfId="0" applyNumberFormat="1" applyFont="1" applyBorder="1" applyAlignment="1">
      <alignment horizontal="center"/>
    </xf>
    <xf numFmtId="0" fontId="16" fillId="0" borderId="32" xfId="0" applyFont="1" applyBorder="1" applyAlignment="1">
      <alignment horizontal="center"/>
    </xf>
    <xf numFmtId="0" fontId="16" fillId="0" borderId="106" xfId="0" applyFont="1" applyBorder="1" applyAlignment="1">
      <alignment horizontal="center"/>
    </xf>
    <xf numFmtId="1" fontId="55" fillId="0" borderId="98" xfId="0" applyNumberFormat="1" applyFont="1" applyBorder="1" applyAlignment="1">
      <alignment horizontal="center"/>
    </xf>
    <xf numFmtId="0" fontId="2" fillId="0" borderId="83" xfId="0" applyFont="1" applyBorder="1" applyAlignment="1">
      <alignment horizontal="center"/>
    </xf>
    <xf numFmtId="164" fontId="56" fillId="0" borderId="100" xfId="0" applyNumberFormat="1" applyFont="1" applyBorder="1" applyAlignment="1">
      <alignment horizontal="right"/>
    </xf>
    <xf numFmtId="164" fontId="13" fillId="0" borderId="100" xfId="0" applyNumberFormat="1" applyFont="1" applyBorder="1" applyAlignment="1">
      <alignment horizontal="right"/>
    </xf>
    <xf numFmtId="164" fontId="56" fillId="0" borderId="59" xfId="0" applyNumberFormat="1" applyFont="1" applyBorder="1" applyAlignment="1">
      <alignment horizontal="right"/>
    </xf>
    <xf numFmtId="0" fontId="21" fillId="0" borderId="93" xfId="0" applyFont="1" applyBorder="1"/>
    <xf numFmtId="2" fontId="91" fillId="0" borderId="99" xfId="0" applyNumberFormat="1" applyFont="1" applyBorder="1" applyAlignment="1">
      <alignment horizontal="center"/>
    </xf>
    <xf numFmtId="2" fontId="16" fillId="0" borderId="69" xfId="0" applyNumberFormat="1" applyFont="1" applyBorder="1" applyAlignment="1">
      <alignment horizontal="left"/>
    </xf>
    <xf numFmtId="1" fontId="35" fillId="0" borderId="98" xfId="0" applyNumberFormat="1" applyFont="1" applyBorder="1" applyAlignment="1">
      <alignment horizontal="center"/>
    </xf>
    <xf numFmtId="0" fontId="3" fillId="0" borderId="0" xfId="0" applyFont="1" applyFill="1" applyAlignment="1">
      <alignment horizontal="left"/>
    </xf>
    <xf numFmtId="0" fontId="8" fillId="0" borderId="0" xfId="0" applyFont="1" applyFill="1" applyAlignment="1">
      <alignment horizontal="center"/>
    </xf>
    <xf numFmtId="0" fontId="7" fillId="0" borderId="61" xfId="0" applyFont="1" applyFill="1" applyBorder="1"/>
    <xf numFmtId="0" fontId="13" fillId="0" borderId="63" xfId="0" applyFont="1" applyBorder="1" applyAlignment="1">
      <alignment horizontal="center"/>
    </xf>
    <xf numFmtId="0" fontId="1" fillId="0" borderId="106" xfId="0" applyFont="1" applyBorder="1"/>
    <xf numFmtId="0" fontId="55" fillId="0" borderId="98" xfId="0" applyFont="1" applyBorder="1" applyAlignment="1">
      <alignment horizontal="center"/>
    </xf>
    <xf numFmtId="0" fontId="1" fillId="0" borderId="100" xfId="0" applyFont="1" applyBorder="1"/>
    <xf numFmtId="0" fontId="55" fillId="0" borderId="100" xfId="0" applyFont="1" applyBorder="1" applyAlignment="1">
      <alignment horizontal="left"/>
    </xf>
    <xf numFmtId="0" fontId="7" fillId="0" borderId="63" xfId="0" applyFont="1" applyBorder="1"/>
    <xf numFmtId="0" fontId="7" fillId="0" borderId="100" xfId="0" applyFont="1" applyBorder="1"/>
    <xf numFmtId="0" fontId="2" fillId="0" borderId="98" xfId="0" applyFont="1" applyFill="1" applyBorder="1" applyAlignment="1">
      <alignment horizontal="center"/>
    </xf>
    <xf numFmtId="0" fontId="85" fillId="0" borderId="98" xfId="0" applyFont="1" applyFill="1" applyBorder="1" applyAlignment="1">
      <alignment horizontal="center"/>
    </xf>
    <xf numFmtId="0" fontId="2" fillId="0" borderId="106" xfId="0" applyFont="1" applyFill="1" applyBorder="1"/>
    <xf numFmtId="0" fontId="7" fillId="0" borderId="44" xfId="0" applyFont="1" applyFill="1" applyBorder="1"/>
    <xf numFmtId="0" fontId="71" fillId="0" borderId="100" xfId="0" applyFont="1" applyFill="1" applyBorder="1" applyAlignment="1">
      <alignment horizontal="left"/>
    </xf>
    <xf numFmtId="0" fontId="139" fillId="0" borderId="47" xfId="0" applyFont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0" fontId="1" fillId="0" borderId="63" xfId="0" applyFont="1" applyBorder="1"/>
    <xf numFmtId="0" fontId="1" fillId="0" borderId="104" xfId="0" applyFont="1" applyBorder="1"/>
    <xf numFmtId="0" fontId="65" fillId="0" borderId="98" xfId="0" applyFont="1" applyFill="1" applyBorder="1" applyAlignment="1">
      <alignment horizontal="center"/>
    </xf>
    <xf numFmtId="0" fontId="65" fillId="0" borderId="23" xfId="0" applyFont="1" applyFill="1" applyBorder="1" applyAlignment="1">
      <alignment horizontal="center"/>
    </xf>
    <xf numFmtId="0" fontId="7" fillId="0" borderId="43" xfId="0" applyFont="1" applyFill="1" applyBorder="1" applyAlignment="1">
      <alignment horizontal="center"/>
    </xf>
    <xf numFmtId="0" fontId="72" fillId="0" borderId="23" xfId="0" applyFont="1" applyFill="1" applyBorder="1" applyAlignment="1">
      <alignment horizontal="center"/>
    </xf>
    <xf numFmtId="0" fontId="13" fillId="0" borderId="43" xfId="0" applyFont="1" applyFill="1" applyBorder="1" applyAlignment="1">
      <alignment horizontal="center"/>
    </xf>
    <xf numFmtId="0" fontId="140" fillId="0" borderId="4" xfId="0" applyFont="1" applyBorder="1" applyAlignment="1">
      <alignment horizontal="center"/>
    </xf>
    <xf numFmtId="0" fontId="2" fillId="0" borderId="63" xfId="0" applyFont="1" applyFill="1" applyBorder="1"/>
    <xf numFmtId="0" fontId="139" fillId="0" borderId="44" xfId="0" applyFont="1" applyBorder="1" applyAlignment="1">
      <alignment horizontal="left"/>
    </xf>
    <xf numFmtId="0" fontId="85" fillId="0" borderId="61" xfId="0" applyFont="1" applyFill="1" applyBorder="1" applyAlignment="1">
      <alignment horizontal="right"/>
    </xf>
    <xf numFmtId="0" fontId="16" fillId="0" borderId="61" xfId="0" applyFont="1" applyBorder="1" applyAlignment="1">
      <alignment horizontal="left"/>
    </xf>
    <xf numFmtId="0" fontId="2" fillId="0" borderId="34" xfId="0" applyFont="1" applyFill="1" applyBorder="1"/>
    <xf numFmtId="0" fontId="16" fillId="0" borderId="51" xfId="0" applyFont="1" applyBorder="1" applyAlignment="1">
      <alignment horizontal="left"/>
    </xf>
    <xf numFmtId="0" fontId="2" fillId="0" borderId="1" xfId="0" applyFont="1" applyFill="1" applyBorder="1"/>
    <xf numFmtId="0" fontId="16" fillId="0" borderId="48" xfId="0" applyFont="1" applyBorder="1" applyAlignment="1">
      <alignment horizontal="left"/>
    </xf>
    <xf numFmtId="2" fontId="21" fillId="0" borderId="0" xfId="0" applyNumberFormat="1" applyFont="1" applyBorder="1" applyAlignment="1">
      <alignment horizontal="left"/>
    </xf>
    <xf numFmtId="165" fontId="21" fillId="0" borderId="0" xfId="0" applyNumberFormat="1" applyFont="1" applyBorder="1" applyAlignment="1">
      <alignment horizontal="left"/>
    </xf>
    <xf numFmtId="1" fontId="55" fillId="0" borderId="0" xfId="0" applyNumberFormat="1" applyFont="1" applyFill="1" applyBorder="1" applyAlignment="1">
      <alignment horizontal="center"/>
    </xf>
    <xf numFmtId="2" fontId="142" fillId="0" borderId="0" xfId="0" applyNumberFormat="1" applyFont="1" applyFill="1" applyBorder="1" applyAlignment="1">
      <alignment horizontal="center" vertical="center"/>
    </xf>
    <xf numFmtId="2" fontId="21" fillId="0" borderId="0" xfId="0" applyNumberFormat="1" applyFont="1" applyFill="1" applyBorder="1" applyAlignment="1">
      <alignment horizontal="left"/>
    </xf>
    <xf numFmtId="0" fontId="0" fillId="0" borderId="44" xfId="0" applyFill="1" applyBorder="1"/>
    <xf numFmtId="0" fontId="32" fillId="0" borderId="99" xfId="0" applyFont="1" applyBorder="1" applyAlignment="1">
      <alignment horizontal="left"/>
    </xf>
    <xf numFmtId="0" fontId="21" fillId="0" borderId="107" xfId="0" applyFont="1" applyBorder="1" applyAlignment="1">
      <alignment horizontal="center"/>
    </xf>
    <xf numFmtId="0" fontId="21" fillId="0" borderId="48" xfId="0" applyFont="1" applyBorder="1"/>
    <xf numFmtId="0" fontId="40" fillId="2" borderId="1" xfId="0" applyFont="1" applyFill="1" applyBorder="1" applyAlignment="1">
      <alignment horizontal="right"/>
    </xf>
    <xf numFmtId="0" fontId="8" fillId="0" borderId="43" xfId="0" applyFont="1" applyBorder="1" applyAlignment="1">
      <alignment horizontal="left"/>
    </xf>
    <xf numFmtId="0" fontId="8" fillId="0" borderId="1" xfId="0" applyFont="1" applyBorder="1" applyAlignment="1">
      <alignment horizontal="right"/>
    </xf>
    <xf numFmtId="0" fontId="61" fillId="0" borderId="24" xfId="0" applyFont="1" applyBorder="1" applyAlignment="1">
      <alignment horizontal="center" vertical="center"/>
    </xf>
    <xf numFmtId="2" fontId="92" fillId="3" borderId="102" xfId="0" applyNumberFormat="1" applyFont="1" applyFill="1" applyBorder="1" applyAlignment="1">
      <alignment horizontal="center"/>
    </xf>
    <xf numFmtId="2" fontId="92" fillId="3" borderId="99" xfId="0" applyNumberFormat="1" applyFont="1" applyFill="1" applyBorder="1" applyAlignment="1">
      <alignment horizontal="center"/>
    </xf>
    <xf numFmtId="2" fontId="92" fillId="3" borderId="103" xfId="0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38" fillId="0" borderId="0" xfId="0" applyFont="1" applyBorder="1" applyAlignment="1">
      <alignment horizontal="right"/>
    </xf>
    <xf numFmtId="0" fontId="38" fillId="0" borderId="67" xfId="0" applyFont="1" applyBorder="1" applyAlignment="1">
      <alignment horizontal="right"/>
    </xf>
    <xf numFmtId="0" fontId="38" fillId="0" borderId="1" xfId="0" applyFont="1" applyBorder="1" applyAlignment="1">
      <alignment horizontal="right"/>
    </xf>
    <xf numFmtId="0" fontId="38" fillId="0" borderId="31" xfId="0" applyFont="1" applyBorder="1" applyAlignment="1">
      <alignment horizontal="right"/>
    </xf>
    <xf numFmtId="0" fontId="38" fillId="0" borderId="11" xfId="0" applyFont="1" applyBorder="1" applyAlignment="1">
      <alignment horizontal="right"/>
    </xf>
    <xf numFmtId="0" fontId="38" fillId="0" borderId="10" xfId="0" applyFont="1" applyBorder="1" applyAlignment="1">
      <alignment horizontal="right"/>
    </xf>
    <xf numFmtId="0" fontId="38" fillId="0" borderId="12" xfId="0" applyFont="1" applyBorder="1" applyAlignment="1">
      <alignment horizontal="right"/>
    </xf>
    <xf numFmtId="0" fontId="38" fillId="0" borderId="86" xfId="0" applyFont="1" applyBorder="1" applyAlignment="1">
      <alignment horizontal="right"/>
    </xf>
    <xf numFmtId="0" fontId="38" fillId="0" borderId="27" xfId="0" applyFont="1" applyBorder="1" applyAlignment="1">
      <alignment horizontal="right"/>
    </xf>
    <xf numFmtId="0" fontId="35" fillId="0" borderId="0" xfId="0" applyFont="1" applyBorder="1" applyAlignment="1">
      <alignment horizontal="left"/>
    </xf>
    <xf numFmtId="0" fontId="34" fillId="0" borderId="0" xfId="0" applyFont="1" applyBorder="1"/>
    <xf numFmtId="0" fontId="8" fillId="0" borderId="0" xfId="0" applyFont="1" applyBorder="1"/>
    <xf numFmtId="0" fontId="142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61" fillId="0" borderId="0" xfId="0" applyFont="1" applyBorder="1" applyAlignment="1">
      <alignment horizontal="left"/>
    </xf>
    <xf numFmtId="0" fontId="49" fillId="0" borderId="0" xfId="0" applyFont="1" applyBorder="1" applyAlignment="1">
      <alignment horizontal="center" vertical="center"/>
    </xf>
    <xf numFmtId="0" fontId="132" fillId="0" borderId="0" xfId="0" applyFont="1" applyBorder="1" applyAlignment="1">
      <alignment horizontal="center" vertical="center"/>
    </xf>
    <xf numFmtId="0" fontId="143" fillId="0" borderId="0" xfId="0" applyFont="1" applyBorder="1" applyAlignment="1">
      <alignment horizontal="center"/>
    </xf>
    <xf numFmtId="0" fontId="144" fillId="0" borderId="0" xfId="0" applyFont="1" applyBorder="1" applyAlignment="1">
      <alignment horizontal="center"/>
    </xf>
    <xf numFmtId="0" fontId="114" fillId="0" borderId="0" xfId="0" applyFont="1" applyBorder="1" applyAlignment="1">
      <alignment horizontal="left"/>
    </xf>
    <xf numFmtId="2" fontId="35" fillId="0" borderId="0" xfId="0" applyNumberFormat="1" applyFont="1" applyBorder="1" applyAlignment="1">
      <alignment horizontal="center"/>
    </xf>
    <xf numFmtId="9" fontId="35" fillId="0" borderId="0" xfId="0" applyNumberFormat="1" applyFont="1" applyBorder="1" applyAlignment="1">
      <alignment horizontal="center"/>
    </xf>
    <xf numFmtId="2" fontId="15" fillId="0" borderId="0" xfId="0" applyNumberFormat="1" applyFont="1" applyBorder="1" applyAlignment="1">
      <alignment horizontal="left"/>
    </xf>
    <xf numFmtId="2" fontId="15" fillId="0" borderId="28" xfId="0" applyNumberFormat="1" applyFont="1" applyFill="1" applyBorder="1" applyAlignment="1">
      <alignment horizontal="center"/>
    </xf>
    <xf numFmtId="0" fontId="41" fillId="0" borderId="34" xfId="0" applyFont="1" applyFill="1" applyBorder="1" applyAlignment="1">
      <alignment horizontal="right"/>
    </xf>
    <xf numFmtId="2" fontId="37" fillId="0" borderId="61" xfId="0" applyNumberFormat="1" applyFont="1" applyFill="1" applyBorder="1" applyAlignment="1">
      <alignment horizontal="center"/>
    </xf>
    <xf numFmtId="2" fontId="37" fillId="0" borderId="49" xfId="0" applyNumberFormat="1" applyFont="1" applyFill="1" applyBorder="1" applyAlignment="1">
      <alignment horizontal="center"/>
    </xf>
    <xf numFmtId="165" fontId="37" fillId="0" borderId="49" xfId="0" applyNumberFormat="1" applyFont="1" applyFill="1" applyBorder="1" applyAlignment="1">
      <alignment horizontal="center"/>
    </xf>
    <xf numFmtId="2" fontId="147" fillId="0" borderId="49" xfId="0" applyNumberFormat="1" applyFont="1" applyFill="1" applyBorder="1" applyAlignment="1">
      <alignment horizontal="center"/>
    </xf>
    <xf numFmtId="2" fontId="92" fillId="0" borderId="49" xfId="0" applyNumberFormat="1" applyFont="1" applyFill="1" applyBorder="1" applyAlignment="1">
      <alignment horizontal="center"/>
    </xf>
    <xf numFmtId="2" fontId="37" fillId="0" borderId="50" xfId="0" applyNumberFormat="1" applyFont="1" applyFill="1" applyBorder="1" applyAlignment="1">
      <alignment horizontal="center"/>
    </xf>
    <xf numFmtId="0" fontId="146" fillId="0" borderId="30" xfId="0" applyFont="1" applyFill="1" applyBorder="1" applyAlignment="1">
      <alignment horizontal="center"/>
    </xf>
    <xf numFmtId="2" fontId="40" fillId="0" borderId="20" xfId="0" applyNumberFormat="1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41" fillId="0" borderId="45" xfId="0" applyFont="1" applyFill="1" applyBorder="1" applyAlignment="1">
      <alignment horizontal="right"/>
    </xf>
    <xf numFmtId="0" fontId="7" fillId="0" borderId="107" xfId="0" applyFont="1" applyBorder="1" applyAlignment="1">
      <alignment horizontal="center"/>
    </xf>
    <xf numFmtId="9" fontId="15" fillId="0" borderId="7" xfId="0" applyNumberFormat="1" applyFont="1" applyFill="1" applyBorder="1" applyAlignment="1">
      <alignment horizontal="center"/>
    </xf>
    <xf numFmtId="2" fontId="92" fillId="0" borderId="102" xfId="0" applyNumberFormat="1" applyFont="1" applyFill="1" applyBorder="1" applyAlignment="1">
      <alignment horizontal="center"/>
    </xf>
    <xf numFmtId="2" fontId="92" fillId="0" borderId="99" xfId="0" applyNumberFormat="1" applyFont="1" applyFill="1" applyBorder="1" applyAlignment="1">
      <alignment horizontal="center"/>
    </xf>
    <xf numFmtId="165" fontId="92" fillId="0" borderId="99" xfId="0" applyNumberFormat="1" applyFont="1" applyFill="1" applyBorder="1" applyAlignment="1">
      <alignment horizontal="center"/>
    </xf>
    <xf numFmtId="2" fontId="92" fillId="0" borderId="103" xfId="0" applyNumberFormat="1" applyFont="1" applyFill="1" applyBorder="1" applyAlignment="1">
      <alignment horizontal="center"/>
    </xf>
    <xf numFmtId="2" fontId="20" fillId="0" borderId="22" xfId="0" applyNumberFormat="1" applyFont="1" applyBorder="1" applyAlignment="1">
      <alignment horizontal="left"/>
    </xf>
    <xf numFmtId="0" fontId="0" fillId="0" borderId="23" xfId="0" applyBorder="1" applyAlignment="1">
      <alignment horizontal="left"/>
    </xf>
    <xf numFmtId="0" fontId="133" fillId="0" borderId="3" xfId="0" applyFont="1" applyFill="1" applyBorder="1" applyAlignment="1">
      <alignment horizontal="left"/>
    </xf>
    <xf numFmtId="2" fontId="0" fillId="0" borderId="22" xfId="0" applyNumberFormat="1" applyBorder="1" applyAlignment="1">
      <alignment horizontal="center"/>
    </xf>
    <xf numFmtId="0" fontId="48" fillId="0" borderId="48" xfId="0" applyFont="1" applyBorder="1" applyAlignment="1">
      <alignment horizontal="center"/>
    </xf>
    <xf numFmtId="0" fontId="7" fillId="0" borderId="63" xfId="0" applyFont="1" applyFill="1" applyBorder="1"/>
    <xf numFmtId="0" fontId="54" fillId="0" borderId="42" xfId="0" applyFont="1" applyFill="1" applyBorder="1" applyAlignment="1">
      <alignment horizontal="center"/>
    </xf>
    <xf numFmtId="0" fontId="13" fillId="0" borderId="56" xfId="0" applyFont="1" applyBorder="1" applyAlignment="1">
      <alignment horizontal="center"/>
    </xf>
    <xf numFmtId="0" fontId="71" fillId="0" borderId="42" xfId="0" applyFont="1" applyBorder="1" applyAlignment="1">
      <alignment horizontal="center"/>
    </xf>
    <xf numFmtId="0" fontId="67" fillId="0" borderId="107" xfId="0" applyFont="1" applyFill="1" applyBorder="1" applyAlignment="1">
      <alignment horizontal="center"/>
    </xf>
    <xf numFmtId="0" fontId="21" fillId="0" borderId="99" xfId="0" applyFont="1" applyBorder="1" applyAlignment="1">
      <alignment horizontal="left"/>
    </xf>
    <xf numFmtId="0" fontId="55" fillId="0" borderId="82" xfId="0" applyFont="1" applyBorder="1" applyAlignment="1">
      <alignment horizontal="left"/>
    </xf>
    <xf numFmtId="0" fontId="0" fillId="0" borderId="49" xfId="0" applyBorder="1" applyAlignment="1">
      <alignment horizontal="left"/>
    </xf>
    <xf numFmtId="2" fontId="35" fillId="0" borderId="3" xfId="0" applyNumberFormat="1" applyFont="1" applyBorder="1"/>
    <xf numFmtId="2" fontId="32" fillId="0" borderId="21" xfId="0" applyNumberFormat="1" applyFont="1" applyBorder="1" applyAlignment="1">
      <alignment horizontal="center" vertical="center"/>
    </xf>
    <xf numFmtId="2" fontId="32" fillId="0" borderId="103" xfId="0" applyNumberFormat="1" applyFont="1" applyBorder="1" applyAlignment="1">
      <alignment horizontal="center" vertical="center"/>
    </xf>
    <xf numFmtId="2" fontId="32" fillId="0" borderId="50" xfId="0" applyNumberFormat="1" applyFont="1" applyBorder="1" applyAlignment="1">
      <alignment horizontal="center" vertical="center"/>
    </xf>
    <xf numFmtId="2" fontId="0" fillId="0" borderId="45" xfId="0" applyNumberFormat="1" applyBorder="1"/>
    <xf numFmtId="2" fontId="55" fillId="0" borderId="55" xfId="0" applyNumberFormat="1" applyFont="1" applyBorder="1" applyAlignment="1">
      <alignment horizontal="center"/>
    </xf>
    <xf numFmtId="2" fontId="55" fillId="0" borderId="69" xfId="0" applyNumberFormat="1" applyFont="1" applyBorder="1" applyAlignment="1">
      <alignment horizontal="center"/>
    </xf>
    <xf numFmtId="2" fontId="55" fillId="0" borderId="70" xfId="0" applyNumberFormat="1" applyFont="1" applyBorder="1" applyAlignment="1">
      <alignment horizontal="center"/>
    </xf>
    <xf numFmtId="2" fontId="32" fillId="0" borderId="13" xfId="0" applyNumberFormat="1" applyFont="1" applyBorder="1" applyAlignment="1">
      <alignment horizontal="center" vertical="center"/>
    </xf>
    <xf numFmtId="2" fontId="55" fillId="0" borderId="99" xfId="0" applyNumberFormat="1" applyFont="1" applyBorder="1" applyAlignment="1">
      <alignment horizontal="center"/>
    </xf>
    <xf numFmtId="0" fontId="153" fillId="0" borderId="100" xfId="0" applyFont="1" applyFill="1" applyBorder="1" applyAlignment="1">
      <alignment horizontal="center"/>
    </xf>
    <xf numFmtId="9" fontId="15" fillId="0" borderId="106" xfId="0" applyNumberFormat="1" applyFont="1" applyFill="1" applyBorder="1" applyAlignment="1">
      <alignment horizontal="center"/>
    </xf>
    <xf numFmtId="0" fontId="51" fillId="0" borderId="28" xfId="0" applyFont="1" applyFill="1" applyBorder="1" applyAlignment="1">
      <alignment horizontal="center" vertical="center"/>
    </xf>
    <xf numFmtId="2" fontId="37" fillId="0" borderId="102" xfId="0" applyNumberFormat="1" applyFont="1" applyFill="1" applyBorder="1" applyAlignment="1">
      <alignment horizontal="center"/>
    </xf>
    <xf numFmtId="2" fontId="37" fillId="0" borderId="99" xfId="0" applyNumberFormat="1" applyFont="1" applyFill="1" applyBorder="1" applyAlignment="1">
      <alignment horizontal="center"/>
    </xf>
    <xf numFmtId="2" fontId="37" fillId="0" borderId="103" xfId="0" applyNumberFormat="1" applyFont="1" applyFill="1" applyBorder="1" applyAlignment="1">
      <alignment horizontal="center"/>
    </xf>
    <xf numFmtId="0" fontId="47" fillId="0" borderId="34" xfId="0" applyFont="1" applyFill="1" applyBorder="1" applyAlignment="1">
      <alignment horizontal="left"/>
    </xf>
    <xf numFmtId="0" fontId="51" fillId="0" borderId="42" xfId="0" applyFont="1" applyBorder="1" applyAlignment="1">
      <alignment horizontal="center" vertical="center"/>
    </xf>
    <xf numFmtId="0" fontId="37" fillId="0" borderId="17" xfId="0" applyFont="1" applyBorder="1" applyAlignment="1">
      <alignment horizontal="center"/>
    </xf>
    <xf numFmtId="1" fontId="37" fillId="0" borderId="3" xfId="0" applyNumberFormat="1" applyFont="1" applyBorder="1" applyAlignment="1">
      <alignment horizontal="center"/>
    </xf>
    <xf numFmtId="1" fontId="37" fillId="0" borderId="25" xfId="0" applyNumberFormat="1" applyFont="1" applyBorder="1" applyAlignment="1">
      <alignment horizontal="center"/>
    </xf>
    <xf numFmtId="0" fontId="38" fillId="0" borderId="48" xfId="0" applyFont="1" applyBorder="1" applyAlignment="1">
      <alignment horizontal="right"/>
    </xf>
    <xf numFmtId="2" fontId="154" fillId="0" borderId="99" xfId="0" applyNumberFormat="1" applyFont="1" applyFill="1" applyBorder="1" applyAlignment="1">
      <alignment horizontal="center"/>
    </xf>
    <xf numFmtId="2" fontId="154" fillId="0" borderId="0" xfId="0" applyNumberFormat="1" applyFont="1" applyFill="1" applyBorder="1" applyAlignment="1">
      <alignment horizontal="center"/>
    </xf>
    <xf numFmtId="0" fontId="37" fillId="0" borderId="3" xfId="0" applyFont="1" applyBorder="1" applyAlignment="1">
      <alignment horizontal="center"/>
    </xf>
    <xf numFmtId="0" fontId="49" fillId="0" borderId="10" xfId="0" applyFont="1" applyBorder="1" applyAlignment="1">
      <alignment horizontal="right"/>
    </xf>
    <xf numFmtId="2" fontId="15" fillId="0" borderId="1" xfId="0" applyNumberFormat="1" applyFont="1" applyFill="1" applyBorder="1" applyAlignment="1">
      <alignment horizontal="center"/>
    </xf>
    <xf numFmtId="0" fontId="41" fillId="0" borderId="1" xfId="0" applyFont="1" applyFill="1" applyBorder="1" applyAlignment="1">
      <alignment horizontal="right"/>
    </xf>
    <xf numFmtId="2" fontId="55" fillId="0" borderId="26" xfId="0" applyNumberFormat="1" applyFont="1" applyBorder="1" applyAlignment="1">
      <alignment horizontal="center"/>
    </xf>
    <xf numFmtId="2" fontId="55" fillId="0" borderId="11" xfId="0" applyNumberFormat="1" applyFont="1" applyBorder="1" applyAlignment="1">
      <alignment horizontal="center"/>
    </xf>
    <xf numFmtId="2" fontId="55" fillId="0" borderId="27" xfId="0" applyNumberFormat="1" applyFont="1" applyBorder="1" applyAlignment="1">
      <alignment horizontal="center"/>
    </xf>
    <xf numFmtId="2" fontId="37" fillId="0" borderId="0" xfId="0" applyNumberFormat="1" applyFont="1" applyFill="1" applyBorder="1" applyAlignment="1">
      <alignment horizontal="center"/>
    </xf>
    <xf numFmtId="2" fontId="37" fillId="0" borderId="1" xfId="0" applyNumberFormat="1" applyFont="1" applyFill="1" applyBorder="1" applyAlignment="1">
      <alignment horizontal="center"/>
    </xf>
    <xf numFmtId="2" fontId="37" fillId="0" borderId="82" xfId="0" applyNumberFormat="1" applyFont="1" applyFill="1" applyBorder="1" applyAlignment="1">
      <alignment horizontal="center"/>
    </xf>
    <xf numFmtId="0" fontId="0" fillId="0" borderId="40" xfId="0" applyBorder="1" applyAlignment="1">
      <alignment horizontal="left"/>
    </xf>
    <xf numFmtId="0" fontId="153" fillId="0" borderId="22" xfId="0" applyFont="1" applyFill="1" applyBorder="1" applyAlignment="1">
      <alignment horizontal="center"/>
    </xf>
    <xf numFmtId="0" fontId="0" fillId="0" borderId="48" xfId="0" applyFill="1" applyBorder="1"/>
    <xf numFmtId="2" fontId="35" fillId="0" borderId="3" xfId="0" applyNumberFormat="1" applyFont="1" applyFill="1" applyBorder="1"/>
    <xf numFmtId="9" fontId="35" fillId="0" borderId="3" xfId="0" applyNumberFormat="1" applyFont="1" applyFill="1" applyBorder="1" applyAlignment="1">
      <alignment horizontal="center"/>
    </xf>
    <xf numFmtId="2" fontId="40" fillId="0" borderId="1" xfId="0" applyNumberFormat="1" applyFont="1" applyFill="1" applyBorder="1" applyAlignment="1">
      <alignment horizontal="center"/>
    </xf>
    <xf numFmtId="9" fontId="35" fillId="0" borderId="18" xfId="0" applyNumberFormat="1" applyFont="1" applyFill="1" applyBorder="1" applyAlignment="1">
      <alignment horizontal="center"/>
    </xf>
    <xf numFmtId="0" fontId="153" fillId="0" borderId="48" xfId="0" applyFont="1" applyFill="1" applyBorder="1" applyAlignment="1">
      <alignment horizontal="center"/>
    </xf>
    <xf numFmtId="9" fontId="15" fillId="0" borderId="46" xfId="0" applyNumberFormat="1" applyFont="1" applyFill="1" applyBorder="1" applyAlignment="1">
      <alignment horizontal="center"/>
    </xf>
    <xf numFmtId="0" fontId="41" fillId="0" borderId="46" xfId="0" applyFont="1" applyFill="1" applyBorder="1" applyAlignment="1">
      <alignment horizontal="right"/>
    </xf>
    <xf numFmtId="9" fontId="35" fillId="0" borderId="18" xfId="0" applyNumberFormat="1" applyFont="1" applyBorder="1" applyAlignment="1">
      <alignment horizontal="center"/>
    </xf>
    <xf numFmtId="9" fontId="15" fillId="0" borderId="24" xfId="0" applyNumberFormat="1" applyFont="1" applyFill="1" applyBorder="1" applyAlignment="1">
      <alignment horizontal="center"/>
    </xf>
    <xf numFmtId="0" fontId="0" fillId="0" borderId="44" xfId="0" applyBorder="1" applyAlignment="1">
      <alignment horizontal="left"/>
    </xf>
    <xf numFmtId="0" fontId="0" fillId="0" borderId="50" xfId="0" applyBorder="1" applyAlignment="1">
      <alignment horizontal="left"/>
    </xf>
    <xf numFmtId="2" fontId="37" fillId="0" borderId="48" xfId="0" applyNumberFormat="1" applyFont="1" applyFill="1" applyBorder="1" applyAlignment="1">
      <alignment horizontal="center"/>
    </xf>
    <xf numFmtId="2" fontId="37" fillId="0" borderId="83" xfId="0" applyNumberFormat="1" applyFont="1" applyFill="1" applyBorder="1" applyAlignment="1">
      <alignment horizontal="center"/>
    </xf>
    <xf numFmtId="0" fontId="51" fillId="0" borderId="0" xfId="0" applyFont="1" applyFill="1" applyBorder="1" applyAlignment="1">
      <alignment horizontal="center" vertical="center"/>
    </xf>
    <xf numFmtId="2" fontId="32" fillId="0" borderId="0" xfId="0" applyNumberFormat="1" applyFont="1" applyFill="1" applyBorder="1" applyAlignment="1">
      <alignment horizontal="center" vertical="center"/>
    </xf>
    <xf numFmtId="2" fontId="55" fillId="0" borderId="0" xfId="0" applyNumberFormat="1" applyFont="1" applyFill="1" applyBorder="1" applyAlignment="1">
      <alignment horizontal="center"/>
    </xf>
    <xf numFmtId="0" fontId="104" fillId="0" borderId="10" xfId="0" applyFont="1" applyBorder="1" applyAlignment="1">
      <alignment horizontal="left"/>
    </xf>
    <xf numFmtId="0" fontId="66" fillId="0" borderId="24" xfId="0" applyFont="1" applyBorder="1" applyAlignment="1">
      <alignment horizontal="left"/>
    </xf>
    <xf numFmtId="0" fontId="67" fillId="0" borderId="46" xfId="0" applyFont="1" applyBorder="1" applyAlignment="1">
      <alignment horizontal="left"/>
    </xf>
    <xf numFmtId="0" fontId="144" fillId="0" borderId="59" xfId="0" applyFont="1" applyBorder="1" applyAlignment="1">
      <alignment horizontal="right"/>
    </xf>
    <xf numFmtId="2" fontId="72" fillId="0" borderId="82" xfId="0" applyNumberFormat="1" applyFont="1" applyBorder="1" applyAlignment="1">
      <alignment horizontal="center"/>
    </xf>
    <xf numFmtId="2" fontId="72" fillId="0" borderId="34" xfId="0" applyNumberFormat="1" applyFont="1" applyBorder="1" applyAlignment="1">
      <alignment horizontal="center"/>
    </xf>
    <xf numFmtId="2" fontId="72" fillId="0" borderId="1" xfId="0" applyNumberFormat="1" applyFont="1" applyBorder="1" applyAlignment="1">
      <alignment horizontal="center"/>
    </xf>
    <xf numFmtId="2" fontId="16" fillId="0" borderId="106" xfId="0" applyNumberFormat="1" applyFont="1" applyBorder="1" applyAlignment="1">
      <alignment horizontal="center"/>
    </xf>
    <xf numFmtId="0" fontId="13" fillId="0" borderId="100" xfId="0" applyFont="1" applyBorder="1" applyAlignment="1">
      <alignment horizontal="center"/>
    </xf>
    <xf numFmtId="0" fontId="0" fillId="0" borderId="98" xfId="0" applyBorder="1" applyAlignment="1">
      <alignment horizontal="center"/>
    </xf>
    <xf numFmtId="0" fontId="13" fillId="0" borderId="102" xfId="0" applyFont="1" applyBorder="1" applyAlignment="1">
      <alignment horizontal="center"/>
    </xf>
    <xf numFmtId="0" fontId="0" fillId="4" borderId="31" xfId="0" applyFill="1" applyBorder="1"/>
    <xf numFmtId="0" fontId="49" fillId="4" borderId="10" xfId="0" applyFont="1" applyFill="1" applyBorder="1" applyAlignment="1">
      <alignment horizontal="right"/>
    </xf>
    <xf numFmtId="0" fontId="7" fillId="4" borderId="13" xfId="0" applyFont="1" applyFill="1" applyBorder="1" applyAlignment="1">
      <alignment horizontal="center"/>
    </xf>
    <xf numFmtId="2" fontId="55" fillId="4" borderId="26" xfId="0" applyNumberFormat="1" applyFont="1" applyFill="1" applyBorder="1" applyAlignment="1">
      <alignment horizontal="center"/>
    </xf>
    <xf numFmtId="2" fontId="55" fillId="4" borderId="86" xfId="0" applyNumberFormat="1" applyFont="1" applyFill="1" applyBorder="1" applyAlignment="1">
      <alignment horizontal="center"/>
    </xf>
    <xf numFmtId="2" fontId="55" fillId="4" borderId="13" xfId="0" applyNumberFormat="1" applyFont="1" applyFill="1" applyBorder="1" applyAlignment="1">
      <alignment horizontal="center"/>
    </xf>
    <xf numFmtId="0" fontId="146" fillId="0" borderId="17" xfId="0" applyFont="1" applyFill="1" applyBorder="1" applyAlignment="1">
      <alignment horizontal="center"/>
    </xf>
    <xf numFmtId="2" fontId="40" fillId="0" borderId="33" xfId="0" applyNumberFormat="1" applyFont="1" applyFill="1" applyBorder="1" applyAlignment="1">
      <alignment horizontal="center"/>
    </xf>
    <xf numFmtId="9" fontId="15" fillId="0" borderId="32" xfId="0" applyNumberFormat="1" applyFont="1" applyFill="1" applyBorder="1" applyAlignment="1">
      <alignment horizontal="center"/>
    </xf>
    <xf numFmtId="2" fontId="16" fillId="0" borderId="11" xfId="0" applyNumberFormat="1" applyFont="1" applyBorder="1" applyAlignment="1">
      <alignment horizontal="center"/>
    </xf>
    <xf numFmtId="2" fontId="16" fillId="0" borderId="27" xfId="0" applyNumberFormat="1" applyFont="1" applyBorder="1" applyAlignment="1">
      <alignment horizontal="center"/>
    </xf>
    <xf numFmtId="0" fontId="0" fillId="6" borderId="14" xfId="0" applyFill="1" applyBorder="1"/>
    <xf numFmtId="2" fontId="15" fillId="6" borderId="88" xfId="0" applyNumberFormat="1" applyFont="1" applyFill="1" applyBorder="1" applyAlignment="1">
      <alignment horizontal="center"/>
    </xf>
    <xf numFmtId="0" fontId="41" fillId="6" borderId="15" xfId="0" applyFont="1" applyFill="1" applyBorder="1" applyAlignment="1">
      <alignment horizontal="right"/>
    </xf>
    <xf numFmtId="2" fontId="92" fillId="6" borderId="52" xfId="0" applyNumberFormat="1" applyFont="1" applyFill="1" applyBorder="1" applyAlignment="1">
      <alignment horizontal="center"/>
    </xf>
    <xf numFmtId="2" fontId="92" fillId="6" borderId="38" xfId="0" applyNumberFormat="1" applyFont="1" applyFill="1" applyBorder="1" applyAlignment="1">
      <alignment horizontal="center"/>
    </xf>
    <xf numFmtId="165" fontId="92" fillId="6" borderId="38" xfId="0" applyNumberFormat="1" applyFont="1" applyFill="1" applyBorder="1" applyAlignment="1">
      <alignment horizontal="center"/>
    </xf>
    <xf numFmtId="2" fontId="92" fillId="6" borderId="16" xfId="0" applyNumberFormat="1" applyFont="1" applyFill="1" applyBorder="1" applyAlignment="1">
      <alignment horizontal="center"/>
    </xf>
    <xf numFmtId="0" fontId="41" fillId="0" borderId="24" xfId="0" applyFont="1" applyFill="1" applyBorder="1" applyAlignment="1">
      <alignment horizontal="right"/>
    </xf>
    <xf numFmtId="0" fontId="0" fillId="4" borderId="14" xfId="0" applyFill="1" applyBorder="1"/>
    <xf numFmtId="0" fontId="49" fillId="4" borderId="15" xfId="0" applyFont="1" applyFill="1" applyBorder="1" applyAlignment="1">
      <alignment horizontal="right"/>
    </xf>
    <xf numFmtId="0" fontId="7" fillId="4" borderId="29" xfId="0" applyFont="1" applyFill="1" applyBorder="1" applyAlignment="1">
      <alignment horizontal="center"/>
    </xf>
    <xf numFmtId="2" fontId="16" fillId="0" borderId="103" xfId="0" applyNumberFormat="1" applyFont="1" applyBorder="1" applyAlignment="1">
      <alignment horizontal="center"/>
    </xf>
    <xf numFmtId="0" fontId="13" fillId="0" borderId="42" xfId="0" applyFont="1" applyBorder="1" applyAlignment="1">
      <alignment horizontal="center"/>
    </xf>
    <xf numFmtId="0" fontId="16" fillId="0" borderId="103" xfId="0" applyFont="1" applyBorder="1" applyAlignment="1">
      <alignment horizontal="center"/>
    </xf>
    <xf numFmtId="0" fontId="66" fillId="0" borderId="14" xfId="0" applyFont="1" applyBorder="1"/>
    <xf numFmtId="0" fontId="13" fillId="0" borderId="45" xfId="0" applyFont="1" applyBorder="1" applyAlignment="1">
      <alignment horizontal="center"/>
    </xf>
    <xf numFmtId="1" fontId="155" fillId="0" borderId="98" xfId="0" applyNumberFormat="1" applyFont="1" applyBorder="1" applyAlignment="1">
      <alignment horizontal="center"/>
    </xf>
    <xf numFmtId="165" fontId="17" fillId="0" borderId="49" xfId="0" applyNumberFormat="1" applyFont="1" applyBorder="1" applyAlignment="1">
      <alignment horizontal="center"/>
    </xf>
    <xf numFmtId="164" fontId="13" fillId="0" borderId="22" xfId="0" applyNumberFormat="1" applyFont="1" applyBorder="1" applyAlignment="1">
      <alignment horizontal="right"/>
    </xf>
    <xf numFmtId="164" fontId="13" fillId="0" borderId="48" xfId="0" applyNumberFormat="1" applyFont="1" applyBorder="1" applyAlignment="1">
      <alignment horizontal="right"/>
    </xf>
    <xf numFmtId="2" fontId="13" fillId="0" borderId="54" xfId="0" applyNumberFormat="1" applyFont="1" applyBorder="1" applyAlignment="1">
      <alignment horizontal="center"/>
    </xf>
    <xf numFmtId="2" fontId="13" fillId="0" borderId="66" xfId="0" applyNumberFormat="1" applyFont="1" applyBorder="1" applyAlignment="1">
      <alignment horizontal="center"/>
    </xf>
    <xf numFmtId="2" fontId="37" fillId="0" borderId="31" xfId="0" applyNumberFormat="1" applyFont="1" applyFill="1" applyBorder="1" applyAlignment="1">
      <alignment horizontal="center"/>
    </xf>
    <xf numFmtId="2" fontId="37" fillId="0" borderId="11" xfId="0" applyNumberFormat="1" applyFont="1" applyFill="1" applyBorder="1" applyAlignment="1">
      <alignment horizontal="center"/>
    </xf>
    <xf numFmtId="2" fontId="37" fillId="0" borderId="10" xfId="0" applyNumberFormat="1" applyFont="1" applyFill="1" applyBorder="1" applyAlignment="1">
      <alignment horizontal="center"/>
    </xf>
    <xf numFmtId="2" fontId="37" fillId="0" borderId="27" xfId="0" applyNumberFormat="1" applyFont="1" applyFill="1" applyBorder="1" applyAlignment="1">
      <alignment horizontal="center"/>
    </xf>
    <xf numFmtId="1" fontId="21" fillId="0" borderId="0" xfId="0" applyNumberFormat="1" applyFont="1" applyFill="1" applyBorder="1" applyAlignment="1">
      <alignment horizontal="left"/>
    </xf>
    <xf numFmtId="0" fontId="52" fillId="0" borderId="0" xfId="0" applyFont="1" applyFill="1" applyBorder="1"/>
    <xf numFmtId="168" fontId="50" fillId="0" borderId="0" xfId="0" applyNumberFormat="1" applyFont="1" applyFill="1" applyBorder="1"/>
    <xf numFmtId="0" fontId="53" fillId="0" borderId="0" xfId="0" applyFont="1" applyFill="1" applyBorder="1"/>
    <xf numFmtId="2" fontId="76" fillId="0" borderId="0" xfId="0" applyNumberFormat="1" applyFont="1" applyFill="1" applyBorder="1" applyAlignment="1">
      <alignment horizontal="left"/>
    </xf>
    <xf numFmtId="2" fontId="99" fillId="0" borderId="0" xfId="0" applyNumberFormat="1" applyFont="1" applyFill="1" applyBorder="1" applyAlignment="1">
      <alignment horizontal="left"/>
    </xf>
    <xf numFmtId="0" fontId="67" fillId="0" borderId="0" xfId="0" applyFont="1" applyFill="1" applyBorder="1"/>
    <xf numFmtId="0" fontId="45" fillId="0" borderId="0" xfId="0" applyFont="1" applyFill="1" applyBorder="1"/>
    <xf numFmtId="0" fontId="115" fillId="0" borderId="0" xfId="0" applyFont="1" applyFill="1" applyBorder="1"/>
    <xf numFmtId="0" fontId="69" fillId="0" borderId="0" xfId="0" applyFont="1" applyFill="1" applyBorder="1"/>
    <xf numFmtId="0" fontId="122" fillId="0" borderId="0" xfId="0" applyFont="1" applyFill="1" applyBorder="1"/>
    <xf numFmtId="0" fontId="48" fillId="0" borderId="0" xfId="0" applyFont="1" applyFill="1" applyBorder="1"/>
    <xf numFmtId="0" fontId="1" fillId="0" borderId="0" xfId="0" applyFont="1" applyFill="1" applyBorder="1" applyAlignment="1">
      <alignment horizontal="right"/>
    </xf>
    <xf numFmtId="9" fontId="0" fillId="0" borderId="0" xfId="0" applyNumberFormat="1" applyFill="1" applyBorder="1"/>
    <xf numFmtId="0" fontId="0" fillId="0" borderId="0" xfId="0" applyFont="1" applyFill="1" applyBorder="1" applyAlignment="1"/>
    <xf numFmtId="0" fontId="47" fillId="0" borderId="0" xfId="0" applyFont="1" applyFill="1" applyBorder="1"/>
    <xf numFmtId="0" fontId="58" fillId="0" borderId="0" xfId="0" applyFont="1" applyFill="1" applyBorder="1"/>
    <xf numFmtId="1" fontId="125" fillId="0" borderId="0" xfId="0" applyNumberFormat="1" applyFont="1" applyFill="1" applyBorder="1" applyAlignment="1">
      <alignment horizontal="center"/>
    </xf>
    <xf numFmtId="167" fontId="0" fillId="0" borderId="0" xfId="0" applyNumberFormat="1" applyFill="1" applyBorder="1" applyAlignment="1">
      <alignment horizontal="left"/>
    </xf>
    <xf numFmtId="2" fontId="48" fillId="0" borderId="0" xfId="0" applyNumberFormat="1" applyFont="1" applyFill="1" applyBorder="1" applyAlignment="1">
      <alignment horizontal="center"/>
    </xf>
    <xf numFmtId="0" fontId="43" fillId="0" borderId="0" xfId="0" applyFont="1" applyFill="1" applyBorder="1" applyAlignment="1">
      <alignment horizontal="left"/>
    </xf>
    <xf numFmtId="0" fontId="124" fillId="0" borderId="0" xfId="0" applyFont="1" applyFill="1" applyBorder="1" applyAlignment="1">
      <alignment horizontal="center"/>
    </xf>
    <xf numFmtId="0" fontId="141" fillId="0" borderId="0" xfId="0" applyFont="1" applyFill="1" applyBorder="1"/>
    <xf numFmtId="2" fontId="121" fillId="0" borderId="0" xfId="0" applyNumberFormat="1" applyFont="1" applyFill="1" applyBorder="1" applyAlignment="1">
      <alignment horizontal="center"/>
    </xf>
    <xf numFmtId="165" fontId="123" fillId="0" borderId="0" xfId="0" applyNumberFormat="1" applyFont="1" applyFill="1" applyBorder="1" applyAlignment="1">
      <alignment horizontal="center"/>
    </xf>
    <xf numFmtId="0" fontId="93" fillId="0" borderId="0" xfId="0" applyFont="1" applyFill="1" applyBorder="1" applyAlignment="1">
      <alignment horizontal="left"/>
    </xf>
    <xf numFmtId="0" fontId="139" fillId="0" borderId="0" xfId="0" applyFont="1" applyFill="1" applyBorder="1" applyAlignment="1">
      <alignment horizontal="left"/>
    </xf>
    <xf numFmtId="167" fontId="51" fillId="0" borderId="0" xfId="0" applyNumberFormat="1" applyFont="1" applyFill="1" applyBorder="1"/>
    <xf numFmtId="167" fontId="78" fillId="0" borderId="0" xfId="0" applyNumberFormat="1" applyFont="1" applyFill="1" applyBorder="1"/>
    <xf numFmtId="0" fontId="61" fillId="0" borderId="0" xfId="0" applyFont="1" applyFill="1" applyBorder="1" applyAlignment="1">
      <alignment horizontal="left"/>
    </xf>
    <xf numFmtId="2" fontId="7" fillId="0" borderId="0" xfId="0" applyNumberFormat="1" applyFont="1" applyFill="1" applyBorder="1"/>
    <xf numFmtId="10" fontId="2" fillId="0" borderId="0" xfId="0" applyNumberFormat="1" applyFont="1" applyFill="1" applyBorder="1" applyAlignment="1">
      <alignment horizontal="left"/>
    </xf>
    <xf numFmtId="0" fontId="136" fillId="0" borderId="0" xfId="0" applyFont="1" applyFill="1" applyBorder="1"/>
    <xf numFmtId="167" fontId="123" fillId="0" borderId="0" xfId="0" applyNumberFormat="1" applyFont="1" applyFill="1" applyBorder="1" applyAlignment="1">
      <alignment horizontal="center"/>
    </xf>
    <xf numFmtId="169" fontId="0" fillId="0" borderId="0" xfId="0" applyNumberFormat="1" applyFill="1" applyBorder="1"/>
    <xf numFmtId="9" fontId="2" fillId="0" borderId="0" xfId="0" applyNumberFormat="1" applyFont="1" applyFill="1" applyBorder="1" applyAlignment="1">
      <alignment horizontal="left"/>
    </xf>
    <xf numFmtId="0" fontId="140" fillId="0" borderId="0" xfId="0" applyFont="1" applyFill="1" applyBorder="1" applyAlignment="1">
      <alignment horizontal="center"/>
    </xf>
    <xf numFmtId="2" fontId="125" fillId="0" borderId="0" xfId="0" applyNumberFormat="1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left"/>
    </xf>
    <xf numFmtId="1" fontId="80" fillId="0" borderId="0" xfId="0" applyNumberFormat="1" applyFont="1" applyFill="1" applyBorder="1" applyAlignment="1">
      <alignment horizontal="left"/>
    </xf>
    <xf numFmtId="0" fontId="80" fillId="0" borderId="0" xfId="0" applyFont="1" applyFill="1" applyBorder="1" applyAlignment="1">
      <alignment horizontal="center"/>
    </xf>
    <xf numFmtId="1" fontId="123" fillId="0" borderId="0" xfId="0" applyNumberFormat="1" applyFont="1" applyFill="1" applyBorder="1" applyAlignment="1">
      <alignment horizontal="center"/>
    </xf>
    <xf numFmtId="165" fontId="80" fillId="0" borderId="0" xfId="0" applyNumberFormat="1" applyFont="1" applyFill="1" applyBorder="1" applyAlignment="1">
      <alignment horizontal="left"/>
    </xf>
    <xf numFmtId="165" fontId="43" fillId="0" borderId="0" xfId="0" applyNumberFormat="1" applyFont="1" applyFill="1" applyBorder="1" applyAlignment="1">
      <alignment horizontal="left"/>
    </xf>
    <xf numFmtId="165" fontId="0" fillId="0" borderId="0" xfId="0" applyNumberFormat="1" applyFill="1" applyBorder="1"/>
    <xf numFmtId="0" fontId="131" fillId="0" borderId="0" xfId="0" applyFont="1" applyFill="1" applyBorder="1" applyAlignment="1">
      <alignment horizontal="left"/>
    </xf>
    <xf numFmtId="0" fontId="73" fillId="0" borderId="0" xfId="0" applyFont="1" applyFill="1" applyBorder="1"/>
    <xf numFmtId="166" fontId="0" fillId="0" borderId="0" xfId="0" applyNumberFormat="1" applyFill="1" applyBorder="1"/>
    <xf numFmtId="2" fontId="78" fillId="0" borderId="0" xfId="0" applyNumberFormat="1" applyFont="1" applyFill="1" applyBorder="1" applyAlignment="1">
      <alignment horizontal="center"/>
    </xf>
    <xf numFmtId="167" fontId="0" fillId="0" borderId="0" xfId="0" applyNumberFormat="1" applyFill="1" applyBorder="1" applyAlignment="1">
      <alignment horizontal="center"/>
    </xf>
    <xf numFmtId="170" fontId="49" fillId="0" borderId="0" xfId="0" applyNumberFormat="1" applyFont="1" applyFill="1" applyBorder="1" applyAlignment="1">
      <alignment horizontal="center"/>
    </xf>
    <xf numFmtId="166" fontId="21" fillId="0" borderId="0" xfId="0" applyNumberFormat="1" applyFont="1" applyFill="1" applyBorder="1" applyAlignment="1">
      <alignment horizontal="left"/>
    </xf>
    <xf numFmtId="165" fontId="121" fillId="0" borderId="0" xfId="0" applyNumberFormat="1" applyFont="1" applyFill="1" applyBorder="1" applyAlignment="1">
      <alignment horizontal="center"/>
    </xf>
    <xf numFmtId="0" fontId="116" fillId="0" borderId="0" xfId="0" applyFont="1" applyFill="1" applyBorder="1"/>
    <xf numFmtId="166" fontId="123" fillId="0" borderId="0" xfId="0" applyNumberFormat="1" applyFont="1" applyFill="1" applyBorder="1" applyAlignment="1">
      <alignment horizontal="center"/>
    </xf>
    <xf numFmtId="166" fontId="32" fillId="0" borderId="0" xfId="0" applyNumberFormat="1" applyFont="1" applyFill="1" applyBorder="1"/>
    <xf numFmtId="0" fontId="97" fillId="0" borderId="0" xfId="0" applyFont="1" applyFill="1" applyBorder="1"/>
    <xf numFmtId="0" fontId="97" fillId="0" borderId="0" xfId="0" applyFont="1" applyFill="1" applyBorder="1" applyAlignment="1">
      <alignment horizontal="left"/>
    </xf>
    <xf numFmtId="167" fontId="0" fillId="0" borderId="0" xfId="0" applyNumberFormat="1" applyFill="1" applyBorder="1"/>
    <xf numFmtId="0" fontId="28" fillId="0" borderId="0" xfId="0" applyFont="1" applyFill="1" applyBorder="1" applyAlignment="1">
      <alignment horizontal="left"/>
    </xf>
    <xf numFmtId="1" fontId="48" fillId="0" borderId="0" xfId="0" applyNumberFormat="1" applyFont="1" applyFill="1" applyBorder="1" applyAlignment="1">
      <alignment horizontal="center"/>
    </xf>
    <xf numFmtId="0" fontId="101" fillId="0" borderId="0" xfId="0" applyFont="1" applyFill="1" applyBorder="1" applyAlignment="1">
      <alignment horizontal="left"/>
    </xf>
    <xf numFmtId="0" fontId="90" fillId="0" borderId="0" xfId="0" applyFont="1" applyFill="1" applyBorder="1"/>
    <xf numFmtId="2" fontId="70" fillId="0" borderId="0" xfId="0" applyNumberFormat="1" applyFont="1" applyFill="1" applyBorder="1" applyAlignment="1">
      <alignment horizontal="left"/>
    </xf>
    <xf numFmtId="2" fontId="27" fillId="0" borderId="0" xfId="0" applyNumberFormat="1" applyFont="1" applyFill="1" applyBorder="1" applyAlignment="1">
      <alignment horizontal="left"/>
    </xf>
    <xf numFmtId="0" fontId="128" fillId="0" borderId="0" xfId="0" applyFont="1" applyFill="1" applyBorder="1" applyAlignment="1">
      <alignment horizontal="center"/>
    </xf>
    <xf numFmtId="0" fontId="70" fillId="0" borderId="0" xfId="0" applyFont="1" applyFill="1" applyBorder="1" applyAlignment="1">
      <alignment horizontal="left"/>
    </xf>
    <xf numFmtId="0" fontId="109" fillId="0" borderId="0" xfId="0" applyFont="1" applyFill="1" applyBorder="1"/>
    <xf numFmtId="0" fontId="110" fillId="0" borderId="0" xfId="0" applyFont="1" applyFill="1" applyBorder="1"/>
    <xf numFmtId="0" fontId="111" fillId="0" borderId="0" xfId="0" applyFont="1" applyFill="1" applyBorder="1" applyAlignment="1">
      <alignment horizontal="left"/>
    </xf>
    <xf numFmtId="165" fontId="32" fillId="0" borderId="0" xfId="0" applyNumberFormat="1" applyFont="1" applyFill="1" applyBorder="1" applyAlignment="1">
      <alignment horizontal="left"/>
    </xf>
    <xf numFmtId="165" fontId="82" fillId="0" borderId="0" xfId="0" applyNumberFormat="1" applyFont="1" applyFill="1" applyBorder="1" applyAlignment="1">
      <alignment horizontal="left"/>
    </xf>
    <xf numFmtId="0" fontId="137" fillId="0" borderId="0" xfId="0" applyFont="1" applyFill="1" applyBorder="1"/>
    <xf numFmtId="0" fontId="126" fillId="0" borderId="0" xfId="0" applyFont="1" applyFill="1" applyBorder="1"/>
    <xf numFmtId="0" fontId="31" fillId="0" borderId="0" xfId="0" applyFont="1" applyFill="1" applyBorder="1" applyAlignment="1">
      <alignment horizontal="left"/>
    </xf>
    <xf numFmtId="0" fontId="68" fillId="0" borderId="0" xfId="0" applyFont="1" applyFill="1" applyBorder="1"/>
    <xf numFmtId="2" fontId="27" fillId="0" borderId="0" xfId="0" applyNumberFormat="1" applyFont="1" applyFill="1" applyBorder="1" applyAlignment="1">
      <alignment horizontal="right"/>
    </xf>
    <xf numFmtId="170" fontId="0" fillId="0" borderId="0" xfId="0" applyNumberFormat="1" applyFill="1" applyBorder="1"/>
    <xf numFmtId="1" fontId="76" fillId="0" borderId="0" xfId="0" applyNumberFormat="1" applyFont="1" applyFill="1" applyBorder="1" applyAlignment="1">
      <alignment horizontal="left"/>
    </xf>
    <xf numFmtId="165" fontId="76" fillId="0" borderId="0" xfId="0" applyNumberFormat="1" applyFont="1" applyFill="1" applyBorder="1" applyAlignment="1">
      <alignment horizontal="left"/>
    </xf>
    <xf numFmtId="2" fontId="13" fillId="0" borderId="0" xfId="0" applyNumberFormat="1" applyFont="1" applyFill="1" applyBorder="1" applyAlignment="1">
      <alignment horizontal="left"/>
    </xf>
    <xf numFmtId="2" fontId="81" fillId="0" borderId="0" xfId="0" applyNumberFormat="1" applyFont="1" applyFill="1" applyBorder="1" applyAlignment="1">
      <alignment horizontal="left"/>
    </xf>
    <xf numFmtId="168" fontId="51" fillId="0" borderId="0" xfId="0" applyNumberFormat="1" applyFont="1" applyFill="1" applyBorder="1"/>
    <xf numFmtId="168" fontId="78" fillId="0" borderId="0" xfId="0" applyNumberFormat="1" applyFont="1" applyFill="1" applyBorder="1"/>
    <xf numFmtId="2" fontId="121" fillId="0" borderId="0" xfId="0" applyNumberFormat="1" applyFont="1" applyFill="1" applyBorder="1"/>
    <xf numFmtId="168" fontId="47" fillId="0" borderId="0" xfId="0" applyNumberFormat="1" applyFont="1" applyFill="1" applyBorder="1" applyAlignment="1">
      <alignment horizontal="center"/>
    </xf>
    <xf numFmtId="167" fontId="13" fillId="0" borderId="0" xfId="0" applyNumberFormat="1" applyFont="1" applyFill="1" applyBorder="1" applyAlignment="1">
      <alignment horizontal="left"/>
    </xf>
    <xf numFmtId="167" fontId="82" fillId="0" borderId="0" xfId="0" applyNumberFormat="1" applyFont="1" applyFill="1" applyBorder="1" applyAlignment="1">
      <alignment horizontal="left"/>
    </xf>
    <xf numFmtId="166" fontId="27" fillId="0" borderId="0" xfId="0" applyNumberFormat="1" applyFont="1" applyFill="1" applyBorder="1" applyAlignment="1">
      <alignment horizontal="left"/>
    </xf>
    <xf numFmtId="165" fontId="124" fillId="0" borderId="0" xfId="0" applyNumberFormat="1" applyFont="1" applyFill="1" applyBorder="1" applyAlignment="1">
      <alignment horizontal="center"/>
    </xf>
    <xf numFmtId="171" fontId="0" fillId="0" borderId="0" xfId="0" applyNumberFormat="1" applyFill="1" applyBorder="1"/>
    <xf numFmtId="0" fontId="101" fillId="0" borderId="0" xfId="0" applyFont="1" applyFill="1" applyBorder="1"/>
    <xf numFmtId="0" fontId="79" fillId="0" borderId="0" xfId="0" applyFont="1" applyFill="1" applyBorder="1" applyAlignment="1">
      <alignment horizontal="center"/>
    </xf>
    <xf numFmtId="0" fontId="81" fillId="0" borderId="0" xfId="0" applyFont="1" applyFill="1" applyBorder="1" applyAlignment="1">
      <alignment horizontal="left"/>
    </xf>
    <xf numFmtId="168" fontId="21" fillId="0" borderId="0" xfId="0" applyNumberFormat="1" applyFont="1" applyFill="1" applyBorder="1"/>
    <xf numFmtId="165" fontId="0" fillId="0" borderId="0" xfId="0" applyNumberFormat="1" applyFill="1" applyBorder="1" applyAlignment="1">
      <alignment horizontal="center"/>
    </xf>
    <xf numFmtId="165" fontId="27" fillId="0" borderId="0" xfId="0" applyNumberFormat="1" applyFont="1" applyFill="1" applyBorder="1" applyAlignment="1">
      <alignment horizontal="right"/>
    </xf>
    <xf numFmtId="165" fontId="125" fillId="0" borderId="0" xfId="0" applyNumberFormat="1" applyFont="1" applyFill="1" applyBorder="1" applyAlignment="1">
      <alignment horizontal="center"/>
    </xf>
    <xf numFmtId="2" fontId="43" fillId="0" borderId="0" xfId="0" applyNumberFormat="1" applyFont="1" applyFill="1" applyBorder="1" applyAlignment="1">
      <alignment horizontal="left"/>
    </xf>
    <xf numFmtId="2" fontId="80" fillId="0" borderId="0" xfId="0" applyNumberFormat="1" applyFont="1" applyFill="1" applyBorder="1"/>
    <xf numFmtId="2" fontId="80" fillId="0" borderId="0" xfId="0" applyNumberFormat="1" applyFont="1" applyFill="1" applyBorder="1" applyAlignment="1">
      <alignment horizontal="left"/>
    </xf>
    <xf numFmtId="0" fontId="69" fillId="0" borderId="0" xfId="0" applyFont="1" applyAlignment="1">
      <alignment horizontal="center"/>
    </xf>
    <xf numFmtId="9" fontId="0" fillId="0" borderId="0" xfId="0" applyNumberFormat="1" applyAlignment="1">
      <alignment horizontal="center"/>
    </xf>
    <xf numFmtId="0" fontId="2" fillId="0" borderId="2" xfId="0" applyFont="1" applyBorder="1" applyAlignment="1">
      <alignment horizontal="left"/>
    </xf>
    <xf numFmtId="0" fontId="13" fillId="0" borderId="23" xfId="0" applyFont="1" applyBorder="1" applyAlignment="1">
      <alignment horizontal="left"/>
    </xf>
    <xf numFmtId="0" fontId="2" fillId="0" borderId="23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48" fillId="0" borderId="50" xfId="0" applyFont="1" applyBorder="1" applyAlignment="1">
      <alignment horizontal="center"/>
    </xf>
    <xf numFmtId="0" fontId="72" fillId="0" borderId="98" xfId="0" applyFont="1" applyFill="1" applyBorder="1" applyAlignment="1">
      <alignment horizontal="center"/>
    </xf>
    <xf numFmtId="0" fontId="140" fillId="0" borderId="8" xfId="0" applyFont="1" applyBorder="1" applyAlignment="1">
      <alignment horizontal="left"/>
    </xf>
    <xf numFmtId="0" fontId="54" fillId="0" borderId="43" xfId="0" applyFont="1" applyFill="1" applyBorder="1" applyAlignment="1">
      <alignment horizontal="center"/>
    </xf>
    <xf numFmtId="0" fontId="140" fillId="0" borderId="4" xfId="0" applyFont="1" applyBorder="1" applyAlignment="1">
      <alignment horizontal="left"/>
    </xf>
    <xf numFmtId="0" fontId="65" fillId="0" borderId="103" xfId="0" applyFont="1" applyFill="1" applyBorder="1" applyAlignment="1">
      <alignment horizontal="center"/>
    </xf>
    <xf numFmtId="2" fontId="15" fillId="0" borderId="31" xfId="0" applyNumberFormat="1" applyFont="1" applyBorder="1" applyAlignment="1">
      <alignment horizontal="center" vertical="center" wrapText="1"/>
    </xf>
    <xf numFmtId="0" fontId="7" fillId="0" borderId="70" xfId="0" applyFont="1" applyFill="1" applyBorder="1" applyAlignment="1">
      <alignment horizontal="center"/>
    </xf>
    <xf numFmtId="0" fontId="7" fillId="0" borderId="106" xfId="0" applyFont="1" applyBorder="1"/>
    <xf numFmtId="0" fontId="65" fillId="0" borderId="42" xfId="0" applyFont="1" applyFill="1" applyBorder="1" applyAlignment="1">
      <alignment horizontal="center"/>
    </xf>
    <xf numFmtId="0" fontId="133" fillId="0" borderId="1" xfId="0" applyFont="1" applyFill="1" applyBorder="1" applyAlignment="1">
      <alignment horizontal="left"/>
    </xf>
    <xf numFmtId="2" fontId="13" fillId="0" borderId="105" xfId="0" applyNumberFormat="1" applyFont="1" applyBorder="1" applyAlignment="1">
      <alignment horizontal="center"/>
    </xf>
    <xf numFmtId="2" fontId="15" fillId="0" borderId="30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/>
    </xf>
    <xf numFmtId="0" fontId="13" fillId="0" borderId="107" xfId="0" applyFont="1" applyBorder="1" applyAlignment="1">
      <alignment horizontal="center"/>
    </xf>
    <xf numFmtId="0" fontId="2" fillId="0" borderId="103" xfId="0" applyFont="1" applyFill="1" applyBorder="1"/>
    <xf numFmtId="0" fontId="55" fillId="0" borderId="42" xfId="0" applyFont="1" applyBorder="1" applyAlignment="1">
      <alignment horizontal="left"/>
    </xf>
    <xf numFmtId="0" fontId="1" fillId="0" borderId="101" xfId="0" applyFont="1" applyBorder="1"/>
    <xf numFmtId="0" fontId="113" fillId="0" borderId="42" xfId="0" applyFont="1" applyFill="1" applyBorder="1" applyAlignment="1">
      <alignment horizontal="center"/>
    </xf>
    <xf numFmtId="0" fontId="65" fillId="0" borderId="43" xfId="0" applyFont="1" applyFill="1" applyBorder="1" applyAlignment="1">
      <alignment horizontal="center"/>
    </xf>
    <xf numFmtId="0" fontId="2" fillId="0" borderId="47" xfId="0" applyFont="1" applyFill="1" applyBorder="1" applyAlignment="1">
      <alignment horizontal="center"/>
    </xf>
    <xf numFmtId="0" fontId="137" fillId="0" borderId="42" xfId="0" applyFont="1" applyFill="1" applyBorder="1" applyAlignment="1">
      <alignment horizontal="center"/>
    </xf>
    <xf numFmtId="0" fontId="13" fillId="0" borderId="47" xfId="0" applyFont="1" applyFill="1" applyBorder="1" applyAlignment="1">
      <alignment horizontal="center"/>
    </xf>
    <xf numFmtId="2" fontId="9" fillId="0" borderId="7" xfId="0" applyNumberFormat="1" applyFont="1" applyBorder="1" applyAlignment="1">
      <alignment horizontal="center"/>
    </xf>
    <xf numFmtId="0" fontId="32" fillId="0" borderId="22" xfId="0" applyFont="1" applyBorder="1" applyAlignment="1">
      <alignment horizontal="left"/>
    </xf>
    <xf numFmtId="0" fontId="140" fillId="0" borderId="46" xfId="0" applyFont="1" applyBorder="1" applyAlignment="1">
      <alignment horizontal="left"/>
    </xf>
    <xf numFmtId="0" fontId="7" fillId="0" borderId="44" xfId="0" applyFont="1" applyBorder="1"/>
    <xf numFmtId="2" fontId="86" fillId="0" borderId="30" xfId="0" applyNumberFormat="1" applyFont="1" applyBorder="1" applyAlignment="1">
      <alignment horizontal="center" vertical="center" wrapText="1"/>
    </xf>
    <xf numFmtId="0" fontId="65" fillId="0" borderId="61" xfId="0" applyFont="1" applyFill="1" applyBorder="1" applyAlignment="1">
      <alignment horizontal="left"/>
    </xf>
    <xf numFmtId="0" fontId="7" fillId="4" borderId="15" xfId="0" applyFont="1" applyFill="1" applyBorder="1" applyAlignment="1">
      <alignment horizontal="center"/>
    </xf>
    <xf numFmtId="2" fontId="55" fillId="4" borderId="38" xfId="0" applyNumberFormat="1" applyFont="1" applyFill="1" applyBorder="1" applyAlignment="1">
      <alignment horizontal="center"/>
    </xf>
    <xf numFmtId="2" fontId="55" fillId="4" borderId="16" xfId="0" applyNumberFormat="1" applyFont="1" applyFill="1" applyBorder="1" applyAlignment="1">
      <alignment horizontal="center"/>
    </xf>
    <xf numFmtId="0" fontId="0" fillId="0" borderId="61" xfId="0" applyBorder="1" applyAlignment="1">
      <alignment horizontal="left"/>
    </xf>
    <xf numFmtId="2" fontId="37" fillId="0" borderId="51" xfId="0" applyNumberFormat="1" applyFont="1" applyFill="1" applyBorder="1" applyAlignment="1">
      <alignment horizontal="center"/>
    </xf>
    <xf numFmtId="2" fontId="55" fillId="0" borderId="106" xfId="0" applyNumberFormat="1" applyFont="1" applyBorder="1" applyAlignment="1">
      <alignment horizontal="center"/>
    </xf>
    <xf numFmtId="0" fontId="51" fillId="0" borderId="19" xfId="0" applyFont="1" applyBorder="1" applyAlignment="1">
      <alignment horizontal="center" vertical="center"/>
    </xf>
    <xf numFmtId="0" fontId="51" fillId="0" borderId="102" xfId="0" applyFont="1" applyBorder="1" applyAlignment="1">
      <alignment horizontal="center" vertical="center"/>
    </xf>
    <xf numFmtId="0" fontId="51" fillId="0" borderId="61" xfId="0" applyFont="1" applyBorder="1" applyAlignment="1">
      <alignment horizontal="center" vertical="center"/>
    </xf>
    <xf numFmtId="2" fontId="37" fillId="0" borderId="46" xfId="0" applyNumberFormat="1" applyFont="1" applyFill="1" applyBorder="1" applyAlignment="1">
      <alignment horizontal="center"/>
    </xf>
    <xf numFmtId="2" fontId="37" fillId="0" borderId="12" xfId="0" applyNumberFormat="1" applyFont="1" applyFill="1" applyBorder="1" applyAlignment="1">
      <alignment horizontal="center"/>
    </xf>
    <xf numFmtId="2" fontId="37" fillId="0" borderId="13" xfId="0" applyNumberFormat="1" applyFont="1" applyFill="1" applyBorder="1" applyAlignment="1">
      <alignment horizontal="center"/>
    </xf>
    <xf numFmtId="49" fontId="71" fillId="0" borderId="42" xfId="0" applyNumberFormat="1" applyFont="1" applyFill="1" applyBorder="1" applyAlignment="1">
      <alignment horizontal="center"/>
    </xf>
    <xf numFmtId="0" fontId="7" fillId="0" borderId="84" xfId="0" applyFont="1" applyFill="1" applyBorder="1"/>
    <xf numFmtId="2" fontId="37" fillId="0" borderId="106" xfId="0" applyNumberFormat="1" applyFont="1" applyFill="1" applyBorder="1" applyAlignment="1">
      <alignment horizontal="center"/>
    </xf>
    <xf numFmtId="0" fontId="51" fillId="0" borderId="61" xfId="0" applyFont="1" applyFill="1" applyBorder="1" applyAlignment="1">
      <alignment horizontal="center" vertical="center"/>
    </xf>
    <xf numFmtId="0" fontId="47" fillId="0" borderId="44" xfId="0" applyFont="1" applyFill="1" applyBorder="1" applyAlignment="1">
      <alignment horizontal="left"/>
    </xf>
    <xf numFmtId="0" fontId="1" fillId="0" borderId="106" xfId="0" applyFont="1" applyFill="1" applyBorder="1"/>
    <xf numFmtId="2" fontId="13" fillId="0" borderId="59" xfId="0" applyNumberFormat="1" applyFont="1" applyBorder="1" applyAlignment="1">
      <alignment horizontal="center"/>
    </xf>
    <xf numFmtId="0" fontId="7" fillId="0" borderId="23" xfId="0" applyFont="1" applyFill="1" applyBorder="1" applyAlignment="1">
      <alignment horizontal="center"/>
    </xf>
    <xf numFmtId="0" fontId="61" fillId="0" borderId="18" xfId="0" applyFont="1" applyBorder="1" applyAlignment="1">
      <alignment horizontal="left"/>
    </xf>
    <xf numFmtId="0" fontId="134" fillId="0" borderId="98" xfId="0" applyFont="1" applyFill="1" applyBorder="1" applyAlignment="1">
      <alignment horizontal="center"/>
    </xf>
    <xf numFmtId="9" fontId="15" fillId="0" borderId="1" xfId="0" applyNumberFormat="1" applyFont="1" applyFill="1" applyBorder="1" applyAlignment="1">
      <alignment horizontal="center"/>
    </xf>
    <xf numFmtId="2" fontId="13" fillId="7" borderId="55" xfId="0" applyNumberFormat="1" applyFont="1" applyFill="1" applyBorder="1" applyAlignment="1">
      <alignment horizontal="center"/>
    </xf>
    <xf numFmtId="2" fontId="13" fillId="7" borderId="69" xfId="0" applyNumberFormat="1" applyFont="1" applyFill="1" applyBorder="1" applyAlignment="1">
      <alignment horizontal="center"/>
    </xf>
    <xf numFmtId="2" fontId="13" fillId="7" borderId="70" xfId="0" applyNumberFormat="1" applyFont="1" applyFill="1" applyBorder="1" applyAlignment="1">
      <alignment horizontal="center"/>
    </xf>
    <xf numFmtId="0" fontId="0" fillId="7" borderId="14" xfId="0" applyFill="1" applyBorder="1"/>
    <xf numFmtId="0" fontId="49" fillId="7" borderId="15" xfId="0" applyFont="1" applyFill="1" applyBorder="1" applyAlignment="1">
      <alignment horizontal="right"/>
    </xf>
    <xf numFmtId="0" fontId="7" fillId="7" borderId="15" xfId="0" applyFont="1" applyFill="1" applyBorder="1" applyAlignment="1">
      <alignment horizontal="center"/>
    </xf>
    <xf numFmtId="0" fontId="0" fillId="5" borderId="22" xfId="0" applyFill="1" applyBorder="1"/>
    <xf numFmtId="2" fontId="15" fillId="5" borderId="0" xfId="0" applyNumberFormat="1" applyFont="1" applyFill="1" applyBorder="1" applyAlignment="1">
      <alignment horizontal="center"/>
    </xf>
    <xf numFmtId="0" fontId="41" fillId="5" borderId="0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horizontal="left"/>
    </xf>
    <xf numFmtId="0" fontId="69" fillId="0" borderId="0" xfId="0" applyFont="1" applyAlignment="1">
      <alignment vertical="center"/>
    </xf>
    <xf numFmtId="2" fontId="86" fillId="0" borderId="34" xfId="0" applyNumberFormat="1" applyFont="1" applyBorder="1" applyAlignment="1">
      <alignment horizontal="center" vertical="center" wrapText="1"/>
    </xf>
    <xf numFmtId="0" fontId="48" fillId="0" borderId="70" xfId="0" applyFont="1" applyBorder="1" applyAlignment="1">
      <alignment horizontal="left"/>
    </xf>
    <xf numFmtId="0" fontId="85" fillId="0" borderId="12" xfId="0" applyFont="1" applyFill="1" applyBorder="1" applyAlignment="1">
      <alignment horizontal="right"/>
    </xf>
    <xf numFmtId="49" fontId="16" fillId="0" borderId="102" xfId="0" applyNumberFormat="1" applyFont="1" applyBorder="1" applyAlignment="1">
      <alignment horizontal="left"/>
    </xf>
    <xf numFmtId="0" fontId="139" fillId="0" borderId="55" xfId="0" applyFont="1" applyBorder="1" applyAlignment="1">
      <alignment horizontal="left"/>
    </xf>
    <xf numFmtId="0" fontId="2" fillId="0" borderId="11" xfId="0" applyFont="1" applyFill="1" applyBorder="1"/>
    <xf numFmtId="0" fontId="16" fillId="0" borderId="100" xfId="0" applyFont="1" applyBorder="1" applyAlignment="1">
      <alignment horizontal="left"/>
    </xf>
    <xf numFmtId="0" fontId="32" fillId="0" borderId="103" xfId="0" applyFont="1" applyBorder="1" applyAlignment="1">
      <alignment horizontal="center"/>
    </xf>
    <xf numFmtId="0" fontId="49" fillId="0" borderId="24" xfId="0" applyFont="1" applyBorder="1" applyAlignment="1">
      <alignment horizontal="left"/>
    </xf>
    <xf numFmtId="0" fontId="66" fillId="0" borderId="0" xfId="0" applyFont="1" applyBorder="1" applyAlignment="1">
      <alignment horizontal="left"/>
    </xf>
    <xf numFmtId="0" fontId="34" fillId="0" borderId="0" xfId="0" applyFont="1" applyFill="1" applyBorder="1"/>
    <xf numFmtId="0" fontId="142" fillId="0" borderId="0" xfId="0" applyFont="1" applyFill="1" applyBorder="1" applyAlignment="1">
      <alignment horizontal="center" vertical="center"/>
    </xf>
    <xf numFmtId="2" fontId="20" fillId="0" borderId="0" xfId="0" applyNumberFormat="1" applyFont="1" applyFill="1" applyBorder="1" applyAlignment="1">
      <alignment horizontal="left"/>
    </xf>
    <xf numFmtId="0" fontId="49" fillId="0" borderId="0" xfId="0" applyFont="1" applyFill="1" applyBorder="1" applyAlignment="1">
      <alignment horizontal="center" vertical="center"/>
    </xf>
    <xf numFmtId="0" fontId="132" fillId="0" borderId="0" xfId="0" applyFont="1" applyFill="1" applyBorder="1" applyAlignment="1">
      <alignment horizontal="center" vertical="center"/>
    </xf>
    <xf numFmtId="0" fontId="143" fillId="0" borderId="0" xfId="0" applyFont="1" applyFill="1" applyBorder="1" applyAlignment="1">
      <alignment horizontal="center"/>
    </xf>
    <xf numFmtId="0" fontId="144" fillId="0" borderId="0" xfId="0" applyFont="1" applyFill="1" applyBorder="1" applyAlignment="1">
      <alignment horizontal="center"/>
    </xf>
    <xf numFmtId="0" fontId="146" fillId="0" borderId="0" xfId="0" applyFont="1" applyFill="1" applyBorder="1" applyAlignment="1">
      <alignment horizontal="center"/>
    </xf>
    <xf numFmtId="2" fontId="91" fillId="0" borderId="0" xfId="0" applyNumberFormat="1" applyFont="1" applyFill="1" applyBorder="1" applyAlignment="1">
      <alignment horizontal="center"/>
    </xf>
    <xf numFmtId="2" fontId="86" fillId="0" borderId="0" xfId="0" applyNumberFormat="1" applyFont="1" applyFill="1" applyBorder="1" applyAlignment="1">
      <alignment horizontal="left"/>
    </xf>
    <xf numFmtId="2" fontId="16" fillId="0" borderId="34" xfId="0" applyNumberFormat="1" applyFont="1" applyBorder="1" applyAlignment="1">
      <alignment horizontal="center" vertical="center"/>
    </xf>
    <xf numFmtId="2" fontId="16" fillId="0" borderId="49" xfId="0" applyNumberFormat="1" applyFont="1" applyBorder="1" applyAlignment="1">
      <alignment horizontal="center" vertical="center"/>
    </xf>
    <xf numFmtId="2" fontId="17" fillId="0" borderId="40" xfId="0" applyNumberFormat="1" applyFont="1" applyBorder="1" applyAlignment="1">
      <alignment horizontal="center" vertical="center"/>
    </xf>
    <xf numFmtId="2" fontId="17" fillId="0" borderId="63" xfId="0" applyNumberFormat="1" applyFont="1" applyBorder="1" applyAlignment="1">
      <alignment horizontal="center"/>
    </xf>
    <xf numFmtId="2" fontId="16" fillId="0" borderId="101" xfId="0" applyNumberFormat="1" applyFont="1" applyBorder="1" applyAlignment="1">
      <alignment horizontal="center"/>
    </xf>
    <xf numFmtId="0" fontId="61" fillId="0" borderId="46" xfId="0" applyFont="1" applyBorder="1" applyAlignment="1">
      <alignment horizontal="left"/>
    </xf>
    <xf numFmtId="49" fontId="16" fillId="0" borderId="100" xfId="0" applyNumberFormat="1" applyFont="1" applyBorder="1" applyAlignment="1">
      <alignment horizontal="right"/>
    </xf>
    <xf numFmtId="49" fontId="16" fillId="0" borderId="59" xfId="0" applyNumberFormat="1" applyFont="1" applyBorder="1" applyAlignment="1">
      <alignment horizontal="right"/>
    </xf>
    <xf numFmtId="165" fontId="13" fillId="0" borderId="99" xfId="0" applyNumberFormat="1" applyFont="1" applyBorder="1" applyAlignment="1">
      <alignment horizontal="center"/>
    </xf>
    <xf numFmtId="0" fontId="132" fillId="0" borderId="33" xfId="0" applyFont="1" applyBorder="1" applyAlignment="1">
      <alignment horizontal="center"/>
    </xf>
    <xf numFmtId="49" fontId="16" fillId="0" borderId="48" xfId="0" applyNumberFormat="1" applyFont="1" applyBorder="1" applyAlignment="1">
      <alignment horizontal="right"/>
    </xf>
    <xf numFmtId="165" fontId="13" fillId="0" borderId="82" xfId="0" applyNumberFormat="1" applyFont="1" applyBorder="1" applyAlignment="1">
      <alignment horizontal="center"/>
    </xf>
    <xf numFmtId="165" fontId="13" fillId="0" borderId="34" xfId="0" applyNumberFormat="1" applyFont="1" applyBorder="1" applyAlignment="1">
      <alignment horizontal="center"/>
    </xf>
    <xf numFmtId="165" fontId="13" fillId="0" borderId="1" xfId="0" applyNumberFormat="1" applyFont="1" applyBorder="1" applyAlignment="1">
      <alignment horizontal="center"/>
    </xf>
    <xf numFmtId="2" fontId="144" fillId="0" borderId="1" xfId="0" applyNumberFormat="1" applyFont="1" applyBorder="1" applyAlignment="1">
      <alignment horizontal="center"/>
    </xf>
    <xf numFmtId="165" fontId="13" fillId="0" borderId="87" xfId="0" applyNumberFormat="1" applyFont="1" applyBorder="1" applyAlignment="1">
      <alignment horizontal="center"/>
    </xf>
    <xf numFmtId="165" fontId="13" fillId="0" borderId="64" xfId="0" applyNumberFormat="1" applyFont="1" applyBorder="1" applyAlignment="1">
      <alignment horizontal="center"/>
    </xf>
    <xf numFmtId="165" fontId="13" fillId="0" borderId="105" xfId="0" applyNumberFormat="1" applyFont="1" applyBorder="1" applyAlignment="1">
      <alignment horizontal="center"/>
    </xf>
    <xf numFmtId="49" fontId="144" fillId="0" borderId="100" xfId="0" applyNumberFormat="1" applyFont="1" applyBorder="1" applyAlignment="1">
      <alignment horizontal="right"/>
    </xf>
    <xf numFmtId="166" fontId="21" fillId="0" borderId="0" xfId="0" applyNumberFormat="1" applyFont="1" applyBorder="1" applyAlignment="1">
      <alignment horizontal="left"/>
    </xf>
    <xf numFmtId="0" fontId="7" fillId="0" borderId="49" xfId="0" applyFont="1" applyFill="1" applyBorder="1" applyAlignment="1">
      <alignment vertical="center"/>
    </xf>
    <xf numFmtId="0" fontId="7" fillId="0" borderId="82" xfId="0" applyFont="1" applyFill="1" applyBorder="1" applyAlignment="1">
      <alignment vertical="center"/>
    </xf>
    <xf numFmtId="0" fontId="7" fillId="0" borderId="53" xfId="0" applyFont="1" applyFill="1" applyBorder="1" applyAlignment="1">
      <alignment vertical="center"/>
    </xf>
    <xf numFmtId="0" fontId="2" fillId="0" borderId="64" xfId="0" applyFont="1" applyFill="1" applyBorder="1" applyAlignment="1">
      <alignment vertical="center"/>
    </xf>
    <xf numFmtId="0" fontId="51" fillId="0" borderId="70" xfId="0" applyFont="1" applyBorder="1" applyAlignment="1">
      <alignment horizontal="center"/>
    </xf>
    <xf numFmtId="0" fontId="113" fillId="0" borderId="87" xfId="0" applyFont="1" applyFill="1" applyBorder="1" applyAlignment="1">
      <alignment horizontal="left"/>
    </xf>
    <xf numFmtId="0" fontId="113" fillId="0" borderId="68" xfId="0" applyFont="1" applyFill="1" applyBorder="1" applyAlignment="1">
      <alignment horizontal="left"/>
    </xf>
    <xf numFmtId="0" fontId="113" fillId="0" borderId="40" xfId="0" applyFont="1" applyFill="1" applyBorder="1" applyAlignment="1">
      <alignment horizontal="left"/>
    </xf>
    <xf numFmtId="0" fontId="72" fillId="0" borderId="102" xfId="0" applyFont="1" applyFill="1" applyBorder="1"/>
    <xf numFmtId="0" fontId="65" fillId="0" borderId="50" xfId="0" applyFont="1" applyFill="1" applyBorder="1" applyAlignment="1">
      <alignment horizontal="center"/>
    </xf>
    <xf numFmtId="0" fontId="72" fillId="0" borderId="44" xfId="0" applyFont="1" applyFill="1" applyBorder="1"/>
    <xf numFmtId="0" fontId="65" fillId="0" borderId="83" xfId="0" applyFont="1" applyFill="1" applyBorder="1" applyAlignment="1">
      <alignment horizontal="center"/>
    </xf>
    <xf numFmtId="0" fontId="72" fillId="0" borderId="55" xfId="0" applyFont="1" applyFill="1" applyBorder="1"/>
    <xf numFmtId="0" fontId="113" fillId="0" borderId="86" xfId="0" applyFont="1" applyFill="1" applyBorder="1" applyAlignment="1">
      <alignment horizontal="left"/>
    </xf>
    <xf numFmtId="0" fontId="65" fillId="0" borderId="70" xfId="0" applyFont="1" applyFill="1" applyBorder="1" applyAlignment="1">
      <alignment horizontal="center"/>
    </xf>
    <xf numFmtId="0" fontId="139" fillId="0" borderId="14" xfId="0" applyFont="1" applyBorder="1" applyAlignment="1">
      <alignment horizontal="left"/>
    </xf>
    <xf numFmtId="0" fontId="7" fillId="0" borderId="38" xfId="0" applyFont="1" applyFill="1" applyBorder="1"/>
    <xf numFmtId="0" fontId="156" fillId="0" borderId="16" xfId="0" applyFont="1" applyFill="1" applyBorder="1" applyAlignment="1">
      <alignment horizontal="center"/>
    </xf>
    <xf numFmtId="0" fontId="85" fillId="0" borderId="11" xfId="0" applyFont="1" applyFill="1" applyBorder="1" applyAlignment="1">
      <alignment horizontal="right"/>
    </xf>
    <xf numFmtId="0" fontId="85" fillId="0" borderId="102" xfId="0" applyFont="1" applyFill="1" applyBorder="1"/>
    <xf numFmtId="0" fontId="85" fillId="0" borderId="101" xfId="0" applyFont="1" applyFill="1" applyBorder="1"/>
    <xf numFmtId="0" fontId="61" fillId="0" borderId="107" xfId="0" applyFont="1" applyFill="1" applyBorder="1" applyAlignment="1">
      <alignment horizontal="center"/>
    </xf>
    <xf numFmtId="0" fontId="55" fillId="0" borderId="49" xfId="0" applyFont="1" applyBorder="1" applyAlignment="1">
      <alignment horizontal="left"/>
    </xf>
    <xf numFmtId="0" fontId="66" fillId="0" borderId="46" xfId="0" applyFont="1" applyBorder="1" applyAlignment="1">
      <alignment horizontal="left"/>
    </xf>
    <xf numFmtId="0" fontId="16" fillId="0" borderId="100" xfId="0" applyFont="1" applyBorder="1" applyAlignment="1">
      <alignment horizontal="right"/>
    </xf>
    <xf numFmtId="0" fontId="144" fillId="0" borderId="100" xfId="0" applyFont="1" applyBorder="1" applyAlignment="1">
      <alignment horizontal="right"/>
    </xf>
    <xf numFmtId="165" fontId="17" fillId="0" borderId="40" xfId="0" applyNumberFormat="1" applyFont="1" applyBorder="1" applyAlignment="1">
      <alignment horizontal="center"/>
    </xf>
    <xf numFmtId="164" fontId="56" fillId="0" borderId="22" xfId="0" applyNumberFormat="1" applyFont="1" applyBorder="1" applyAlignment="1">
      <alignment horizontal="right"/>
    </xf>
    <xf numFmtId="164" fontId="56" fillId="0" borderId="48" xfId="0" applyNumberFormat="1" applyFont="1" applyBorder="1" applyAlignment="1">
      <alignment horizontal="right"/>
    </xf>
    <xf numFmtId="0" fontId="66" fillId="0" borderId="83" xfId="0" applyFont="1" applyBorder="1" applyAlignment="1">
      <alignment horizontal="left"/>
    </xf>
    <xf numFmtId="0" fontId="2" fillId="0" borderId="103" xfId="0" applyFont="1" applyBorder="1" applyAlignment="1">
      <alignment horizontal="center"/>
    </xf>
    <xf numFmtId="0" fontId="2" fillId="0" borderId="106" xfId="0" applyFont="1" applyBorder="1"/>
    <xf numFmtId="165" fontId="72" fillId="0" borderId="49" xfId="0" applyNumberFormat="1" applyFont="1" applyBorder="1" applyAlignment="1">
      <alignment horizontal="center"/>
    </xf>
    <xf numFmtId="2" fontId="72" fillId="0" borderId="40" xfId="0" applyNumberFormat="1" applyFont="1" applyBorder="1" applyAlignment="1">
      <alignment horizontal="center"/>
    </xf>
    <xf numFmtId="0" fontId="66" fillId="0" borderId="21" xfId="0" applyFont="1" applyBorder="1" applyAlignment="1">
      <alignment horizontal="left"/>
    </xf>
    <xf numFmtId="0" fontId="49" fillId="4" borderId="10" xfId="0" applyFont="1" applyFill="1" applyBorder="1" applyAlignment="1">
      <alignment horizontal="left"/>
    </xf>
    <xf numFmtId="0" fontId="7" fillId="4" borderId="10" xfId="0" applyFont="1" applyFill="1" applyBorder="1" applyAlignment="1">
      <alignment horizontal="center"/>
    </xf>
    <xf numFmtId="2" fontId="16" fillId="4" borderId="55" xfId="0" applyNumberFormat="1" applyFont="1" applyFill="1" applyBorder="1" applyAlignment="1">
      <alignment horizontal="center"/>
    </xf>
    <xf numFmtId="2" fontId="16" fillId="4" borderId="69" xfId="0" applyNumberFormat="1" applyFont="1" applyFill="1" applyBorder="1" applyAlignment="1">
      <alignment horizontal="center"/>
    </xf>
    <xf numFmtId="2" fontId="16" fillId="4" borderId="70" xfId="0" applyNumberFormat="1" applyFont="1" applyFill="1" applyBorder="1" applyAlignment="1">
      <alignment horizontal="center"/>
    </xf>
    <xf numFmtId="0" fontId="0" fillId="0" borderId="100" xfId="0" applyFill="1" applyBorder="1"/>
    <xf numFmtId="2" fontId="15" fillId="0" borderId="64" xfId="0" applyNumberFormat="1" applyFont="1" applyFill="1" applyBorder="1" applyAlignment="1">
      <alignment horizontal="center"/>
    </xf>
    <xf numFmtId="0" fontId="41" fillId="0" borderId="101" xfId="0" applyFont="1" applyFill="1" applyBorder="1" applyAlignment="1">
      <alignment horizontal="right"/>
    </xf>
    <xf numFmtId="0" fontId="13" fillId="0" borderId="108" xfId="0" applyFont="1" applyBorder="1" applyAlignment="1">
      <alignment horizontal="center"/>
    </xf>
    <xf numFmtId="2" fontId="17" fillId="0" borderId="109" xfId="0" applyNumberFormat="1" applyFont="1" applyBorder="1" applyAlignment="1">
      <alignment horizontal="center"/>
    </xf>
    <xf numFmtId="0" fontId="13" fillId="0" borderId="110" xfId="0" applyFont="1" applyBorder="1" applyAlignment="1">
      <alignment horizontal="right"/>
    </xf>
    <xf numFmtId="166" fontId="17" fillId="0" borderId="111" xfId="0" applyNumberFormat="1" applyFont="1" applyBorder="1" applyAlignment="1">
      <alignment horizontal="center"/>
    </xf>
    <xf numFmtId="0" fontId="16" fillId="0" borderId="108" xfId="0" applyFont="1" applyBorder="1" applyAlignment="1">
      <alignment horizontal="center"/>
    </xf>
    <xf numFmtId="0" fontId="16" fillId="0" borderId="109" xfId="0" applyFont="1" applyBorder="1" applyAlignment="1">
      <alignment horizontal="center"/>
    </xf>
    <xf numFmtId="0" fontId="113" fillId="0" borderId="108" xfId="0" applyFont="1" applyFill="1" applyBorder="1" applyAlignment="1">
      <alignment horizontal="left"/>
    </xf>
    <xf numFmtId="2" fontId="13" fillId="0" borderId="108" xfId="0" applyNumberFormat="1" applyFont="1" applyBorder="1" applyAlignment="1">
      <alignment horizontal="center"/>
    </xf>
    <xf numFmtId="2" fontId="17" fillId="0" borderId="108" xfId="0" applyNumberFormat="1" applyFont="1" applyBorder="1" applyAlignment="1">
      <alignment horizontal="center"/>
    </xf>
    <xf numFmtId="2" fontId="16" fillId="0" borderId="108" xfId="0" applyNumberFormat="1" applyFont="1" applyBorder="1" applyAlignment="1">
      <alignment horizontal="center"/>
    </xf>
    <xf numFmtId="2" fontId="16" fillId="0" borderId="109" xfId="0" applyNumberFormat="1" applyFont="1" applyBorder="1" applyAlignment="1">
      <alignment horizontal="center"/>
    </xf>
    <xf numFmtId="0" fontId="13" fillId="0" borderId="112" xfId="0" applyFont="1" applyBorder="1" applyAlignment="1">
      <alignment horizontal="center"/>
    </xf>
    <xf numFmtId="0" fontId="2" fillId="0" borderId="113" xfId="0" applyFont="1" applyFill="1" applyBorder="1" applyAlignment="1">
      <alignment horizontal="center"/>
    </xf>
    <xf numFmtId="0" fontId="7" fillId="0" borderId="112" xfId="0" applyFont="1" applyFill="1" applyBorder="1"/>
    <xf numFmtId="0" fontId="7" fillId="0" borderId="113" xfId="0" applyFont="1" applyFill="1" applyBorder="1" applyAlignment="1">
      <alignment horizontal="center"/>
    </xf>
    <xf numFmtId="0" fontId="13" fillId="0" borderId="49" xfId="0" applyFont="1" applyBorder="1"/>
    <xf numFmtId="0" fontId="16" fillId="0" borderId="112" xfId="0" applyFont="1" applyBorder="1" applyAlignment="1">
      <alignment horizontal="left"/>
    </xf>
    <xf numFmtId="0" fontId="55" fillId="0" borderId="108" xfId="0" applyFont="1" applyBorder="1" applyAlignment="1">
      <alignment horizontal="left"/>
    </xf>
    <xf numFmtId="0" fontId="0" fillId="0" borderId="109" xfId="0" applyBorder="1" applyAlignment="1">
      <alignment horizontal="center"/>
    </xf>
    <xf numFmtId="164" fontId="56" fillId="0" borderId="114" xfId="0" applyNumberFormat="1" applyFont="1" applyBorder="1" applyAlignment="1">
      <alignment horizontal="right"/>
    </xf>
    <xf numFmtId="0" fontId="2" fillId="0" borderId="111" xfId="0" applyFont="1" applyBorder="1"/>
    <xf numFmtId="0" fontId="2" fillId="0" borderId="109" xfId="0" applyFont="1" applyBorder="1" applyAlignment="1">
      <alignment horizontal="center"/>
    </xf>
    <xf numFmtId="167" fontId="16" fillId="0" borderId="108" xfId="0" applyNumberFormat="1" applyFont="1" applyBorder="1" applyAlignment="1">
      <alignment horizontal="center"/>
    </xf>
    <xf numFmtId="166" fontId="16" fillId="0" borderId="108" xfId="0" applyNumberFormat="1" applyFont="1" applyBorder="1" applyAlignment="1">
      <alignment horizontal="center"/>
    </xf>
    <xf numFmtId="1" fontId="55" fillId="0" borderId="110" xfId="0" applyNumberFormat="1" applyFont="1" applyBorder="1" applyAlignment="1">
      <alignment horizontal="center"/>
    </xf>
    <xf numFmtId="1" fontId="35" fillId="0" borderId="112" xfId="0" applyNumberFormat="1" applyFont="1" applyBorder="1" applyAlignment="1">
      <alignment horizontal="center"/>
    </xf>
    <xf numFmtId="0" fontId="13" fillId="0" borderId="110" xfId="0" applyFont="1" applyBorder="1" applyAlignment="1">
      <alignment horizontal="center"/>
    </xf>
    <xf numFmtId="166" fontId="17" fillId="0" borderId="108" xfId="0" applyNumberFormat="1" applyFont="1" applyBorder="1" applyAlignment="1">
      <alignment horizontal="center"/>
    </xf>
    <xf numFmtId="0" fontId="7" fillId="0" borderId="114" xfId="0" applyFont="1" applyFill="1" applyBorder="1"/>
    <xf numFmtId="0" fontId="7" fillId="0" borderId="59" xfId="0" applyFont="1" applyFill="1" applyBorder="1"/>
    <xf numFmtId="0" fontId="139" fillId="0" borderId="0" xfId="0" applyFont="1" applyBorder="1" applyAlignment="1">
      <alignment horizontal="left"/>
    </xf>
    <xf numFmtId="0" fontId="133" fillId="0" borderId="108" xfId="0" applyFont="1" applyFill="1" applyBorder="1" applyAlignment="1">
      <alignment horizontal="center"/>
    </xf>
    <xf numFmtId="0" fontId="85" fillId="0" borderId="18" xfId="0" applyFont="1" applyFill="1" applyBorder="1" applyAlignment="1">
      <alignment horizontal="right"/>
    </xf>
    <xf numFmtId="0" fontId="85" fillId="0" borderId="114" xfId="0" applyFont="1" applyFill="1" applyBorder="1"/>
    <xf numFmtId="0" fontId="133" fillId="0" borderId="111" xfId="0" applyFont="1" applyFill="1" applyBorder="1" applyAlignment="1">
      <alignment horizontal="center"/>
    </xf>
    <xf numFmtId="0" fontId="85" fillId="0" borderId="109" xfId="0" applyFont="1" applyFill="1" applyBorder="1"/>
    <xf numFmtId="0" fontId="2" fillId="0" borderId="84" xfId="0" applyFont="1" applyFill="1" applyBorder="1"/>
    <xf numFmtId="0" fontId="66" fillId="0" borderId="70" xfId="0" applyFont="1" applyFill="1" applyBorder="1" applyAlignment="1">
      <alignment horizontal="center"/>
    </xf>
    <xf numFmtId="0" fontId="32" fillId="0" borderId="108" xfId="0" applyFont="1" applyBorder="1" applyAlignment="1">
      <alignment horizontal="left"/>
    </xf>
    <xf numFmtId="0" fontId="32" fillId="0" borderId="109" xfId="0" applyFont="1" applyBorder="1" applyAlignment="1">
      <alignment horizontal="center"/>
    </xf>
    <xf numFmtId="0" fontId="7" fillId="0" borderId="69" xfId="0" applyFont="1" applyBorder="1"/>
    <xf numFmtId="49" fontId="16" fillId="0" borderId="112" xfId="0" applyNumberFormat="1" applyFont="1" applyBorder="1" applyAlignment="1">
      <alignment horizontal="left"/>
    </xf>
    <xf numFmtId="0" fontId="2" fillId="0" borderId="108" xfId="0" applyFont="1" applyFill="1" applyBorder="1"/>
    <xf numFmtId="0" fontId="85" fillId="0" borderId="109" xfId="0" applyFont="1" applyFill="1" applyBorder="1" applyAlignment="1">
      <alignment horizontal="center"/>
    </xf>
    <xf numFmtId="0" fontId="133" fillId="0" borderId="70" xfId="0" applyFont="1" applyFill="1" applyBorder="1" applyAlignment="1">
      <alignment horizontal="left"/>
    </xf>
    <xf numFmtId="0" fontId="85" fillId="0" borderId="115" xfId="0" applyFont="1" applyFill="1" applyBorder="1" applyAlignment="1">
      <alignment horizontal="right"/>
    </xf>
    <xf numFmtId="0" fontId="51" fillId="0" borderId="70" xfId="0" applyFont="1" applyBorder="1" applyAlignment="1">
      <alignment horizontal="left"/>
    </xf>
    <xf numFmtId="0" fontId="55" fillId="0" borderId="109" xfId="0" applyFont="1" applyBorder="1" applyAlignment="1">
      <alignment horizontal="center"/>
    </xf>
    <xf numFmtId="0" fontId="47" fillId="0" borderId="70" xfId="0" applyFont="1" applyBorder="1" applyAlignment="1">
      <alignment horizontal="left"/>
    </xf>
    <xf numFmtId="0" fontId="16" fillId="0" borderId="0" xfId="0" applyFont="1" applyBorder="1" applyAlignment="1">
      <alignment horizontal="left"/>
    </xf>
    <xf numFmtId="0" fontId="0" fillId="0" borderId="51" xfId="0" applyBorder="1" applyAlignment="1">
      <alignment horizontal="left"/>
    </xf>
    <xf numFmtId="0" fontId="61" fillId="0" borderId="113" xfId="0" applyFont="1" applyFill="1" applyBorder="1" applyAlignment="1">
      <alignment horizontal="left"/>
    </xf>
    <xf numFmtId="0" fontId="67" fillId="0" borderId="116" xfId="0" applyFont="1" applyFill="1" applyBorder="1" applyAlignment="1">
      <alignment horizontal="left"/>
    </xf>
    <xf numFmtId="164" fontId="13" fillId="0" borderId="114" xfId="0" applyNumberFormat="1" applyFont="1" applyBorder="1" applyAlignment="1">
      <alignment horizontal="right"/>
    </xf>
    <xf numFmtId="0" fontId="2" fillId="0" borderId="108" xfId="0" applyFont="1" applyBorder="1"/>
    <xf numFmtId="0" fontId="2" fillId="0" borderId="113" xfId="0" applyFont="1" applyBorder="1" applyAlignment="1">
      <alignment horizontal="center"/>
    </xf>
    <xf numFmtId="0" fontId="2" fillId="0" borderId="116" xfId="0" applyFont="1" applyBorder="1" applyAlignment="1">
      <alignment horizontal="center"/>
    </xf>
    <xf numFmtId="0" fontId="114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vertical="center"/>
    </xf>
    <xf numFmtId="2" fontId="117" fillId="0" borderId="0" xfId="0" applyNumberFormat="1" applyFont="1" applyFill="1" applyBorder="1" applyAlignment="1">
      <alignment horizontal="center"/>
    </xf>
    <xf numFmtId="0" fontId="147" fillId="0" borderId="0" xfId="0" applyFont="1" applyFill="1" applyBorder="1" applyAlignment="1">
      <alignment horizontal="left"/>
    </xf>
    <xf numFmtId="2" fontId="37" fillId="0" borderId="0" xfId="0" applyNumberFormat="1" applyFont="1" applyFill="1" applyBorder="1" applyAlignment="1">
      <alignment horizontal="left"/>
    </xf>
    <xf numFmtId="0" fontId="66" fillId="0" borderId="1" xfId="0" applyFont="1" applyBorder="1" applyAlignment="1">
      <alignment horizontal="left"/>
    </xf>
    <xf numFmtId="0" fontId="7" fillId="0" borderId="117" xfId="0" applyFont="1" applyBorder="1" applyAlignment="1">
      <alignment horizontal="center"/>
    </xf>
    <xf numFmtId="0" fontId="2" fillId="0" borderId="110" xfId="0" applyFont="1" applyFill="1" applyBorder="1" applyAlignment="1">
      <alignment horizontal="center"/>
    </xf>
    <xf numFmtId="0" fontId="7" fillId="0" borderId="111" xfId="0" applyFont="1" applyFill="1" applyBorder="1"/>
    <xf numFmtId="2" fontId="18" fillId="0" borderId="111" xfId="0" applyNumberFormat="1" applyFont="1" applyBorder="1" applyAlignment="1">
      <alignment horizontal="center"/>
    </xf>
    <xf numFmtId="1" fontId="155" fillId="0" borderId="110" xfId="0" applyNumberFormat="1" applyFont="1" applyBorder="1" applyAlignment="1">
      <alignment horizontal="center"/>
    </xf>
    <xf numFmtId="0" fontId="66" fillId="0" borderId="67" xfId="0" applyFont="1" applyBorder="1" applyAlignment="1">
      <alignment horizontal="left"/>
    </xf>
    <xf numFmtId="0" fontId="21" fillId="0" borderId="108" xfId="0" applyFont="1" applyBorder="1" applyAlignment="1">
      <alignment horizontal="left"/>
    </xf>
    <xf numFmtId="0" fontId="13" fillId="0" borderId="111" xfId="0" applyFont="1" applyBorder="1" applyAlignment="1">
      <alignment horizontal="center"/>
    </xf>
    <xf numFmtId="0" fontId="0" fillId="0" borderId="110" xfId="0" applyBorder="1" applyAlignment="1">
      <alignment horizontal="center"/>
    </xf>
    <xf numFmtId="0" fontId="56" fillId="0" borderId="108" xfId="0" applyFont="1" applyBorder="1" applyAlignment="1">
      <alignment horizontal="center"/>
    </xf>
    <xf numFmtId="2" fontId="13" fillId="0" borderId="112" xfId="0" applyNumberFormat="1" applyFont="1" applyBorder="1" applyAlignment="1">
      <alignment horizontal="center"/>
    </xf>
    <xf numFmtId="2" fontId="0" fillId="0" borderId="0" xfId="0" applyNumberFormat="1" applyBorder="1" applyAlignment="1">
      <alignment horizontal="left"/>
    </xf>
    <xf numFmtId="0" fontId="47" fillId="0" borderId="24" xfId="0" applyFont="1" applyBorder="1" applyAlignment="1">
      <alignment horizontal="left"/>
    </xf>
    <xf numFmtId="166" fontId="21" fillId="0" borderId="0" xfId="0" applyNumberFormat="1" applyFont="1" applyAlignment="1">
      <alignment horizontal="left"/>
    </xf>
    <xf numFmtId="0" fontId="1" fillId="0" borderId="117" xfId="0" applyFont="1" applyBorder="1"/>
    <xf numFmtId="0" fontId="7" fillId="0" borderId="40" xfId="0" applyFont="1" applyBorder="1"/>
    <xf numFmtId="0" fontId="1" fillId="0" borderId="42" xfId="0" applyFont="1" applyBorder="1" applyAlignment="1">
      <alignment horizontal="center"/>
    </xf>
    <xf numFmtId="0" fontId="55" fillId="0" borderId="110" xfId="0" applyFont="1" applyBorder="1" applyAlignment="1">
      <alignment horizontal="center"/>
    </xf>
    <xf numFmtId="2" fontId="92" fillId="0" borderId="108" xfId="0" applyNumberFormat="1" applyFont="1" applyFill="1" applyBorder="1" applyAlignment="1">
      <alignment horizontal="center"/>
    </xf>
    <xf numFmtId="0" fontId="41" fillId="0" borderId="63" xfId="0" applyFont="1" applyFill="1" applyBorder="1" applyAlignment="1">
      <alignment horizontal="right"/>
    </xf>
    <xf numFmtId="2" fontId="92" fillId="3" borderId="108" xfId="0" applyNumberFormat="1" applyFont="1" applyFill="1" applyBorder="1" applyAlignment="1">
      <alignment horizontal="center"/>
    </xf>
    <xf numFmtId="165" fontId="92" fillId="3" borderId="108" xfId="0" applyNumberFormat="1" applyFont="1" applyFill="1" applyBorder="1" applyAlignment="1">
      <alignment horizontal="center"/>
    </xf>
    <xf numFmtId="2" fontId="92" fillId="3" borderId="112" xfId="0" applyNumberFormat="1" applyFont="1" applyFill="1" applyBorder="1" applyAlignment="1">
      <alignment horizontal="center"/>
    </xf>
    <xf numFmtId="2" fontId="92" fillId="3" borderId="109" xfId="0" applyNumberFormat="1" applyFont="1" applyFill="1" applyBorder="1" applyAlignment="1">
      <alignment horizontal="center"/>
    </xf>
    <xf numFmtId="0" fontId="114" fillId="0" borderId="3" xfId="0" applyFont="1" applyBorder="1" applyAlignment="1">
      <alignment horizontal="left"/>
    </xf>
    <xf numFmtId="0" fontId="146" fillId="0" borderId="114" xfId="0" applyFont="1" applyFill="1" applyBorder="1" applyAlignment="1">
      <alignment horizontal="center"/>
    </xf>
    <xf numFmtId="2" fontId="40" fillId="0" borderId="108" xfId="0" applyNumberFormat="1" applyFont="1" applyFill="1" applyBorder="1" applyAlignment="1">
      <alignment horizontal="center"/>
    </xf>
    <xf numFmtId="9" fontId="15" fillId="0" borderId="111" xfId="0" applyNumberFormat="1" applyFont="1" applyFill="1" applyBorder="1" applyAlignment="1">
      <alignment horizontal="center"/>
    </xf>
    <xf numFmtId="0" fontId="0" fillId="4" borderId="119" xfId="0" applyFill="1" applyBorder="1" applyAlignment="1">
      <alignment horizontal="center"/>
    </xf>
    <xf numFmtId="0" fontId="43" fillId="0" borderId="5" xfId="0" applyFont="1" applyBorder="1" applyAlignment="1">
      <alignment horizontal="center"/>
    </xf>
    <xf numFmtId="0" fontId="43" fillId="0" borderId="87" xfId="0" applyFont="1" applyBorder="1" applyAlignment="1">
      <alignment horizontal="center"/>
    </xf>
    <xf numFmtId="0" fontId="74" fillId="0" borderId="87" xfId="0" applyFont="1" applyBorder="1" applyAlignment="1">
      <alignment horizontal="center"/>
    </xf>
    <xf numFmtId="168" fontId="71" fillId="0" borderId="87" xfId="0" applyNumberFormat="1" applyFont="1" applyBorder="1" applyAlignment="1">
      <alignment horizontal="center"/>
    </xf>
    <xf numFmtId="2" fontId="74" fillId="0" borderId="87" xfId="0" applyNumberFormat="1" applyFont="1" applyBorder="1" applyAlignment="1">
      <alignment horizontal="center"/>
    </xf>
    <xf numFmtId="2" fontId="71" fillId="0" borderId="86" xfId="0" applyNumberFormat="1" applyFont="1" applyBorder="1" applyAlignment="1">
      <alignment horizontal="center"/>
    </xf>
    <xf numFmtId="0" fontId="61" fillId="0" borderId="21" xfId="0" applyFont="1" applyBorder="1" applyAlignment="1">
      <alignment horizontal="center"/>
    </xf>
    <xf numFmtId="0" fontId="0" fillId="0" borderId="121" xfId="0" applyBorder="1" applyAlignment="1">
      <alignment horizontal="center"/>
    </xf>
    <xf numFmtId="0" fontId="7" fillId="0" borderId="122" xfId="0" applyFont="1" applyBorder="1"/>
    <xf numFmtId="0" fontId="61" fillId="0" borderId="123" xfId="0" applyFont="1" applyBorder="1" applyAlignment="1">
      <alignment horizontal="center"/>
    </xf>
    <xf numFmtId="0" fontId="7" fillId="0" borderId="121" xfId="0" applyFont="1" applyBorder="1"/>
    <xf numFmtId="0" fontId="73" fillId="0" borderId="122" xfId="0" applyFont="1" applyBorder="1"/>
    <xf numFmtId="0" fontId="0" fillId="0" borderId="119" xfId="0" applyBorder="1" applyAlignment="1">
      <alignment horizontal="center"/>
    </xf>
    <xf numFmtId="0" fontId="61" fillId="0" borderId="70" xfId="0" applyFont="1" applyBorder="1" applyAlignment="1">
      <alignment horizontal="center"/>
    </xf>
    <xf numFmtId="0" fontId="74" fillId="0" borderId="17" xfId="0" applyFont="1" applyBorder="1"/>
    <xf numFmtId="0" fontId="146" fillId="0" borderId="48" xfId="0" applyFont="1" applyFill="1" applyBorder="1" applyAlignment="1">
      <alignment horizontal="center"/>
    </xf>
    <xf numFmtId="2" fontId="40" fillId="0" borderId="82" xfId="0" applyNumberFormat="1" applyFont="1" applyFill="1" applyBorder="1" applyAlignment="1">
      <alignment horizontal="center"/>
    </xf>
    <xf numFmtId="9" fontId="15" fillId="0" borderId="67" xfId="0" applyNumberFormat="1" applyFont="1" applyFill="1" applyBorder="1" applyAlignment="1">
      <alignment horizontal="center"/>
    </xf>
    <xf numFmtId="0" fontId="32" fillId="0" borderId="10" xfId="0" applyFont="1" applyBorder="1" applyAlignment="1">
      <alignment horizontal="center"/>
    </xf>
    <xf numFmtId="0" fontId="35" fillId="0" borderId="13" xfId="0" applyFont="1" applyBorder="1" applyAlignment="1">
      <alignment horizontal="right"/>
    </xf>
    <xf numFmtId="0" fontId="49" fillId="0" borderId="124" xfId="0" applyFont="1" applyBorder="1" applyAlignment="1">
      <alignment horizontal="left"/>
    </xf>
    <xf numFmtId="0" fontId="7" fillId="0" borderId="125" xfId="0" applyFont="1" applyBorder="1" applyAlignment="1">
      <alignment horizontal="center"/>
    </xf>
    <xf numFmtId="9" fontId="15" fillId="0" borderId="25" xfId="0" applyNumberFormat="1" applyFont="1" applyFill="1" applyBorder="1" applyAlignment="1">
      <alignment horizontal="center"/>
    </xf>
    <xf numFmtId="0" fontId="0" fillId="0" borderId="121" xfId="0" applyFill="1" applyBorder="1"/>
    <xf numFmtId="0" fontId="41" fillId="0" borderId="126" xfId="0" applyFont="1" applyFill="1" applyBorder="1" applyAlignment="1">
      <alignment horizontal="right"/>
    </xf>
    <xf numFmtId="0" fontId="49" fillId="0" borderId="20" xfId="0" applyFont="1" applyBorder="1" applyAlignment="1">
      <alignment horizontal="center"/>
    </xf>
    <xf numFmtId="0" fontId="49" fillId="0" borderId="21" xfId="0" applyFont="1" applyBorder="1" applyAlignment="1">
      <alignment horizontal="center"/>
    </xf>
    <xf numFmtId="165" fontId="91" fillId="2" borderId="50" xfId="0" applyNumberFormat="1" applyFont="1" applyFill="1" applyBorder="1" applyAlignment="1">
      <alignment horizontal="center"/>
    </xf>
    <xf numFmtId="0" fontId="2" fillId="0" borderId="122" xfId="0" applyFont="1" applyBorder="1"/>
    <xf numFmtId="0" fontId="2" fillId="0" borderId="120" xfId="0" applyFont="1" applyBorder="1" applyAlignment="1">
      <alignment horizontal="left"/>
    </xf>
    <xf numFmtId="0" fontId="13" fillId="0" borderId="122" xfId="0" applyFont="1" applyBorder="1"/>
    <xf numFmtId="165" fontId="2" fillId="0" borderId="120" xfId="0" applyNumberFormat="1" applyFont="1" applyBorder="1" applyAlignment="1">
      <alignment horizontal="left"/>
    </xf>
    <xf numFmtId="0" fontId="94" fillId="0" borderId="120" xfId="0" applyFont="1" applyBorder="1"/>
    <xf numFmtId="0" fontId="71" fillId="0" borderId="22" xfId="0" applyFont="1" applyBorder="1" applyAlignment="1">
      <alignment horizontal="left"/>
    </xf>
    <xf numFmtId="0" fontId="7" fillId="0" borderId="126" xfId="0" applyFont="1" applyBorder="1" applyAlignment="1">
      <alignment horizontal="center"/>
    </xf>
    <xf numFmtId="0" fontId="21" fillId="0" borderId="122" xfId="0" applyFont="1" applyBorder="1"/>
    <xf numFmtId="0" fontId="46" fillId="0" borderId="122" xfId="0" applyFont="1" applyBorder="1"/>
    <xf numFmtId="0" fontId="32" fillId="0" borderId="122" xfId="0" applyFont="1" applyBorder="1"/>
    <xf numFmtId="0" fontId="21" fillId="0" borderId="120" xfId="0" applyFont="1" applyBorder="1"/>
    <xf numFmtId="0" fontId="2" fillId="0" borderId="120" xfId="0" applyFont="1" applyBorder="1"/>
    <xf numFmtId="0" fontId="0" fillId="0" borderId="123" xfId="0" applyBorder="1"/>
    <xf numFmtId="0" fontId="21" fillId="0" borderId="36" xfId="0" applyFont="1" applyBorder="1"/>
    <xf numFmtId="0" fontId="7" fillId="0" borderId="118" xfId="0" applyFont="1" applyFill="1" applyBorder="1"/>
    <xf numFmtId="0" fontId="2" fillId="0" borderId="119" xfId="0" applyFont="1" applyFill="1" applyBorder="1" applyAlignment="1">
      <alignment horizontal="center"/>
    </xf>
    <xf numFmtId="0" fontId="1" fillId="0" borderId="121" xfId="0" applyFont="1" applyBorder="1"/>
    <xf numFmtId="0" fontId="54" fillId="0" borderId="119" xfId="0" applyFont="1" applyFill="1" applyBorder="1" applyAlignment="1">
      <alignment horizontal="center"/>
    </xf>
    <xf numFmtId="0" fontId="13" fillId="0" borderId="122" xfId="0" applyFont="1" applyBorder="1" applyAlignment="1">
      <alignment horizontal="center"/>
    </xf>
    <xf numFmtId="0" fontId="13" fillId="0" borderId="120" xfId="0" applyFont="1" applyBorder="1" applyAlignment="1">
      <alignment horizontal="center"/>
    </xf>
    <xf numFmtId="2" fontId="17" fillId="0" borderId="120" xfId="0" applyNumberFormat="1" applyFont="1" applyBorder="1" applyAlignment="1">
      <alignment horizontal="center"/>
    </xf>
    <xf numFmtId="2" fontId="13" fillId="0" borderId="122" xfId="0" applyNumberFormat="1" applyFont="1" applyBorder="1" applyAlignment="1">
      <alignment horizontal="center"/>
    </xf>
    <xf numFmtId="2" fontId="13" fillId="0" borderId="120" xfId="0" applyNumberFormat="1" applyFont="1" applyBorder="1" applyAlignment="1">
      <alignment horizontal="center"/>
    </xf>
    <xf numFmtId="2" fontId="17" fillId="0" borderId="123" xfId="0" applyNumberFormat="1" applyFont="1" applyBorder="1" applyAlignment="1">
      <alignment horizontal="center"/>
    </xf>
    <xf numFmtId="166" fontId="13" fillId="0" borderId="120" xfId="0" applyNumberFormat="1" applyFont="1" applyBorder="1" applyAlignment="1">
      <alignment horizontal="center"/>
    </xf>
    <xf numFmtId="2" fontId="17" fillId="0" borderId="118" xfId="0" applyNumberFormat="1" applyFont="1" applyBorder="1" applyAlignment="1">
      <alignment horizontal="center"/>
    </xf>
    <xf numFmtId="164" fontId="56" fillId="0" borderId="121" xfId="0" applyNumberFormat="1" applyFont="1" applyBorder="1" applyAlignment="1">
      <alignment horizontal="right"/>
    </xf>
    <xf numFmtId="0" fontId="2" fillId="0" borderId="126" xfId="0" applyFont="1" applyBorder="1" applyAlignment="1">
      <alignment horizontal="center"/>
    </xf>
    <xf numFmtId="164" fontId="13" fillId="0" borderId="121" xfId="0" applyNumberFormat="1" applyFont="1" applyBorder="1" applyAlignment="1">
      <alignment horizontal="right"/>
    </xf>
    <xf numFmtId="0" fontId="2" fillId="0" borderId="80" xfId="0" applyFont="1" applyBorder="1" applyAlignment="1">
      <alignment horizontal="center"/>
    </xf>
    <xf numFmtId="0" fontId="65" fillId="0" borderId="122" xfId="0" applyFont="1" applyBorder="1"/>
    <xf numFmtId="0" fontId="2" fillId="0" borderId="122" xfId="0" applyFont="1" applyBorder="1" applyAlignment="1">
      <alignment horizontal="left"/>
    </xf>
    <xf numFmtId="0" fontId="2" fillId="0" borderId="35" xfId="0" applyFont="1" applyBorder="1"/>
    <xf numFmtId="0" fontId="54" fillId="0" borderId="120" xfId="0" applyFont="1" applyBorder="1" applyAlignment="1">
      <alignment horizontal="left"/>
    </xf>
    <xf numFmtId="0" fontId="21" fillId="0" borderId="20" xfId="0" applyFont="1" applyBorder="1"/>
    <xf numFmtId="0" fontId="0" fillId="0" borderId="83" xfId="0" applyBorder="1"/>
    <xf numFmtId="0" fontId="46" fillId="0" borderId="120" xfId="0" applyFont="1" applyBorder="1"/>
    <xf numFmtId="0" fontId="2" fillId="0" borderId="59" xfId="0" applyFont="1" applyBorder="1"/>
    <xf numFmtId="0" fontId="51" fillId="0" borderId="2" xfId="0" applyFont="1" applyBorder="1"/>
    <xf numFmtId="0" fontId="23" fillId="0" borderId="0" xfId="0" applyFont="1" applyAlignment="1">
      <alignment horizontal="left"/>
    </xf>
    <xf numFmtId="2" fontId="159" fillId="0" borderId="0" xfId="0" applyNumberFormat="1" applyFont="1" applyAlignment="1">
      <alignment horizontal="left"/>
    </xf>
    <xf numFmtId="167" fontId="158" fillId="0" borderId="0" xfId="0" applyNumberFormat="1" applyFont="1" applyAlignment="1">
      <alignment horizontal="left"/>
    </xf>
    <xf numFmtId="0" fontId="13" fillId="0" borderId="40" xfId="0" applyFont="1" applyBorder="1" applyAlignment="1">
      <alignment horizontal="center"/>
    </xf>
    <xf numFmtId="166" fontId="13" fillId="0" borderId="67" xfId="0" applyNumberFormat="1" applyFont="1" applyBorder="1" applyAlignment="1">
      <alignment horizontal="center"/>
    </xf>
    <xf numFmtId="1" fontId="35" fillId="0" borderId="119" xfId="0" applyNumberFormat="1" applyFont="1" applyBorder="1" applyAlignment="1">
      <alignment horizontal="center"/>
    </xf>
    <xf numFmtId="1" fontId="41" fillId="0" borderId="119" xfId="0" applyNumberFormat="1" applyFont="1" applyBorder="1" applyAlignment="1">
      <alignment horizontal="center"/>
    </xf>
    <xf numFmtId="0" fontId="71" fillId="0" borderId="0" xfId="0" applyFont="1" applyBorder="1" applyAlignment="1">
      <alignment horizontal="left"/>
    </xf>
    <xf numFmtId="0" fontId="66" fillId="0" borderId="107" xfId="0" applyFont="1" applyFill="1" applyBorder="1" applyAlignment="1">
      <alignment horizontal="left"/>
    </xf>
    <xf numFmtId="0" fontId="7" fillId="0" borderId="119" xfId="0" applyFont="1" applyFill="1" applyBorder="1" applyAlignment="1">
      <alignment horizontal="center"/>
    </xf>
    <xf numFmtId="0" fontId="65" fillId="0" borderId="119" xfId="0" applyFont="1" applyFill="1" applyBorder="1" applyAlignment="1">
      <alignment horizontal="center"/>
    </xf>
    <xf numFmtId="0" fontId="2" fillId="0" borderId="119" xfId="0" applyFont="1" applyBorder="1" applyAlignment="1">
      <alignment horizontal="center"/>
    </xf>
    <xf numFmtId="0" fontId="2" fillId="0" borderId="118" xfId="0" applyFont="1" applyFill="1" applyBorder="1"/>
    <xf numFmtId="0" fontId="2" fillId="0" borderId="63" xfId="0" applyFont="1" applyBorder="1"/>
    <xf numFmtId="0" fontId="2" fillId="0" borderId="121" xfId="0" applyFont="1" applyBorder="1"/>
    <xf numFmtId="166" fontId="92" fillId="6" borderId="38" xfId="0" applyNumberFormat="1" applyFont="1" applyFill="1" applyBorder="1" applyAlignment="1">
      <alignment horizontal="center"/>
    </xf>
    <xf numFmtId="0" fontId="16" fillId="0" borderId="120" xfId="0" applyFont="1" applyBorder="1" applyAlignment="1">
      <alignment horizontal="center"/>
    </xf>
    <xf numFmtId="0" fontId="13" fillId="0" borderId="79" xfId="0" applyFont="1" applyBorder="1" applyAlignment="1">
      <alignment horizontal="center"/>
    </xf>
    <xf numFmtId="2" fontId="9" fillId="0" borderId="51" xfId="0" applyNumberFormat="1" applyFont="1" applyBorder="1" applyAlignment="1">
      <alignment horizontal="center"/>
    </xf>
    <xf numFmtId="2" fontId="9" fillId="0" borderId="82" xfId="0" applyNumberFormat="1" applyFont="1" applyBorder="1" applyAlignment="1">
      <alignment horizontal="center"/>
    </xf>
    <xf numFmtId="2" fontId="9" fillId="0" borderId="83" xfId="0" applyNumberFormat="1" applyFont="1" applyBorder="1" applyAlignment="1">
      <alignment horizontal="center"/>
    </xf>
    <xf numFmtId="0" fontId="13" fillId="0" borderId="118" xfId="0" applyFont="1" applyBorder="1" applyAlignment="1">
      <alignment horizontal="center"/>
    </xf>
    <xf numFmtId="1" fontId="41" fillId="0" borderId="47" xfId="0" applyNumberFormat="1" applyFont="1" applyBorder="1" applyAlignment="1">
      <alignment horizontal="center"/>
    </xf>
    <xf numFmtId="0" fontId="1" fillId="0" borderId="79" xfId="0" applyFont="1" applyBorder="1"/>
    <xf numFmtId="0" fontId="7" fillId="0" borderId="119" xfId="0" applyFont="1" applyBorder="1" applyAlignment="1">
      <alignment horizontal="center"/>
    </xf>
    <xf numFmtId="0" fontId="85" fillId="0" borderId="119" xfId="0" applyFont="1" applyFill="1" applyBorder="1" applyAlignment="1">
      <alignment horizontal="center"/>
    </xf>
    <xf numFmtId="166" fontId="160" fillId="0" borderId="0" xfId="0" applyNumberFormat="1" applyFont="1" applyAlignment="1">
      <alignment horizontal="left"/>
    </xf>
    <xf numFmtId="2" fontId="160" fillId="0" borderId="0" xfId="0" applyNumberFormat="1" applyFont="1" applyAlignment="1">
      <alignment horizontal="left"/>
    </xf>
    <xf numFmtId="0" fontId="2" fillId="0" borderId="123" xfId="0" applyFont="1" applyBorder="1" applyAlignment="1">
      <alignment horizontal="center"/>
    </xf>
    <xf numFmtId="166" fontId="17" fillId="0" borderId="118" xfId="0" applyNumberFormat="1" applyFont="1" applyBorder="1" applyAlignment="1">
      <alignment horizontal="center"/>
    </xf>
    <xf numFmtId="2" fontId="17" fillId="0" borderId="50" xfId="0" applyNumberFormat="1" applyFont="1" applyBorder="1" applyAlignment="1">
      <alignment horizontal="center"/>
    </xf>
    <xf numFmtId="2" fontId="40" fillId="2" borderId="122" xfId="0" applyNumberFormat="1" applyFont="1" applyFill="1" applyBorder="1" applyAlignment="1">
      <alignment horizontal="center"/>
    </xf>
    <xf numFmtId="2" fontId="40" fillId="2" borderId="120" xfId="0" applyNumberFormat="1" applyFont="1" applyFill="1" applyBorder="1" applyAlignment="1">
      <alignment horizontal="center"/>
    </xf>
    <xf numFmtId="2" fontId="91" fillId="0" borderId="120" xfId="0" applyNumberFormat="1" applyFont="1" applyBorder="1" applyAlignment="1">
      <alignment horizontal="center"/>
    </xf>
    <xf numFmtId="2" fontId="40" fillId="0" borderId="120" xfId="0" applyNumberFormat="1" applyFont="1" applyBorder="1" applyAlignment="1">
      <alignment horizontal="center"/>
    </xf>
    <xf numFmtId="2" fontId="13" fillId="0" borderId="58" xfId="0" applyNumberFormat="1" applyFont="1" applyBorder="1" applyAlignment="1">
      <alignment horizontal="center"/>
    </xf>
    <xf numFmtId="0" fontId="1" fillId="0" borderId="118" xfId="0" applyFont="1" applyFill="1" applyBorder="1"/>
    <xf numFmtId="0" fontId="7" fillId="0" borderId="118" xfId="0" applyFont="1" applyBorder="1"/>
    <xf numFmtId="0" fontId="21" fillId="0" borderId="0" xfId="0" applyFont="1" applyBorder="1" applyAlignment="1">
      <alignment horizontal="center"/>
    </xf>
    <xf numFmtId="164" fontId="13" fillId="0" borderId="121" xfId="0" applyNumberFormat="1" applyFont="1" applyBorder="1" applyAlignment="1">
      <alignment horizontal="left"/>
    </xf>
    <xf numFmtId="0" fontId="7" fillId="0" borderId="121" xfId="0" applyFont="1" applyFill="1" applyBorder="1"/>
    <xf numFmtId="0" fontId="1" fillId="0" borderId="119" xfId="0" applyFont="1" applyBorder="1" applyAlignment="1">
      <alignment horizontal="center"/>
    </xf>
    <xf numFmtId="2" fontId="16" fillId="0" borderId="120" xfId="0" applyNumberFormat="1" applyFont="1" applyBorder="1" applyAlignment="1">
      <alignment horizontal="center"/>
    </xf>
    <xf numFmtId="2" fontId="144" fillId="0" borderId="120" xfId="0" applyNumberFormat="1" applyFont="1" applyBorder="1" applyAlignment="1">
      <alignment horizontal="center"/>
    </xf>
    <xf numFmtId="2" fontId="16" fillId="0" borderId="123" xfId="0" applyNumberFormat="1" applyFont="1" applyBorder="1" applyAlignment="1">
      <alignment horizontal="center"/>
    </xf>
    <xf numFmtId="2" fontId="13" fillId="0" borderId="118" xfId="0" applyNumberFormat="1" applyFont="1" applyBorder="1" applyAlignment="1">
      <alignment horizontal="center"/>
    </xf>
    <xf numFmtId="2" fontId="13" fillId="0" borderId="91" xfId="0" applyNumberFormat="1" applyFont="1" applyFill="1" applyBorder="1" applyAlignment="1">
      <alignment horizontal="center"/>
    </xf>
    <xf numFmtId="2" fontId="13" fillId="0" borderId="64" xfId="0" applyNumberFormat="1" applyFont="1" applyBorder="1" applyAlignment="1">
      <alignment horizontal="center"/>
    </xf>
    <xf numFmtId="2" fontId="13" fillId="0" borderId="73" xfId="0" applyNumberFormat="1" applyFont="1" applyFill="1" applyBorder="1" applyAlignment="1">
      <alignment horizontal="center"/>
    </xf>
    <xf numFmtId="2" fontId="13" fillId="0" borderId="77" xfId="0" applyNumberFormat="1" applyFont="1" applyFill="1" applyBorder="1" applyAlignment="1">
      <alignment horizontal="center"/>
    </xf>
    <xf numFmtId="2" fontId="13" fillId="0" borderId="34" xfId="0" applyNumberFormat="1" applyFont="1" applyFill="1" applyBorder="1" applyAlignment="1">
      <alignment horizontal="center"/>
    </xf>
    <xf numFmtId="166" fontId="16" fillId="0" borderId="120" xfId="0" applyNumberFormat="1" applyFont="1" applyBorder="1" applyAlignment="1">
      <alignment horizontal="center"/>
    </xf>
    <xf numFmtId="2" fontId="13" fillId="0" borderId="76" xfId="0" applyNumberFormat="1" applyFont="1" applyBorder="1" applyAlignment="1">
      <alignment horizontal="center"/>
    </xf>
    <xf numFmtId="167" fontId="16" fillId="0" borderId="120" xfId="0" applyNumberFormat="1" applyFont="1" applyBorder="1" applyAlignment="1">
      <alignment horizontal="center"/>
    </xf>
    <xf numFmtId="2" fontId="13" fillId="0" borderId="95" xfId="0" applyNumberFormat="1" applyFont="1" applyBorder="1" applyAlignment="1">
      <alignment horizontal="center"/>
    </xf>
    <xf numFmtId="166" fontId="17" fillId="0" borderId="120" xfId="0" applyNumberFormat="1" applyFont="1" applyBorder="1" applyAlignment="1">
      <alignment horizontal="center"/>
    </xf>
    <xf numFmtId="2" fontId="13" fillId="0" borderId="61" xfId="0" applyNumberFormat="1" applyFont="1" applyBorder="1" applyAlignment="1">
      <alignment horizontal="center"/>
    </xf>
    <xf numFmtId="165" fontId="13" fillId="0" borderId="49" xfId="0" applyNumberFormat="1" applyFont="1" applyBorder="1" applyAlignment="1">
      <alignment horizontal="center"/>
    </xf>
    <xf numFmtId="0" fontId="2" fillId="0" borderId="111" xfId="0" applyFont="1" applyFill="1" applyBorder="1"/>
    <xf numFmtId="2" fontId="13" fillId="0" borderId="68" xfId="0" applyNumberFormat="1" applyFont="1" applyBorder="1" applyAlignment="1">
      <alignment horizontal="center"/>
    </xf>
    <xf numFmtId="0" fontId="0" fillId="0" borderId="46" xfId="0" applyBorder="1"/>
    <xf numFmtId="2" fontId="13" fillId="0" borderId="73" xfId="0" applyNumberFormat="1" applyFont="1" applyBorder="1" applyAlignment="1">
      <alignment horizontal="center"/>
    </xf>
    <xf numFmtId="2" fontId="13" fillId="0" borderId="81" xfId="0" applyNumberFormat="1" applyFont="1" applyFill="1" applyBorder="1" applyAlignment="1">
      <alignment horizontal="center"/>
    </xf>
    <xf numFmtId="2" fontId="16" fillId="0" borderId="95" xfId="0" applyNumberFormat="1" applyFont="1" applyBorder="1" applyAlignment="1">
      <alignment horizontal="center"/>
    </xf>
    <xf numFmtId="2" fontId="72" fillId="0" borderId="63" xfId="0" applyNumberFormat="1" applyFont="1" applyBorder="1" applyAlignment="1">
      <alignment horizontal="center"/>
    </xf>
    <xf numFmtId="2" fontId="72" fillId="0" borderId="99" xfId="0" applyNumberFormat="1" applyFont="1" applyBorder="1" applyAlignment="1">
      <alignment horizontal="center"/>
    </xf>
    <xf numFmtId="0" fontId="8" fillId="0" borderId="31" xfId="0" applyFont="1" applyBorder="1"/>
    <xf numFmtId="2" fontId="13" fillId="0" borderId="28" xfId="0" applyNumberFormat="1" applyFont="1" applyBorder="1" applyAlignment="1">
      <alignment horizontal="center"/>
    </xf>
    <xf numFmtId="2" fontId="13" fillId="0" borderId="48" xfId="0" applyNumberFormat="1" applyFont="1" applyBorder="1" applyAlignment="1">
      <alignment horizontal="center"/>
    </xf>
    <xf numFmtId="2" fontId="16" fillId="0" borderId="100" xfId="0" applyNumberFormat="1" applyFont="1" applyBorder="1" applyAlignment="1">
      <alignment horizontal="center"/>
    </xf>
    <xf numFmtId="0" fontId="110" fillId="0" borderId="119" xfId="0" applyFont="1" applyFill="1" applyBorder="1"/>
    <xf numFmtId="165" fontId="13" fillId="0" borderId="66" xfId="0" applyNumberFormat="1" applyFont="1" applyBorder="1" applyAlignment="1">
      <alignment horizontal="center"/>
    </xf>
    <xf numFmtId="2" fontId="13" fillId="0" borderId="74" xfId="0" applyNumberFormat="1" applyFont="1" applyFill="1" applyBorder="1" applyAlignment="1">
      <alignment horizontal="center"/>
    </xf>
    <xf numFmtId="2" fontId="13" fillId="0" borderId="66" xfId="0" applyNumberFormat="1" applyFont="1" applyFill="1" applyBorder="1" applyAlignment="1">
      <alignment horizontal="center"/>
    </xf>
    <xf numFmtId="2" fontId="13" fillId="0" borderId="81" xfId="0" applyNumberFormat="1" applyFont="1" applyBorder="1" applyAlignment="1">
      <alignment horizontal="center"/>
    </xf>
    <xf numFmtId="2" fontId="13" fillId="0" borderId="51" xfId="0" applyNumberFormat="1" applyFont="1" applyFill="1" applyBorder="1" applyAlignment="1">
      <alignment horizontal="center"/>
    </xf>
    <xf numFmtId="2" fontId="13" fillId="0" borderId="82" xfId="0" applyNumberFormat="1" applyFont="1" applyFill="1" applyBorder="1" applyAlignment="1">
      <alignment horizontal="center"/>
    </xf>
    <xf numFmtId="2" fontId="13" fillId="0" borderId="57" xfId="0" applyNumberFormat="1" applyFont="1" applyBorder="1" applyAlignment="1">
      <alignment horizontal="center"/>
    </xf>
    <xf numFmtId="2" fontId="13" fillId="0" borderId="72" xfId="0" applyNumberFormat="1" applyFont="1" applyBorder="1" applyAlignment="1">
      <alignment horizontal="center"/>
    </xf>
    <xf numFmtId="2" fontId="16" fillId="0" borderId="87" xfId="0" applyNumberFormat="1" applyFont="1" applyBorder="1" applyAlignment="1">
      <alignment horizontal="center"/>
    </xf>
    <xf numFmtId="2" fontId="72" fillId="0" borderId="66" xfId="0" applyNumberFormat="1" applyFont="1" applyBorder="1" applyAlignment="1">
      <alignment horizontal="center"/>
    </xf>
    <xf numFmtId="2" fontId="13" fillId="0" borderId="40" xfId="0" applyNumberFormat="1" applyFont="1" applyBorder="1" applyAlignment="1">
      <alignment horizontal="center"/>
    </xf>
    <xf numFmtId="2" fontId="144" fillId="0" borderId="34" xfId="0" applyNumberFormat="1" applyFont="1" applyBorder="1" applyAlignment="1">
      <alignment horizontal="center"/>
    </xf>
    <xf numFmtId="0" fontId="13" fillId="0" borderId="122" xfId="0" applyFont="1" applyBorder="1" applyAlignment="1">
      <alignment horizontal="left"/>
    </xf>
    <xf numFmtId="0" fontId="16" fillId="0" borderId="91" xfId="0" applyFont="1" applyFill="1" applyBorder="1" applyAlignment="1">
      <alignment horizontal="center"/>
    </xf>
    <xf numFmtId="2" fontId="0" fillId="0" borderId="0" xfId="0" applyNumberFormat="1" applyAlignment="1">
      <alignment horizontal="left"/>
    </xf>
    <xf numFmtId="2" fontId="13" fillId="0" borderId="54" xfId="0" applyNumberFormat="1" applyFont="1" applyFill="1" applyBorder="1" applyAlignment="1">
      <alignment horizontal="center"/>
    </xf>
    <xf numFmtId="2" fontId="17" fillId="0" borderId="66" xfId="0" applyNumberFormat="1" applyFont="1" applyFill="1" applyBorder="1" applyAlignment="1">
      <alignment horizontal="center"/>
    </xf>
    <xf numFmtId="2" fontId="13" fillId="0" borderId="64" xfId="0" applyNumberFormat="1" applyFont="1" applyFill="1" applyBorder="1" applyAlignment="1">
      <alignment horizontal="center"/>
    </xf>
    <xf numFmtId="2" fontId="13" fillId="0" borderId="120" xfId="0" applyNumberFormat="1" applyFont="1" applyFill="1" applyBorder="1" applyAlignment="1">
      <alignment horizontal="center"/>
    </xf>
    <xf numFmtId="2" fontId="17" fillId="0" borderId="118" xfId="0" applyNumberFormat="1" applyFont="1" applyFill="1" applyBorder="1" applyAlignment="1">
      <alignment horizontal="center"/>
    </xf>
    <xf numFmtId="0" fontId="13" fillId="0" borderId="28" xfId="0" applyFont="1" applyFill="1" applyBorder="1" applyAlignment="1">
      <alignment horizontal="center"/>
    </xf>
    <xf numFmtId="0" fontId="13" fillId="0" borderId="49" xfId="0" applyFont="1" applyFill="1" applyBorder="1" applyAlignment="1">
      <alignment horizontal="center"/>
    </xf>
    <xf numFmtId="2" fontId="13" fillId="0" borderId="49" xfId="0" applyNumberFormat="1" applyFont="1" applyFill="1" applyBorder="1" applyAlignment="1">
      <alignment horizontal="center"/>
    </xf>
    <xf numFmtId="2" fontId="17" fillId="0" borderId="65" xfId="0" applyNumberFormat="1" applyFont="1" applyFill="1" applyBorder="1" applyAlignment="1">
      <alignment horizontal="center"/>
    </xf>
    <xf numFmtId="0" fontId="1" fillId="0" borderId="62" xfId="0" applyFont="1" applyFill="1" applyBorder="1"/>
    <xf numFmtId="0" fontId="0" fillId="0" borderId="0" xfId="0" applyFont="1" applyBorder="1" applyAlignment="1">
      <alignment horizontal="left"/>
    </xf>
    <xf numFmtId="0" fontId="0" fillId="0" borderId="0" xfId="0" applyFont="1" applyBorder="1" applyAlignment="1">
      <alignment horizontal="center"/>
    </xf>
    <xf numFmtId="0" fontId="0" fillId="0" borderId="0" xfId="0" applyFill="1" applyAlignment="1">
      <alignment horizontal="left"/>
    </xf>
    <xf numFmtId="0" fontId="16" fillId="0" borderId="0" xfId="0" applyFont="1" applyFill="1" applyAlignment="1">
      <alignment horizontal="left"/>
    </xf>
    <xf numFmtId="167" fontId="16" fillId="0" borderId="0" xfId="0" applyNumberFormat="1" applyFont="1" applyFill="1" applyAlignment="1">
      <alignment horizontal="left"/>
    </xf>
    <xf numFmtId="168" fontId="16" fillId="0" borderId="0" xfId="0" applyNumberFormat="1" applyFont="1" applyFill="1" applyAlignment="1">
      <alignment horizontal="left"/>
    </xf>
    <xf numFmtId="2" fontId="16" fillId="0" borderId="0" xfId="0" applyNumberFormat="1" applyFont="1" applyFill="1" applyAlignment="1">
      <alignment horizontal="left"/>
    </xf>
    <xf numFmtId="2" fontId="119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2" fontId="63" fillId="0" borderId="0" xfId="0" applyNumberFormat="1" applyFont="1" applyFill="1" applyBorder="1"/>
    <xf numFmtId="166" fontId="63" fillId="0" borderId="0" xfId="0" applyNumberFormat="1" applyFont="1" applyFill="1" applyBorder="1"/>
    <xf numFmtId="167" fontId="63" fillId="0" borderId="0" xfId="0" applyNumberFormat="1" applyFont="1" applyFill="1" applyBorder="1"/>
    <xf numFmtId="168" fontId="63" fillId="0" borderId="0" xfId="0" applyNumberFormat="1" applyFont="1" applyFill="1" applyBorder="1"/>
    <xf numFmtId="0" fontId="64" fillId="0" borderId="0" xfId="0" applyFont="1" applyFill="1" applyBorder="1"/>
    <xf numFmtId="0" fontId="63" fillId="0" borderId="0" xfId="0" applyFont="1" applyFill="1" applyBorder="1"/>
    <xf numFmtId="9" fontId="0" fillId="0" borderId="0" xfId="1" applyFont="1" applyFill="1" applyBorder="1" applyAlignment="1">
      <alignment horizontal="center"/>
    </xf>
    <xf numFmtId="0" fontId="28" fillId="0" borderId="0" xfId="0" applyFont="1" applyFill="1" applyBorder="1" applyAlignment="1">
      <alignment horizontal="right"/>
    </xf>
    <xf numFmtId="1" fontId="0" fillId="0" borderId="0" xfId="0" applyNumberFormat="1" applyFill="1" applyBorder="1" applyAlignment="1">
      <alignment horizontal="center"/>
    </xf>
    <xf numFmtId="165" fontId="7" fillId="0" borderId="0" xfId="0" applyNumberFormat="1" applyFont="1" applyFill="1" applyBorder="1" applyAlignment="1">
      <alignment horizontal="center"/>
    </xf>
    <xf numFmtId="1" fontId="7" fillId="0" borderId="0" xfId="0" applyNumberFormat="1" applyFont="1" applyFill="1" applyBorder="1" applyAlignment="1">
      <alignment horizontal="center"/>
    </xf>
    <xf numFmtId="2" fontId="7" fillId="0" borderId="0" xfId="0" applyNumberFormat="1" applyFont="1" applyFill="1" applyBorder="1" applyAlignment="1">
      <alignment horizontal="center"/>
    </xf>
    <xf numFmtId="1" fontId="28" fillId="0" borderId="0" xfId="0" applyNumberFormat="1" applyFont="1" applyFill="1" applyBorder="1" applyAlignment="1">
      <alignment horizontal="right"/>
    </xf>
    <xf numFmtId="0" fontId="112" fillId="0" borderId="121" xfId="0" applyFont="1" applyBorder="1"/>
    <xf numFmtId="0" fontId="56" fillId="0" borderId="22" xfId="0" applyFont="1" applyBorder="1" applyAlignment="1">
      <alignment horizontal="left"/>
    </xf>
    <xf numFmtId="0" fontId="71" fillId="0" borderId="119" xfId="0" applyFont="1" applyBorder="1" applyAlignment="1">
      <alignment horizontal="center"/>
    </xf>
    <xf numFmtId="0" fontId="13" fillId="0" borderId="23" xfId="0" applyFont="1" applyBorder="1" applyAlignment="1">
      <alignment horizontal="center"/>
    </xf>
    <xf numFmtId="0" fontId="13" fillId="0" borderId="121" xfId="0" applyFont="1" applyBorder="1" applyAlignment="1">
      <alignment horizontal="left"/>
    </xf>
    <xf numFmtId="0" fontId="72" fillId="0" borderId="73" xfId="0" applyFont="1" applyBorder="1"/>
    <xf numFmtId="0" fontId="13" fillId="0" borderId="119" xfId="0" applyFont="1" applyBorder="1" applyAlignment="1">
      <alignment horizontal="center"/>
    </xf>
    <xf numFmtId="0" fontId="72" fillId="0" borderId="23" xfId="0" applyFont="1" applyBorder="1" applyAlignment="1">
      <alignment horizontal="center"/>
    </xf>
    <xf numFmtId="0" fontId="72" fillId="0" borderId="76" xfId="0" applyFont="1" applyBorder="1"/>
    <xf numFmtId="0" fontId="72" fillId="0" borderId="121" xfId="0" applyFont="1" applyBorder="1"/>
    <xf numFmtId="0" fontId="72" fillId="0" borderId="75" xfId="0" applyFont="1" applyBorder="1" applyAlignment="1">
      <alignment horizontal="center"/>
    </xf>
    <xf numFmtId="0" fontId="72" fillId="0" borderId="119" xfId="0" applyFont="1" applyBorder="1" applyAlignment="1">
      <alignment horizontal="center"/>
    </xf>
    <xf numFmtId="0" fontId="56" fillId="0" borderId="76" xfId="0" applyFont="1" applyBorder="1" applyAlignment="1">
      <alignment horizontal="center"/>
    </xf>
    <xf numFmtId="0" fontId="65" fillId="0" borderId="45" xfId="0" applyFont="1" applyBorder="1" applyAlignment="1">
      <alignment horizontal="center"/>
    </xf>
    <xf numFmtId="0" fontId="0" fillId="0" borderId="51" xfId="0" applyBorder="1"/>
    <xf numFmtId="0" fontId="9" fillId="0" borderId="17" xfId="0" applyFont="1" applyBorder="1"/>
    <xf numFmtId="0" fontId="51" fillId="0" borderId="31" xfId="0" applyFont="1" applyBorder="1" applyAlignment="1">
      <alignment horizontal="left"/>
    </xf>
    <xf numFmtId="0" fontId="85" fillId="0" borderId="10" xfId="0" applyFont="1" applyBorder="1"/>
    <xf numFmtId="0" fontId="13" fillId="0" borderId="75" xfId="0" applyFont="1" applyBorder="1" applyAlignment="1">
      <alignment horizontal="center"/>
    </xf>
    <xf numFmtId="0" fontId="73" fillId="0" borderId="119" xfId="0" applyFont="1" applyBorder="1"/>
    <xf numFmtId="0" fontId="72" fillId="0" borderId="73" xfId="0" applyFont="1" applyBorder="1" applyAlignment="1">
      <alignment horizontal="left"/>
    </xf>
    <xf numFmtId="0" fontId="72" fillId="0" borderId="22" xfId="0" applyFont="1" applyBorder="1"/>
    <xf numFmtId="0" fontId="56" fillId="0" borderId="121" xfId="0" applyFont="1" applyBorder="1" applyAlignment="1">
      <alignment horizontal="left"/>
    </xf>
    <xf numFmtId="0" fontId="112" fillId="0" borderId="76" xfId="0" applyFont="1" applyBorder="1" applyAlignment="1">
      <alignment horizontal="left"/>
    </xf>
    <xf numFmtId="0" fontId="7" fillId="0" borderId="77" xfId="0" applyFont="1" applyBorder="1"/>
    <xf numFmtId="0" fontId="13" fillId="0" borderId="76" xfId="0" applyFont="1" applyBorder="1" applyAlignment="1">
      <alignment horizontal="left"/>
    </xf>
    <xf numFmtId="0" fontId="56" fillId="0" borderId="76" xfId="0" applyFont="1" applyBorder="1" applyAlignment="1">
      <alignment horizontal="left"/>
    </xf>
    <xf numFmtId="0" fontId="1" fillId="0" borderId="73" xfId="0" applyFont="1" applyBorder="1"/>
    <xf numFmtId="0" fontId="71" fillId="0" borderId="75" xfId="0" applyFont="1" applyBorder="1" applyAlignment="1">
      <alignment horizontal="center"/>
    </xf>
    <xf numFmtId="0" fontId="137" fillId="0" borderId="121" xfId="0" applyFont="1" applyBorder="1"/>
    <xf numFmtId="0" fontId="7" fillId="0" borderId="120" xfId="0" applyFont="1" applyBorder="1"/>
    <xf numFmtId="0" fontId="112" fillId="0" borderId="121" xfId="0" applyFont="1" applyBorder="1" applyAlignment="1">
      <alignment horizontal="left"/>
    </xf>
    <xf numFmtId="0" fontId="67" fillId="0" borderId="77" xfId="0" applyFont="1" applyBorder="1"/>
    <xf numFmtId="0" fontId="56" fillId="0" borderId="73" xfId="0" applyFont="1" applyBorder="1" applyAlignment="1">
      <alignment horizontal="left"/>
    </xf>
    <xf numFmtId="0" fontId="16" fillId="0" borderId="75" xfId="0" applyFont="1" applyBorder="1" applyAlignment="1">
      <alignment horizontal="center"/>
    </xf>
    <xf numFmtId="2" fontId="37" fillId="0" borderId="53" xfId="0" applyNumberFormat="1" applyFont="1" applyFill="1" applyBorder="1" applyAlignment="1">
      <alignment horizontal="center"/>
    </xf>
    <xf numFmtId="2" fontId="37" fillId="0" borderId="24" xfId="0" applyNumberFormat="1" applyFont="1" applyFill="1" applyBorder="1" applyAlignment="1">
      <alignment horizontal="center"/>
    </xf>
    <xf numFmtId="2" fontId="55" fillId="4" borderId="55" xfId="0" applyNumberFormat="1" applyFont="1" applyFill="1" applyBorder="1" applyAlignment="1">
      <alignment horizontal="center"/>
    </xf>
    <xf numFmtId="2" fontId="55" fillId="4" borderId="69" xfId="0" applyNumberFormat="1" applyFont="1" applyFill="1" applyBorder="1" applyAlignment="1">
      <alignment horizontal="center"/>
    </xf>
    <xf numFmtId="2" fontId="55" fillId="4" borderId="70" xfId="0" applyNumberFormat="1" applyFont="1" applyFill="1" applyBorder="1" applyAlignment="1">
      <alignment horizontal="center"/>
    </xf>
    <xf numFmtId="0" fontId="16" fillId="0" borderId="76" xfId="0" applyFont="1" applyBorder="1" applyAlignment="1">
      <alignment horizontal="center"/>
    </xf>
    <xf numFmtId="0" fontId="16" fillId="0" borderId="77" xfId="0" applyFont="1" applyBorder="1" applyAlignment="1">
      <alignment horizontal="center"/>
    </xf>
    <xf numFmtId="166" fontId="16" fillId="0" borderId="77" xfId="0" applyNumberFormat="1" applyFont="1" applyBorder="1" applyAlignment="1">
      <alignment horizontal="center"/>
    </xf>
    <xf numFmtId="2" fontId="16" fillId="0" borderId="77" xfId="0" applyNumberFormat="1" applyFont="1" applyBorder="1" applyAlignment="1">
      <alignment horizontal="center"/>
    </xf>
    <xf numFmtId="2" fontId="16" fillId="0" borderId="81" xfId="0" applyNumberFormat="1" applyFont="1" applyBorder="1" applyAlignment="1">
      <alignment horizontal="center"/>
    </xf>
    <xf numFmtId="2" fontId="40" fillId="2" borderId="77" xfId="0" applyNumberFormat="1" applyFont="1" applyFill="1" applyBorder="1" applyAlignment="1">
      <alignment horizontal="center"/>
    </xf>
    <xf numFmtId="2" fontId="40" fillId="0" borderId="77" xfId="0" applyNumberFormat="1" applyFont="1" applyBorder="1" applyAlignment="1">
      <alignment horizontal="center"/>
    </xf>
    <xf numFmtId="165" fontId="40" fillId="0" borderId="77" xfId="0" applyNumberFormat="1" applyFont="1" applyBorder="1" applyAlignment="1">
      <alignment horizontal="center"/>
    </xf>
    <xf numFmtId="2" fontId="40" fillId="2" borderId="78" xfId="0" applyNumberFormat="1" applyFont="1" applyFill="1" applyBorder="1" applyAlignment="1">
      <alignment horizontal="center"/>
    </xf>
    <xf numFmtId="0" fontId="16" fillId="0" borderId="55" xfId="0" applyFont="1" applyBorder="1" applyAlignment="1">
      <alignment horizontal="center"/>
    </xf>
    <xf numFmtId="0" fontId="16" fillId="0" borderId="69" xfId="0" applyFont="1" applyBorder="1" applyAlignment="1">
      <alignment horizontal="center"/>
    </xf>
    <xf numFmtId="166" fontId="16" fillId="0" borderId="69" xfId="0" applyNumberFormat="1" applyFont="1" applyBorder="1" applyAlignment="1">
      <alignment horizontal="center"/>
    </xf>
    <xf numFmtId="2" fontId="17" fillId="0" borderId="69" xfId="0" applyNumberFormat="1" applyFont="1" applyBorder="1" applyAlignment="1">
      <alignment horizontal="center"/>
    </xf>
    <xf numFmtId="166" fontId="132" fillId="0" borderId="20" xfId="0" applyNumberFormat="1" applyFont="1" applyBorder="1" applyAlignment="1">
      <alignment horizontal="center"/>
    </xf>
    <xf numFmtId="0" fontId="49" fillId="0" borderId="19" xfId="0" applyFont="1" applyBorder="1" applyAlignment="1">
      <alignment horizontal="center"/>
    </xf>
    <xf numFmtId="2" fontId="37" fillId="0" borderId="20" xfId="0" applyNumberFormat="1" applyFont="1" applyBorder="1" applyAlignment="1">
      <alignment horizontal="center"/>
    </xf>
    <xf numFmtId="0" fontId="151" fillId="0" borderId="122" xfId="0" applyFont="1" applyBorder="1" applyAlignment="1">
      <alignment horizontal="center"/>
    </xf>
    <xf numFmtId="0" fontId="151" fillId="0" borderId="120" xfId="0" applyFont="1" applyBorder="1" applyAlignment="1">
      <alignment horizontal="center"/>
    </xf>
    <xf numFmtId="166" fontId="146" fillId="0" borderId="120" xfId="0" applyNumberFormat="1" applyFont="1" applyBorder="1" applyAlignment="1">
      <alignment horizontal="center"/>
    </xf>
    <xf numFmtId="9" fontId="151" fillId="0" borderId="72" xfId="0" applyNumberFormat="1" applyFont="1" applyBorder="1" applyAlignment="1">
      <alignment horizontal="left"/>
    </xf>
    <xf numFmtId="0" fontId="7" fillId="0" borderId="124" xfId="0" applyFont="1" applyBorder="1" applyAlignment="1">
      <alignment horizontal="center"/>
    </xf>
    <xf numFmtId="1" fontId="40" fillId="2" borderId="77" xfId="0" applyNumberFormat="1" applyFont="1" applyFill="1" applyBorder="1" applyAlignment="1">
      <alignment horizontal="center"/>
    </xf>
    <xf numFmtId="1" fontId="40" fillId="0" borderId="77" xfId="0" applyNumberFormat="1" applyFont="1" applyBorder="1" applyAlignment="1">
      <alignment horizontal="center"/>
    </xf>
    <xf numFmtId="0" fontId="13" fillId="0" borderId="124" xfId="0" applyFont="1" applyBorder="1" applyAlignment="1">
      <alignment horizontal="center"/>
    </xf>
    <xf numFmtId="2" fontId="17" fillId="0" borderId="124" xfId="0" applyNumberFormat="1" applyFont="1" applyBorder="1" applyAlignment="1">
      <alignment horizontal="center"/>
    </xf>
    <xf numFmtId="0" fontId="9" fillId="0" borderId="35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33" xfId="0" applyFont="1" applyBorder="1" applyAlignment="1">
      <alignment horizontal="center"/>
    </xf>
    <xf numFmtId="2" fontId="37" fillId="0" borderId="3" xfId="0" applyNumberFormat="1" applyFont="1" applyBorder="1" applyAlignment="1">
      <alignment horizontal="center"/>
    </xf>
    <xf numFmtId="0" fontId="161" fillId="0" borderId="76" xfId="0" applyFont="1" applyBorder="1" applyAlignment="1">
      <alignment horizontal="center"/>
    </xf>
    <xf numFmtId="0" fontId="161" fillId="0" borderId="34" xfId="0" applyFont="1" applyBorder="1" applyAlignment="1">
      <alignment horizontal="center"/>
    </xf>
    <xf numFmtId="0" fontId="161" fillId="0" borderId="77" xfId="0" applyFont="1" applyBorder="1" applyAlignment="1">
      <alignment horizontal="center"/>
    </xf>
    <xf numFmtId="2" fontId="40" fillId="0" borderId="34" xfId="0" applyNumberFormat="1" applyFont="1" applyBorder="1" applyAlignment="1">
      <alignment horizontal="center"/>
    </xf>
    <xf numFmtId="0" fontId="67" fillId="0" borderId="0" xfId="0" applyFont="1" applyBorder="1" applyAlignment="1">
      <alignment horizontal="center"/>
    </xf>
    <xf numFmtId="9" fontId="145" fillId="0" borderId="72" xfId="0" applyNumberFormat="1" applyFont="1" applyBorder="1" applyAlignment="1">
      <alignment horizontal="left"/>
    </xf>
    <xf numFmtId="2" fontId="13" fillId="0" borderId="124" xfId="0" applyNumberFormat="1" applyFont="1" applyBorder="1" applyAlignment="1">
      <alignment horizontal="center"/>
    </xf>
    <xf numFmtId="2" fontId="9" fillId="0" borderId="17" xfId="0" applyNumberFormat="1" applyFont="1" applyBorder="1" applyAlignment="1">
      <alignment horizontal="center"/>
    </xf>
    <xf numFmtId="2" fontId="9" fillId="0" borderId="33" xfId="0" applyNumberFormat="1" applyFont="1" applyBorder="1" applyAlignment="1">
      <alignment horizontal="center"/>
    </xf>
    <xf numFmtId="2" fontId="9" fillId="0" borderId="3" xfId="0" applyNumberFormat="1" applyFont="1" applyBorder="1" applyAlignment="1">
      <alignment horizontal="center"/>
    </xf>
    <xf numFmtId="2" fontId="37" fillId="0" borderId="7" xfId="0" applyNumberFormat="1" applyFont="1" applyBorder="1" applyAlignment="1">
      <alignment horizontal="center"/>
    </xf>
    <xf numFmtId="2" fontId="161" fillId="0" borderId="73" xfId="0" applyNumberFormat="1" applyFont="1" applyBorder="1" applyAlignment="1">
      <alignment horizontal="center"/>
    </xf>
    <xf numFmtId="2" fontId="161" fillId="0" borderId="77" xfId="0" applyNumberFormat="1" applyFont="1" applyBorder="1" applyAlignment="1">
      <alignment horizontal="center"/>
    </xf>
    <xf numFmtId="2" fontId="161" fillId="0" borderId="34" xfId="0" applyNumberFormat="1" applyFont="1" applyBorder="1" applyAlignment="1">
      <alignment horizontal="center"/>
    </xf>
    <xf numFmtId="2" fontId="40" fillId="0" borderId="118" xfId="0" applyNumberFormat="1" applyFont="1" applyBorder="1" applyAlignment="1">
      <alignment horizontal="center"/>
    </xf>
    <xf numFmtId="0" fontId="67" fillId="0" borderId="1" xfId="0" applyFont="1" applyBorder="1" applyAlignment="1">
      <alignment horizontal="center"/>
    </xf>
    <xf numFmtId="2" fontId="21" fillId="0" borderId="69" xfId="0" applyNumberFormat="1" applyFont="1" applyBorder="1" applyAlignment="1">
      <alignment horizontal="center"/>
    </xf>
    <xf numFmtId="165" fontId="21" fillId="0" borderId="69" xfId="0" applyNumberFormat="1" applyFont="1" applyBorder="1" applyAlignment="1">
      <alignment horizontal="center"/>
    </xf>
    <xf numFmtId="165" fontId="21" fillId="0" borderId="70" xfId="0" applyNumberFormat="1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161" fillId="0" borderId="122" xfId="0" applyFont="1" applyBorder="1" applyAlignment="1">
      <alignment horizontal="center"/>
    </xf>
    <xf numFmtId="0" fontId="161" fillId="0" borderId="120" xfId="0" applyFont="1" applyBorder="1" applyAlignment="1">
      <alignment horizontal="center"/>
    </xf>
    <xf numFmtId="2" fontId="40" fillId="2" borderId="19" xfId="0" applyNumberFormat="1" applyFont="1" applyFill="1" applyBorder="1" applyAlignment="1">
      <alignment horizontal="center"/>
    </xf>
    <xf numFmtId="2" fontId="40" fillId="2" borderId="20" xfId="0" applyNumberFormat="1" applyFont="1" applyFill="1" applyBorder="1" applyAlignment="1">
      <alignment horizontal="center"/>
    </xf>
    <xf numFmtId="2" fontId="91" fillId="0" borderId="20" xfId="0" applyNumberFormat="1" applyFont="1" applyBorder="1" applyAlignment="1">
      <alignment horizontal="center"/>
    </xf>
    <xf numFmtId="2" fontId="40" fillId="0" borderId="20" xfId="0" applyNumberFormat="1" applyFont="1" applyBorder="1" applyAlignment="1">
      <alignment horizontal="center"/>
    </xf>
    <xf numFmtId="2" fontId="40" fillId="2" borderId="6" xfId="0" applyNumberFormat="1" applyFont="1" applyFill="1" applyBorder="1" applyAlignment="1">
      <alignment horizontal="center"/>
    </xf>
    <xf numFmtId="2" fontId="40" fillId="2" borderId="33" xfId="0" applyNumberFormat="1" applyFont="1" applyFill="1" applyBorder="1" applyAlignment="1">
      <alignment horizontal="center"/>
    </xf>
    <xf numFmtId="2" fontId="40" fillId="0" borderId="33" xfId="0" applyNumberFormat="1" applyFont="1" applyBorder="1" applyAlignment="1">
      <alignment horizontal="center"/>
    </xf>
    <xf numFmtId="165" fontId="40" fillId="0" borderId="33" xfId="0" applyNumberFormat="1" applyFont="1" applyBorder="1" applyAlignment="1">
      <alignment horizontal="center"/>
    </xf>
    <xf numFmtId="1" fontId="40" fillId="2" borderId="33" xfId="0" applyNumberFormat="1" applyFont="1" applyFill="1" applyBorder="1" applyAlignment="1">
      <alignment horizontal="center"/>
    </xf>
    <xf numFmtId="1" fontId="40" fillId="0" borderId="33" xfId="0" applyNumberFormat="1" applyFont="1" applyBorder="1" applyAlignment="1">
      <alignment horizontal="center"/>
    </xf>
    <xf numFmtId="2" fontId="40" fillId="2" borderId="25" xfId="0" applyNumberFormat="1" applyFont="1" applyFill="1" applyBorder="1" applyAlignment="1">
      <alignment horizontal="center"/>
    </xf>
    <xf numFmtId="2" fontId="92" fillId="0" borderId="122" xfId="0" applyNumberFormat="1" applyFont="1" applyFill="1" applyBorder="1" applyAlignment="1">
      <alignment horizontal="center"/>
    </xf>
    <xf numFmtId="2" fontId="92" fillId="0" borderId="120" xfId="0" applyNumberFormat="1" applyFont="1" applyFill="1" applyBorder="1" applyAlignment="1">
      <alignment horizontal="center"/>
    </xf>
    <xf numFmtId="165" fontId="92" fillId="0" borderId="120" xfId="0" applyNumberFormat="1" applyFont="1" applyFill="1" applyBorder="1" applyAlignment="1">
      <alignment horizontal="center"/>
    </xf>
    <xf numFmtId="2" fontId="92" fillId="0" borderId="123" xfId="0" applyNumberFormat="1" applyFont="1" applyFill="1" applyBorder="1" applyAlignment="1">
      <alignment horizontal="center"/>
    </xf>
    <xf numFmtId="165" fontId="91" fillId="2" borderId="33" xfId="0" applyNumberFormat="1" applyFont="1" applyFill="1" applyBorder="1" applyAlignment="1">
      <alignment horizontal="center"/>
    </xf>
    <xf numFmtId="165" fontId="91" fillId="0" borderId="33" xfId="0" applyNumberFormat="1" applyFont="1" applyBorder="1" applyAlignment="1">
      <alignment horizontal="center"/>
    </xf>
    <xf numFmtId="165" fontId="91" fillId="2" borderId="25" xfId="0" applyNumberFormat="1" applyFont="1" applyFill="1" applyBorder="1" applyAlignment="1">
      <alignment horizontal="center"/>
    </xf>
    <xf numFmtId="2" fontId="13" fillId="0" borderId="84" xfId="0" applyNumberFormat="1" applyFont="1" applyBorder="1" applyAlignment="1">
      <alignment horizontal="center" vertical="center"/>
    </xf>
    <xf numFmtId="165" fontId="157" fillId="0" borderId="120" xfId="0" applyNumberFormat="1" applyFont="1" applyFill="1" applyBorder="1" applyAlignment="1">
      <alignment horizontal="center"/>
    </xf>
    <xf numFmtId="2" fontId="147" fillId="0" borderId="120" xfId="0" applyNumberFormat="1" applyFont="1" applyFill="1" applyBorder="1" applyAlignment="1">
      <alignment horizontal="center"/>
    </xf>
    <xf numFmtId="2" fontId="40" fillId="0" borderId="7" xfId="0" applyNumberFormat="1" applyFont="1" applyBorder="1" applyAlignment="1">
      <alignment horizontal="center"/>
    </xf>
    <xf numFmtId="2" fontId="92" fillId="0" borderId="76" xfId="0" applyNumberFormat="1" applyFont="1" applyFill="1" applyBorder="1" applyAlignment="1">
      <alignment horizontal="center"/>
    </xf>
    <xf numFmtId="2" fontId="92" fillId="0" borderId="77" xfId="0" applyNumberFormat="1" applyFont="1" applyFill="1" applyBorder="1" applyAlignment="1">
      <alignment horizontal="center"/>
    </xf>
    <xf numFmtId="2" fontId="92" fillId="0" borderId="81" xfId="0" applyNumberFormat="1" applyFont="1" applyFill="1" applyBorder="1" applyAlignment="1">
      <alignment horizontal="center"/>
    </xf>
    <xf numFmtId="2" fontId="147" fillId="0" borderId="77" xfId="0" applyNumberFormat="1" applyFont="1" applyFill="1" applyBorder="1" applyAlignment="1">
      <alignment horizontal="center"/>
    </xf>
    <xf numFmtId="165" fontId="92" fillId="0" borderId="77" xfId="0" applyNumberFormat="1" applyFont="1" applyFill="1" applyBorder="1" applyAlignment="1">
      <alignment horizontal="center"/>
    </xf>
    <xf numFmtId="2" fontId="92" fillId="0" borderId="78" xfId="0" applyNumberFormat="1" applyFont="1" applyFill="1" applyBorder="1" applyAlignment="1">
      <alignment horizontal="center"/>
    </xf>
    <xf numFmtId="165" fontId="99" fillId="0" borderId="0" xfId="0" applyNumberFormat="1" applyFont="1" applyFill="1" applyBorder="1" applyAlignment="1">
      <alignment horizontal="left"/>
    </xf>
    <xf numFmtId="0" fontId="7" fillId="0" borderId="72" xfId="0" applyFont="1" applyBorder="1" applyAlignment="1">
      <alignment horizontal="center"/>
    </xf>
    <xf numFmtId="0" fontId="65" fillId="0" borderId="34" xfId="0" applyFont="1" applyBorder="1" applyAlignment="1">
      <alignment horizontal="center"/>
    </xf>
    <xf numFmtId="0" fontId="2" fillId="0" borderId="72" xfId="0" applyFont="1" applyBorder="1" applyAlignment="1">
      <alignment horizontal="center"/>
    </xf>
    <xf numFmtId="2" fontId="28" fillId="0" borderId="0" xfId="0" applyNumberFormat="1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43" fillId="0" borderId="82" xfId="0" applyFont="1" applyBorder="1" applyAlignment="1">
      <alignment horizontal="center"/>
    </xf>
    <xf numFmtId="0" fontId="0" fillId="0" borderId="122" xfId="0" applyBorder="1" applyAlignment="1">
      <alignment horizontal="center"/>
    </xf>
    <xf numFmtId="165" fontId="55" fillId="0" borderId="120" xfId="0" applyNumberFormat="1" applyFont="1" applyBorder="1" applyAlignment="1">
      <alignment horizontal="center"/>
    </xf>
    <xf numFmtId="0" fontId="0" fillId="0" borderId="126" xfId="0" applyBorder="1" applyAlignment="1">
      <alignment horizontal="center"/>
    </xf>
    <xf numFmtId="166" fontId="118" fillId="0" borderId="82" xfId="0" applyNumberFormat="1" applyFont="1" applyBorder="1" applyAlignment="1">
      <alignment horizontal="center"/>
    </xf>
    <xf numFmtId="2" fontId="43" fillId="0" borderId="82" xfId="0" applyNumberFormat="1" applyFont="1" applyBorder="1" applyAlignment="1">
      <alignment horizontal="center"/>
    </xf>
    <xf numFmtId="2" fontId="118" fillId="0" borderId="82" xfId="0" applyNumberFormat="1" applyFont="1" applyBorder="1" applyAlignment="1">
      <alignment horizontal="center"/>
    </xf>
    <xf numFmtId="165" fontId="43" fillId="0" borderId="82" xfId="0" applyNumberFormat="1" applyFont="1" applyBorder="1" applyAlignment="1">
      <alignment horizontal="center"/>
    </xf>
    <xf numFmtId="1" fontId="43" fillId="0" borderId="120" xfId="0" applyNumberFormat="1" applyFont="1" applyBorder="1" applyAlignment="1">
      <alignment horizontal="center"/>
    </xf>
    <xf numFmtId="0" fontId="43" fillId="0" borderId="120" xfId="0" applyFont="1" applyBorder="1" applyAlignment="1">
      <alignment horizontal="center"/>
    </xf>
    <xf numFmtId="1" fontId="43" fillId="0" borderId="118" xfId="0" applyNumberFormat="1" applyFont="1" applyBorder="1" applyAlignment="1">
      <alignment horizontal="center"/>
    </xf>
    <xf numFmtId="165" fontId="43" fillId="0" borderId="120" xfId="0" applyNumberFormat="1" applyFont="1" applyBorder="1" applyAlignment="1">
      <alignment horizontal="center"/>
    </xf>
    <xf numFmtId="2" fontId="43" fillId="0" borderId="120" xfId="0" applyNumberFormat="1" applyFont="1" applyBorder="1" applyAlignment="1">
      <alignment horizontal="center"/>
    </xf>
    <xf numFmtId="2" fontId="43" fillId="0" borderId="118" xfId="0" applyNumberFormat="1" applyFont="1" applyBorder="1" applyAlignment="1">
      <alignment horizontal="center"/>
    </xf>
    <xf numFmtId="166" fontId="70" fillId="0" borderId="120" xfId="0" applyNumberFormat="1" applyFont="1" applyBorder="1" applyAlignment="1">
      <alignment horizontal="center"/>
    </xf>
    <xf numFmtId="166" fontId="43" fillId="0" borderId="82" xfId="0" applyNumberFormat="1" applyFont="1" applyBorder="1" applyAlignment="1">
      <alignment horizontal="center"/>
    </xf>
    <xf numFmtId="165" fontId="43" fillId="0" borderId="118" xfId="0" applyNumberFormat="1" applyFont="1" applyBorder="1" applyAlignment="1">
      <alignment horizontal="center"/>
    </xf>
    <xf numFmtId="166" fontId="74" fillId="0" borderId="87" xfId="0" applyNumberFormat="1" applyFont="1" applyBorder="1" applyAlignment="1">
      <alignment horizontal="center"/>
    </xf>
    <xf numFmtId="166" fontId="43" fillId="0" borderId="120" xfId="0" applyNumberFormat="1" applyFont="1" applyBorder="1" applyAlignment="1">
      <alignment horizontal="center"/>
    </xf>
    <xf numFmtId="166" fontId="70" fillId="0" borderId="82" xfId="0" applyNumberFormat="1" applyFont="1" applyBorder="1" applyAlignment="1">
      <alignment horizontal="center"/>
    </xf>
    <xf numFmtId="166" fontId="70" fillId="0" borderId="118" xfId="0" applyNumberFormat="1" applyFont="1" applyBorder="1" applyAlignment="1">
      <alignment horizontal="center"/>
    </xf>
    <xf numFmtId="167" fontId="43" fillId="0" borderId="120" xfId="0" applyNumberFormat="1" applyFont="1" applyBorder="1" applyAlignment="1">
      <alignment horizontal="center"/>
    </xf>
    <xf numFmtId="167" fontId="43" fillId="0" borderId="82" xfId="0" applyNumberFormat="1" applyFont="1" applyBorder="1" applyAlignment="1">
      <alignment horizontal="center"/>
    </xf>
    <xf numFmtId="167" fontId="43" fillId="0" borderId="118" xfId="0" applyNumberFormat="1" applyFont="1" applyBorder="1" applyAlignment="1">
      <alignment horizontal="center"/>
    </xf>
    <xf numFmtId="2" fontId="2" fillId="0" borderId="120" xfId="0" applyNumberFormat="1" applyFont="1" applyBorder="1" applyAlignment="1">
      <alignment horizontal="center"/>
    </xf>
    <xf numFmtId="2" fontId="2" fillId="0" borderId="118" xfId="0" applyNumberFormat="1" applyFont="1" applyBorder="1" applyAlignment="1">
      <alignment horizontal="center"/>
    </xf>
    <xf numFmtId="0" fontId="0" fillId="0" borderId="73" xfId="0" applyBorder="1" applyAlignment="1">
      <alignment horizontal="center"/>
    </xf>
    <xf numFmtId="2" fontId="71" fillId="0" borderId="87" xfId="0" applyNumberFormat="1" applyFont="1" applyBorder="1" applyAlignment="1">
      <alignment horizontal="center"/>
    </xf>
    <xf numFmtId="2" fontId="162" fillId="0" borderId="120" xfId="0" applyNumberFormat="1" applyFont="1" applyBorder="1" applyAlignment="1">
      <alignment horizontal="center"/>
    </xf>
    <xf numFmtId="2" fontId="162" fillId="0" borderId="82" xfId="0" applyNumberFormat="1" applyFont="1" applyBorder="1" applyAlignment="1">
      <alignment horizontal="center"/>
    </xf>
    <xf numFmtId="2" fontId="71" fillId="0" borderId="120" xfId="0" applyNumberFormat="1" applyFont="1" applyBorder="1" applyAlignment="1">
      <alignment horizontal="center"/>
    </xf>
    <xf numFmtId="2" fontId="71" fillId="0" borderId="118" xfId="0" applyNumberFormat="1" applyFont="1" applyBorder="1" applyAlignment="1">
      <alignment horizontal="center"/>
    </xf>
    <xf numFmtId="2" fontId="118" fillId="0" borderId="69" xfId="0" applyNumberFormat="1" applyFont="1" applyBorder="1" applyAlignment="1">
      <alignment horizontal="center"/>
    </xf>
    <xf numFmtId="0" fontId="0" fillId="0" borderId="125" xfId="0" applyBorder="1" applyAlignment="1">
      <alignment horizontal="center"/>
    </xf>
    <xf numFmtId="0" fontId="69" fillId="0" borderId="0" xfId="0" applyFont="1" applyBorder="1"/>
    <xf numFmtId="0" fontId="114" fillId="0" borderId="0" xfId="0" applyFont="1" applyBorder="1"/>
    <xf numFmtId="0" fontId="2" fillId="0" borderId="17" xfId="0" applyFont="1" applyBorder="1" applyAlignment="1">
      <alignment horizontal="left"/>
    </xf>
    <xf numFmtId="0" fontId="85" fillId="0" borderId="18" xfId="0" applyFont="1" applyBorder="1"/>
    <xf numFmtId="0" fontId="85" fillId="0" borderId="0" xfId="0" applyFont="1"/>
    <xf numFmtId="0" fontId="2" fillId="0" borderId="31" xfId="0" applyFont="1" applyBorder="1" applyAlignment="1">
      <alignment horizontal="left"/>
    </xf>
    <xf numFmtId="0" fontId="102" fillId="0" borderId="14" xfId="0" applyFont="1" applyBorder="1"/>
    <xf numFmtId="0" fontId="9" fillId="0" borderId="6" xfId="0" applyFont="1" applyBorder="1"/>
    <xf numFmtId="0" fontId="2" fillId="0" borderId="32" xfId="0" applyFont="1" applyBorder="1" applyAlignment="1">
      <alignment horizontal="right"/>
    </xf>
    <xf numFmtId="0" fontId="48" fillId="0" borderId="17" xfId="0" applyFont="1" applyBorder="1" applyAlignment="1">
      <alignment horizontal="left"/>
    </xf>
    <xf numFmtId="0" fontId="85" fillId="0" borderId="17" xfId="0" applyFont="1" applyBorder="1"/>
    <xf numFmtId="0" fontId="133" fillId="0" borderId="3" xfId="0" applyFont="1" applyBorder="1" applyAlignment="1">
      <alignment horizontal="center"/>
    </xf>
    <xf numFmtId="0" fontId="156" fillId="0" borderId="29" xfId="0" applyFont="1" applyBorder="1"/>
    <xf numFmtId="0" fontId="128" fillId="0" borderId="37" xfId="0" applyFont="1" applyBorder="1"/>
    <xf numFmtId="0" fontId="2" fillId="0" borderId="74" xfId="0" applyFont="1" applyBorder="1"/>
    <xf numFmtId="0" fontId="156" fillId="0" borderId="13" xfId="0" applyFont="1" applyBorder="1"/>
    <xf numFmtId="0" fontId="65" fillId="0" borderId="7" xfId="0" applyFont="1" applyBorder="1" applyAlignment="1">
      <alignment horizontal="left"/>
    </xf>
    <xf numFmtId="0" fontId="128" fillId="0" borderId="21" xfId="0" applyFont="1" applyBorder="1" applyAlignment="1">
      <alignment horizontal="left"/>
    </xf>
    <xf numFmtId="0" fontId="74" fillId="0" borderId="21" xfId="0" applyFont="1" applyBorder="1" applyAlignment="1">
      <alignment horizontal="center"/>
    </xf>
    <xf numFmtId="0" fontId="65" fillId="0" borderId="28" xfId="0" applyFont="1" applyBorder="1" applyAlignment="1">
      <alignment horizontal="left"/>
    </xf>
    <xf numFmtId="0" fontId="54" fillId="0" borderId="45" xfId="0" applyFont="1" applyBorder="1" applyAlignment="1">
      <alignment horizontal="center"/>
    </xf>
    <xf numFmtId="0" fontId="54" fillId="0" borderId="21" xfId="0" applyFont="1" applyBorder="1" applyAlignment="1">
      <alignment horizontal="center"/>
    </xf>
    <xf numFmtId="0" fontId="74" fillId="0" borderId="118" xfId="0" applyFont="1" applyBorder="1" applyAlignment="1">
      <alignment horizontal="center"/>
    </xf>
    <xf numFmtId="0" fontId="128" fillId="0" borderId="123" xfId="0" applyFont="1" applyBorder="1" applyAlignment="1">
      <alignment horizontal="left"/>
    </xf>
    <xf numFmtId="0" fontId="74" fillId="0" borderId="78" xfId="0" applyFont="1" applyBorder="1" applyAlignment="1">
      <alignment horizontal="center"/>
    </xf>
    <xf numFmtId="0" fontId="85" fillId="0" borderId="51" xfId="0" applyFont="1" applyBorder="1"/>
    <xf numFmtId="0" fontId="65" fillId="0" borderId="87" xfId="0" applyFont="1" applyBorder="1" applyAlignment="1">
      <alignment horizontal="left"/>
    </xf>
    <xf numFmtId="0" fontId="85" fillId="0" borderId="46" xfId="0" applyFont="1" applyBorder="1"/>
    <xf numFmtId="0" fontId="65" fillId="0" borderId="123" xfId="0" applyFont="1" applyBorder="1" applyAlignment="1">
      <alignment horizontal="center"/>
    </xf>
    <xf numFmtId="0" fontId="54" fillId="0" borderId="81" xfId="0" applyFont="1" applyBorder="1" applyAlignment="1">
      <alignment horizontal="center"/>
    </xf>
    <xf numFmtId="0" fontId="74" fillId="0" borderId="123" xfId="0" applyFont="1" applyBorder="1" applyAlignment="1">
      <alignment horizontal="center"/>
    </xf>
    <xf numFmtId="0" fontId="71" fillId="0" borderId="51" xfId="0" applyFont="1" applyBorder="1"/>
    <xf numFmtId="0" fontId="7" fillId="0" borderId="87" xfId="0" applyFont="1" applyBorder="1"/>
    <xf numFmtId="0" fontId="55" fillId="0" borderId="122" xfId="0" applyFont="1" applyBorder="1"/>
    <xf numFmtId="0" fontId="54" fillId="0" borderId="120" xfId="0" applyFont="1" applyBorder="1" applyAlignment="1">
      <alignment horizontal="center"/>
    </xf>
    <xf numFmtId="0" fontId="101" fillId="0" borderId="37" xfId="0" applyFont="1" applyBorder="1"/>
    <xf numFmtId="0" fontId="85" fillId="0" borderId="29" xfId="0" applyFont="1" applyBorder="1" applyAlignment="1">
      <alignment horizontal="center"/>
    </xf>
    <xf numFmtId="0" fontId="156" fillId="0" borderId="37" xfId="0" applyFont="1" applyBorder="1" applyAlignment="1">
      <alignment horizontal="center"/>
    </xf>
    <xf numFmtId="0" fontId="0" fillId="0" borderId="81" xfId="0" applyBorder="1"/>
    <xf numFmtId="0" fontId="141" fillId="0" borderId="0" xfId="0" applyFont="1"/>
    <xf numFmtId="0" fontId="85" fillId="0" borderId="24" xfId="0" applyFont="1" applyBorder="1"/>
    <xf numFmtId="0" fontId="85" fillId="0" borderId="26" xfId="0" applyFont="1" applyBorder="1" applyAlignment="1">
      <alignment horizontal="right"/>
    </xf>
    <xf numFmtId="0" fontId="133" fillId="0" borderId="13" xfId="0" applyFont="1" applyBorder="1" applyAlignment="1">
      <alignment horizontal="left"/>
    </xf>
    <xf numFmtId="0" fontId="85" fillId="0" borderId="13" xfId="0" applyFont="1" applyBorder="1"/>
    <xf numFmtId="0" fontId="66" fillId="0" borderId="43" xfId="0" applyFont="1" applyBorder="1"/>
    <xf numFmtId="0" fontId="61" fillId="0" borderId="10" xfId="0" applyFont="1" applyBorder="1"/>
    <xf numFmtId="0" fontId="61" fillId="0" borderId="13" xfId="0" applyFont="1" applyBorder="1" applyAlignment="1">
      <alignment horizontal="left"/>
    </xf>
    <xf numFmtId="0" fontId="71" fillId="0" borderId="121" xfId="0" applyFont="1" applyBorder="1" applyAlignment="1">
      <alignment horizontal="left"/>
    </xf>
    <xf numFmtId="0" fontId="128" fillId="0" borderId="29" xfId="0" applyFont="1" applyBorder="1"/>
    <xf numFmtId="0" fontId="156" fillId="0" borderId="18" xfId="0" applyFont="1" applyBorder="1"/>
    <xf numFmtId="0" fontId="2" fillId="0" borderId="14" xfId="0" applyFont="1" applyBorder="1"/>
    <xf numFmtId="0" fontId="74" fillId="0" borderId="85" xfId="0" applyFont="1" applyBorder="1" applyAlignment="1">
      <alignment horizontal="left"/>
    </xf>
    <xf numFmtId="0" fontId="156" fillId="0" borderId="7" xfId="0" applyFont="1" applyBorder="1" applyAlignment="1">
      <alignment horizontal="left"/>
    </xf>
    <xf numFmtId="0" fontId="156" fillId="0" borderId="21" xfId="0" applyFont="1" applyBorder="1" applyAlignment="1">
      <alignment horizontal="left"/>
    </xf>
    <xf numFmtId="0" fontId="94" fillId="0" borderId="5" xfId="0" applyFont="1" applyBorder="1"/>
    <xf numFmtId="0" fontId="71" fillId="0" borderId="73" xfId="0" applyFont="1" applyBorder="1"/>
    <xf numFmtId="0" fontId="7" fillId="0" borderId="77" xfId="0" applyFont="1" applyBorder="1" applyAlignment="1">
      <alignment horizontal="left"/>
    </xf>
    <xf numFmtId="0" fontId="7" fillId="0" borderId="45" xfId="0" applyFont="1" applyBorder="1" applyAlignment="1">
      <alignment horizontal="center"/>
    </xf>
    <xf numFmtId="0" fontId="156" fillId="0" borderId="118" xfId="0" applyFont="1" applyBorder="1" applyAlignment="1">
      <alignment horizontal="left"/>
    </xf>
    <xf numFmtId="0" fontId="156" fillId="0" borderId="123" xfId="0" applyFont="1" applyBorder="1" applyAlignment="1">
      <alignment horizontal="left"/>
    </xf>
    <xf numFmtId="0" fontId="2" fillId="0" borderId="87" xfId="0" applyFont="1" applyBorder="1"/>
    <xf numFmtId="0" fontId="2" fillId="0" borderId="77" xfId="0" applyFont="1" applyBorder="1"/>
    <xf numFmtId="0" fontId="2" fillId="0" borderId="34" xfId="0" applyFont="1" applyBorder="1" applyAlignment="1">
      <alignment horizontal="center"/>
    </xf>
    <xf numFmtId="0" fontId="85" fillId="0" borderId="3" xfId="0" applyFont="1" applyBorder="1"/>
    <xf numFmtId="0" fontId="71" fillId="0" borderId="122" xfId="0" applyFont="1" applyBorder="1"/>
    <xf numFmtId="0" fontId="13" fillId="0" borderId="120" xfId="0" applyFont="1" applyBorder="1"/>
    <xf numFmtId="0" fontId="163" fillId="0" borderId="123" xfId="0" applyFont="1" applyBorder="1" applyAlignment="1">
      <alignment horizontal="left"/>
    </xf>
    <xf numFmtId="0" fontId="94" fillId="0" borderId="74" xfId="0" applyFont="1" applyBorder="1"/>
    <xf numFmtId="0" fontId="71" fillId="0" borderId="121" xfId="0" applyFont="1" applyBorder="1"/>
    <xf numFmtId="0" fontId="128" fillId="0" borderId="0" xfId="0" applyFont="1"/>
    <xf numFmtId="0" fontId="156" fillId="0" borderId="120" xfId="0" applyFont="1" applyBorder="1" applyAlignment="1">
      <alignment horizontal="left"/>
    </xf>
    <xf numFmtId="0" fontId="55" fillId="0" borderId="74" xfId="0" applyFont="1" applyBorder="1"/>
    <xf numFmtId="0" fontId="74" fillId="0" borderId="7" xfId="0" applyFont="1" applyBorder="1" applyAlignment="1">
      <alignment horizontal="left"/>
    </xf>
    <xf numFmtId="0" fontId="94" fillId="0" borderId="87" xfId="0" applyFont="1" applyBorder="1"/>
    <xf numFmtId="0" fontId="140" fillId="0" borderId="13" xfId="0" applyFont="1" applyBorder="1" applyAlignment="1">
      <alignment horizontal="left"/>
    </xf>
    <xf numFmtId="0" fontId="65" fillId="0" borderId="84" xfId="0" applyFont="1" applyBorder="1" applyAlignment="1">
      <alignment horizontal="left"/>
    </xf>
    <xf numFmtId="0" fontId="94" fillId="0" borderId="115" xfId="0" applyFont="1" applyBorder="1"/>
    <xf numFmtId="0" fontId="128" fillId="0" borderId="70" xfId="0" applyFont="1" applyBorder="1" applyAlignment="1">
      <alignment horizontal="left"/>
    </xf>
    <xf numFmtId="0" fontId="85" fillId="0" borderId="0" xfId="0" applyFont="1" applyAlignment="1">
      <alignment horizontal="right"/>
    </xf>
    <xf numFmtId="0" fontId="136" fillId="0" borderId="0" xfId="0" applyFont="1"/>
    <xf numFmtId="0" fontId="54" fillId="0" borderId="0" xfId="0" applyFont="1" applyAlignment="1">
      <alignment horizontal="left"/>
    </xf>
    <xf numFmtId="0" fontId="85" fillId="0" borderId="15" xfId="0" applyFont="1" applyBorder="1" applyAlignment="1">
      <alignment horizontal="right"/>
    </xf>
    <xf numFmtId="0" fontId="85" fillId="0" borderId="29" xfId="0" applyFont="1" applyBorder="1"/>
    <xf numFmtId="0" fontId="85" fillId="0" borderId="29" xfId="0" applyFont="1" applyBorder="1" applyAlignment="1">
      <alignment horizontal="left"/>
    </xf>
    <xf numFmtId="0" fontId="156" fillId="0" borderId="2" xfId="0" applyFont="1" applyBorder="1"/>
    <xf numFmtId="0" fontId="65" fillId="0" borderId="29" xfId="0" applyFont="1" applyBorder="1"/>
    <xf numFmtId="0" fontId="54" fillId="0" borderId="29" xfId="0" applyFont="1" applyBorder="1"/>
    <xf numFmtId="0" fontId="71" fillId="0" borderId="73" xfId="0" applyFont="1" applyBorder="1" applyAlignment="1">
      <alignment horizontal="left"/>
    </xf>
    <xf numFmtId="0" fontId="7" fillId="0" borderId="34" xfId="0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2" fontId="54" fillId="0" borderId="21" xfId="0" applyNumberFormat="1" applyFont="1" applyBorder="1" applyAlignment="1">
      <alignment horizontal="left"/>
    </xf>
    <xf numFmtId="0" fontId="54" fillId="0" borderId="21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85" fillId="0" borderId="48" xfId="0" applyFont="1" applyBorder="1"/>
    <xf numFmtId="0" fontId="113" fillId="0" borderId="82" xfId="0" applyFont="1" applyBorder="1" applyAlignment="1">
      <alignment horizontal="left"/>
    </xf>
    <xf numFmtId="0" fontId="85" fillId="0" borderId="1" xfId="0" applyFont="1" applyBorder="1"/>
    <xf numFmtId="165" fontId="54" fillId="0" borderId="123" xfId="0" applyNumberFormat="1" applyFont="1" applyBorder="1" applyAlignment="1">
      <alignment horizontal="center"/>
    </xf>
    <xf numFmtId="0" fontId="2" fillId="0" borderId="78" xfId="0" applyFont="1" applyBorder="1" applyAlignment="1">
      <alignment horizontal="left"/>
    </xf>
    <xf numFmtId="49" fontId="71" fillId="0" borderId="121" xfId="0" applyNumberFormat="1" applyFont="1" applyBorder="1"/>
    <xf numFmtId="0" fontId="101" fillId="0" borderId="29" xfId="0" applyFont="1" applyBorder="1"/>
    <xf numFmtId="0" fontId="2" fillId="0" borderId="123" xfId="0" applyFont="1" applyBorder="1" applyAlignment="1">
      <alignment horizontal="left"/>
    </xf>
    <xf numFmtId="0" fontId="71" fillId="0" borderId="48" xfId="0" applyFont="1" applyBorder="1"/>
    <xf numFmtId="0" fontId="2" fillId="0" borderId="1" xfId="0" applyFont="1" applyBorder="1" applyAlignment="1">
      <alignment horizontal="center"/>
    </xf>
    <xf numFmtId="2" fontId="54" fillId="0" borderId="120" xfId="0" applyNumberFormat="1" applyFont="1" applyBorder="1" applyAlignment="1">
      <alignment horizontal="left"/>
    </xf>
    <xf numFmtId="0" fontId="54" fillId="0" borderId="123" xfId="0" applyFont="1" applyBorder="1" applyAlignment="1">
      <alignment horizontal="center"/>
    </xf>
    <xf numFmtId="0" fontId="156" fillId="0" borderId="37" xfId="0" applyFont="1" applyBorder="1"/>
    <xf numFmtId="0" fontId="2" fillId="0" borderId="70" xfId="0" applyFont="1" applyBorder="1" applyAlignment="1">
      <alignment horizontal="left"/>
    </xf>
    <xf numFmtId="0" fontId="113" fillId="0" borderId="72" xfId="0" applyFont="1" applyBorder="1" applyAlignment="1">
      <alignment horizontal="center"/>
    </xf>
    <xf numFmtId="0" fontId="133" fillId="0" borderId="10" xfId="0" applyFont="1" applyBorder="1" applyAlignment="1">
      <alignment horizontal="left"/>
    </xf>
    <xf numFmtId="0" fontId="61" fillId="0" borderId="14" xfId="0" applyFont="1" applyBorder="1"/>
    <xf numFmtId="0" fontId="16" fillId="0" borderId="121" xfId="0" applyFont="1" applyBorder="1"/>
    <xf numFmtId="0" fontId="55" fillId="0" borderId="120" xfId="0" applyFont="1" applyBorder="1" applyAlignment="1">
      <alignment horizontal="left"/>
    </xf>
    <xf numFmtId="0" fontId="54" fillId="0" borderId="20" xfId="0" applyFont="1" applyBorder="1" applyAlignment="1">
      <alignment horizontal="left"/>
    </xf>
    <xf numFmtId="165" fontId="74" fillId="0" borderId="7" xfId="0" applyNumberFormat="1" applyFont="1" applyBorder="1" applyAlignment="1">
      <alignment horizontal="left"/>
    </xf>
    <xf numFmtId="0" fontId="74" fillId="0" borderId="21" xfId="0" applyFont="1" applyBorder="1" applyAlignment="1">
      <alignment horizontal="left"/>
    </xf>
    <xf numFmtId="0" fontId="7" fillId="0" borderId="53" xfId="0" applyFont="1" applyBorder="1"/>
    <xf numFmtId="0" fontId="54" fillId="0" borderId="123" xfId="0" applyFont="1" applyBorder="1" applyAlignment="1">
      <alignment horizontal="left"/>
    </xf>
    <xf numFmtId="0" fontId="13" fillId="0" borderId="74" xfId="0" applyFont="1" applyBorder="1"/>
    <xf numFmtId="0" fontId="74" fillId="0" borderId="118" xfId="0" applyFont="1" applyBorder="1" applyAlignment="1">
      <alignment horizontal="left"/>
    </xf>
    <xf numFmtId="0" fontId="74" fillId="0" borderId="123" xfId="0" applyFont="1" applyBorder="1" applyAlignment="1">
      <alignment horizontal="left"/>
    </xf>
    <xf numFmtId="0" fontId="85" fillId="0" borderId="22" xfId="0" applyFont="1" applyBorder="1"/>
    <xf numFmtId="0" fontId="13" fillId="0" borderId="73" xfId="0" applyFont="1" applyBorder="1" applyAlignment="1">
      <alignment horizontal="left"/>
    </xf>
    <xf numFmtId="0" fontId="65" fillId="0" borderId="123" xfId="0" applyFont="1" applyBorder="1" applyAlignment="1">
      <alignment horizontal="left"/>
    </xf>
    <xf numFmtId="0" fontId="71" fillId="0" borderId="48" xfId="0" applyFont="1" applyBorder="1" applyAlignment="1">
      <alignment horizontal="left"/>
    </xf>
    <xf numFmtId="0" fontId="7" fillId="0" borderId="46" xfId="0" applyFont="1" applyBorder="1" applyAlignment="1">
      <alignment horizontal="center"/>
    </xf>
    <xf numFmtId="0" fontId="2" fillId="0" borderId="115" xfId="0" applyFont="1" applyBorder="1"/>
    <xf numFmtId="0" fontId="74" fillId="0" borderId="84" xfId="0" applyFont="1" applyBorder="1" applyAlignment="1">
      <alignment horizontal="left"/>
    </xf>
    <xf numFmtId="0" fontId="65" fillId="0" borderId="70" xfId="0" applyFont="1" applyBorder="1" applyAlignment="1">
      <alignment horizontal="left"/>
    </xf>
    <xf numFmtId="0" fontId="54" fillId="0" borderId="77" xfId="0" applyFont="1" applyBorder="1" applyAlignment="1">
      <alignment horizontal="left"/>
    </xf>
    <xf numFmtId="0" fontId="54" fillId="0" borderId="70" xfId="0" applyFont="1" applyBorder="1" applyAlignment="1">
      <alignment horizontal="left"/>
    </xf>
    <xf numFmtId="0" fontId="67" fillId="0" borderId="52" xfId="0" applyFont="1" applyBorder="1"/>
    <xf numFmtId="0" fontId="0" fillId="0" borderId="124" xfId="0" applyBorder="1"/>
    <xf numFmtId="0" fontId="156" fillId="0" borderId="88" xfId="0" applyFont="1" applyBorder="1" applyAlignment="1">
      <alignment horizontal="left"/>
    </xf>
    <xf numFmtId="0" fontId="74" fillId="0" borderId="20" xfId="0" applyFont="1" applyBorder="1" applyAlignment="1">
      <alignment horizontal="left"/>
    </xf>
    <xf numFmtId="0" fontId="74" fillId="0" borderId="20" xfId="0" applyFont="1" applyBorder="1"/>
    <xf numFmtId="165" fontId="74" fillId="0" borderId="21" xfId="0" applyNumberFormat="1" applyFont="1" applyBorder="1" applyAlignment="1">
      <alignment horizontal="left"/>
    </xf>
    <xf numFmtId="0" fontId="74" fillId="0" borderId="77" xfId="0" applyFont="1" applyBorder="1" applyAlignment="1">
      <alignment horizontal="left"/>
    </xf>
    <xf numFmtId="0" fontId="74" fillId="0" borderId="77" xfId="0" applyFont="1" applyBorder="1"/>
    <xf numFmtId="0" fontId="112" fillId="0" borderId="78" xfId="0" applyFont="1" applyBorder="1" applyAlignment="1">
      <alignment horizontal="left"/>
    </xf>
    <xf numFmtId="0" fontId="0" fillId="0" borderId="125" xfId="0" applyBorder="1"/>
    <xf numFmtId="0" fontId="2" fillId="0" borderId="2" xfId="0" applyFont="1" applyBorder="1"/>
    <xf numFmtId="0" fontId="85" fillId="0" borderId="9" xfId="0" applyFont="1" applyBorder="1" applyAlignment="1">
      <alignment horizontal="right"/>
    </xf>
    <xf numFmtId="0" fontId="85" fillId="0" borderId="15" xfId="0" applyFont="1" applyBorder="1"/>
    <xf numFmtId="0" fontId="133" fillId="0" borderId="52" xfId="0" applyFont="1" applyBorder="1" applyAlignment="1">
      <alignment horizontal="left"/>
    </xf>
    <xf numFmtId="1" fontId="54" fillId="0" borderId="21" xfId="0" applyNumberFormat="1" applyFont="1" applyBorder="1" applyAlignment="1">
      <alignment horizontal="center"/>
    </xf>
    <xf numFmtId="0" fontId="54" fillId="0" borderId="35" xfId="0" applyFont="1" applyBorder="1"/>
    <xf numFmtId="0" fontId="54" fillId="0" borderId="25" xfId="0" applyFont="1" applyBorder="1" applyAlignment="1">
      <alignment horizontal="center"/>
    </xf>
    <xf numFmtId="0" fontId="13" fillId="0" borderId="121" xfId="0" applyFont="1" applyBorder="1"/>
    <xf numFmtId="0" fontId="54" fillId="0" borderId="122" xfId="0" applyFont="1" applyBorder="1"/>
    <xf numFmtId="0" fontId="113" fillId="0" borderId="120" xfId="0" applyFont="1" applyBorder="1" applyAlignment="1">
      <alignment horizontal="left"/>
    </xf>
    <xf numFmtId="0" fontId="85" fillId="0" borderId="126" xfId="0" applyFont="1" applyBorder="1" applyAlignment="1">
      <alignment horizontal="center"/>
    </xf>
    <xf numFmtId="0" fontId="54" fillId="0" borderId="70" xfId="0" applyFont="1" applyBorder="1" applyAlignment="1">
      <alignment horizontal="center"/>
    </xf>
    <xf numFmtId="0" fontId="54" fillId="0" borderId="55" xfId="0" applyFont="1" applyBorder="1"/>
    <xf numFmtId="0" fontId="54" fillId="0" borderId="16" xfId="0" applyFont="1" applyBorder="1" applyAlignment="1">
      <alignment horizontal="left"/>
    </xf>
    <xf numFmtId="0" fontId="65" fillId="0" borderId="21" xfId="0" applyFont="1" applyBorder="1" applyAlignment="1">
      <alignment horizontal="center"/>
    </xf>
    <xf numFmtId="0" fontId="48" fillId="0" borderId="52" xfId="0" applyFont="1" applyBorder="1"/>
    <xf numFmtId="0" fontId="85" fillId="0" borderId="85" xfId="0" applyFont="1" applyBorder="1" applyAlignment="1">
      <alignment horizontal="center"/>
    </xf>
    <xf numFmtId="0" fontId="6" fillId="0" borderId="29" xfId="0" applyFont="1" applyBorder="1"/>
    <xf numFmtId="0" fontId="61" fillId="0" borderId="35" xfId="0" applyFont="1" applyBorder="1"/>
    <xf numFmtId="0" fontId="65" fillId="0" borderId="18" xfId="0" applyFont="1" applyBorder="1" applyAlignment="1">
      <alignment horizontal="center"/>
    </xf>
    <xf numFmtId="0" fontId="61" fillId="0" borderId="26" xfId="0" applyFont="1" applyBorder="1"/>
    <xf numFmtId="0" fontId="54" fillId="0" borderId="83" xfId="0" applyFont="1" applyBorder="1" applyAlignment="1">
      <alignment horizontal="center"/>
    </xf>
    <xf numFmtId="0" fontId="46" fillId="0" borderId="123" xfId="0" applyFont="1" applyBorder="1" applyAlignment="1">
      <alignment horizontal="center"/>
    </xf>
    <xf numFmtId="0" fontId="72" fillId="0" borderId="48" xfId="0" applyFont="1" applyBorder="1"/>
    <xf numFmtId="0" fontId="58" fillId="0" borderId="123" xfId="0" applyFont="1" applyBorder="1" applyAlignment="1">
      <alignment horizontal="center"/>
    </xf>
    <xf numFmtId="0" fontId="54" fillId="0" borderId="78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78" xfId="0" applyFont="1" applyBorder="1" applyAlignment="1">
      <alignment horizontal="center"/>
    </xf>
    <xf numFmtId="0" fontId="2" fillId="0" borderId="78" xfId="0" applyFont="1" applyBorder="1" applyAlignment="1">
      <alignment horizontal="center"/>
    </xf>
    <xf numFmtId="0" fontId="46" fillId="0" borderId="76" xfId="0" applyFont="1" applyBorder="1"/>
    <xf numFmtId="0" fontId="46" fillId="0" borderId="78" xfId="0" applyFont="1" applyBorder="1" applyAlignment="1">
      <alignment horizontal="center"/>
    </xf>
    <xf numFmtId="0" fontId="65" fillId="0" borderId="70" xfId="0" applyFont="1" applyBorder="1" applyAlignment="1">
      <alignment horizontal="center"/>
    </xf>
    <xf numFmtId="0" fontId="27" fillId="0" borderId="125" xfId="0" applyFont="1" applyBorder="1" applyAlignment="1">
      <alignment horizontal="left"/>
    </xf>
    <xf numFmtId="0" fontId="47" fillId="0" borderId="0" xfId="0" applyFont="1"/>
    <xf numFmtId="0" fontId="48" fillId="0" borderId="14" xfId="0" applyFont="1" applyBorder="1"/>
    <xf numFmtId="0" fontId="9" fillId="0" borderId="15" xfId="0" applyFont="1" applyBorder="1"/>
    <xf numFmtId="0" fontId="156" fillId="0" borderId="29" xfId="0" applyFont="1" applyBorder="1" applyAlignment="1">
      <alignment horizontal="center"/>
    </xf>
    <xf numFmtId="2" fontId="54" fillId="0" borderId="7" xfId="0" applyNumberFormat="1" applyFont="1" applyBorder="1" applyAlignment="1">
      <alignment horizontal="center"/>
    </xf>
    <xf numFmtId="0" fontId="54" fillId="0" borderId="118" xfId="0" applyFont="1" applyBorder="1" applyAlignment="1">
      <alignment horizontal="center"/>
    </xf>
    <xf numFmtId="0" fontId="21" fillId="0" borderId="77" xfId="0" applyFont="1" applyBorder="1"/>
    <xf numFmtId="0" fontId="65" fillId="0" borderId="126" xfId="0" applyFont="1" applyBorder="1" applyAlignment="1">
      <alignment horizontal="center"/>
    </xf>
    <xf numFmtId="0" fontId="54" fillId="0" borderId="29" xfId="0" applyFont="1" applyBorder="1" applyAlignment="1">
      <alignment horizontal="center"/>
    </xf>
    <xf numFmtId="0" fontId="85" fillId="0" borderId="15" xfId="0" applyFont="1" applyBorder="1" applyAlignment="1">
      <alignment horizontal="center"/>
    </xf>
    <xf numFmtId="0" fontId="85" fillId="0" borderId="24" xfId="0" applyFont="1" applyBorder="1" applyAlignment="1">
      <alignment horizontal="center"/>
    </xf>
    <xf numFmtId="0" fontId="156" fillId="0" borderId="15" xfId="0" applyFont="1" applyBorder="1" applyAlignment="1">
      <alignment horizontal="center"/>
    </xf>
    <xf numFmtId="0" fontId="85" fillId="0" borderId="55" xfId="0" applyFont="1" applyBorder="1" applyAlignment="1">
      <alignment horizontal="right"/>
    </xf>
    <xf numFmtId="0" fontId="133" fillId="0" borderId="125" xfId="0" applyFont="1" applyBorder="1" applyAlignment="1">
      <alignment horizontal="left"/>
    </xf>
    <xf numFmtId="0" fontId="54" fillId="0" borderId="20" xfId="0" applyFont="1" applyBorder="1" applyAlignment="1">
      <alignment horizontal="center"/>
    </xf>
    <xf numFmtId="0" fontId="7" fillId="0" borderId="28" xfId="0" applyFont="1" applyBorder="1"/>
    <xf numFmtId="0" fontId="2" fillId="0" borderId="120" xfId="0" applyFont="1" applyBorder="1" applyAlignment="1">
      <alignment horizontal="center"/>
    </xf>
    <xf numFmtId="0" fontId="32" fillId="0" borderId="120" xfId="0" applyFont="1" applyBorder="1"/>
    <xf numFmtId="0" fontId="85" fillId="0" borderId="123" xfId="0" applyFont="1" applyBorder="1" applyAlignment="1">
      <alignment horizontal="center"/>
    </xf>
    <xf numFmtId="0" fontId="13" fillId="0" borderId="36" xfId="0" applyFont="1" applyBorder="1" applyAlignment="1">
      <alignment horizontal="left"/>
    </xf>
    <xf numFmtId="0" fontId="2" fillId="0" borderId="68" xfId="0" applyFont="1" applyBorder="1"/>
    <xf numFmtId="0" fontId="2" fillId="0" borderId="81" xfId="0" applyFont="1" applyBorder="1" applyAlignment="1">
      <alignment horizontal="center"/>
    </xf>
    <xf numFmtId="0" fontId="65" fillId="0" borderId="120" xfId="0" applyFont="1" applyBorder="1"/>
    <xf numFmtId="0" fontId="13" fillId="0" borderId="5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85" fillId="0" borderId="34" xfId="0" applyFont="1" applyBorder="1" applyAlignment="1">
      <alignment horizontal="center"/>
    </xf>
    <xf numFmtId="0" fontId="65" fillId="0" borderId="120" xfId="0" applyFont="1" applyBorder="1" applyAlignment="1">
      <alignment horizontal="center"/>
    </xf>
    <xf numFmtId="0" fontId="71" fillId="0" borderId="122" xfId="0" applyFont="1" applyBorder="1" applyAlignment="1">
      <alignment horizontal="left"/>
    </xf>
    <xf numFmtId="0" fontId="7" fillId="0" borderId="74" xfId="0" applyFont="1" applyBorder="1"/>
    <xf numFmtId="0" fontId="46" fillId="0" borderId="120" xfId="0" applyFont="1" applyBorder="1" applyAlignment="1">
      <alignment horizontal="center"/>
    </xf>
    <xf numFmtId="0" fontId="85" fillId="0" borderId="0" xfId="0" applyFont="1" applyAlignment="1">
      <alignment horizontal="center"/>
    </xf>
    <xf numFmtId="0" fontId="152" fillId="0" borderId="0" xfId="0" applyFont="1" applyAlignment="1">
      <alignment horizontal="center"/>
    </xf>
    <xf numFmtId="0" fontId="85" fillId="0" borderId="3" xfId="0" applyFont="1" applyBorder="1" applyAlignment="1">
      <alignment horizontal="center"/>
    </xf>
    <xf numFmtId="0" fontId="85" fillId="0" borderId="18" xfId="0" applyFont="1" applyBorder="1" applyAlignment="1">
      <alignment horizontal="center"/>
    </xf>
    <xf numFmtId="0" fontId="85" fillId="0" borderId="10" xfId="0" applyFont="1" applyBorder="1" applyAlignment="1">
      <alignment horizontal="center"/>
    </xf>
    <xf numFmtId="0" fontId="85" fillId="0" borderId="13" xfId="0" applyFont="1" applyBorder="1" applyAlignment="1">
      <alignment horizontal="center"/>
    </xf>
    <xf numFmtId="0" fontId="51" fillId="0" borderId="14" xfId="0" applyFont="1" applyBorder="1" applyAlignment="1">
      <alignment horizontal="left"/>
    </xf>
    <xf numFmtId="0" fontId="2" fillId="0" borderId="21" xfId="0" applyFont="1" applyBorder="1" applyAlignment="1">
      <alignment horizontal="center"/>
    </xf>
    <xf numFmtId="0" fontId="65" fillId="0" borderId="72" xfId="0" applyFont="1" applyBorder="1" applyAlignment="1">
      <alignment horizontal="center"/>
    </xf>
    <xf numFmtId="0" fontId="85" fillId="0" borderId="72" xfId="0" applyFont="1" applyBorder="1" applyAlignment="1">
      <alignment horizontal="center"/>
    </xf>
    <xf numFmtId="0" fontId="34" fillId="0" borderId="52" xfId="0" applyFont="1" applyBorder="1"/>
    <xf numFmtId="0" fontId="85" fillId="0" borderId="16" xfId="0" applyFont="1" applyBorder="1" applyAlignment="1">
      <alignment horizontal="center"/>
    </xf>
    <xf numFmtId="0" fontId="133" fillId="0" borderId="124" xfId="0" applyFont="1" applyBorder="1" applyAlignment="1">
      <alignment horizontal="left"/>
    </xf>
    <xf numFmtId="0" fontId="65" fillId="0" borderId="15" xfId="0" applyFont="1" applyBorder="1" applyAlignment="1">
      <alignment horizontal="center"/>
    </xf>
    <xf numFmtId="0" fontId="65" fillId="0" borderId="29" xfId="0" applyFont="1" applyBorder="1" applyAlignment="1">
      <alignment horizontal="center"/>
    </xf>
    <xf numFmtId="0" fontId="101" fillId="0" borderId="14" xfId="0" applyFont="1" applyBorder="1"/>
    <xf numFmtId="0" fontId="2" fillId="0" borderId="7" xfId="0" applyFont="1" applyBorder="1" applyAlignment="1">
      <alignment horizontal="center"/>
    </xf>
    <xf numFmtId="0" fontId="71" fillId="0" borderId="21" xfId="0" applyFont="1" applyBorder="1" applyAlignment="1">
      <alignment horizontal="center"/>
    </xf>
    <xf numFmtId="0" fontId="2" fillId="0" borderId="118" xfId="0" applyFont="1" applyBorder="1" applyAlignment="1">
      <alignment horizontal="center"/>
    </xf>
    <xf numFmtId="0" fontId="32" fillId="0" borderId="51" xfId="0" applyFont="1" applyBorder="1"/>
    <xf numFmtId="0" fontId="65" fillId="0" borderId="82" xfId="0" applyFont="1" applyBorder="1" applyAlignment="1">
      <alignment horizontal="center"/>
    </xf>
    <xf numFmtId="0" fontId="46" fillId="0" borderId="83" xfId="0" applyFont="1" applyBorder="1" applyAlignment="1">
      <alignment horizontal="center"/>
    </xf>
    <xf numFmtId="0" fontId="32" fillId="0" borderId="74" xfId="0" applyFont="1" applyBorder="1"/>
    <xf numFmtId="0" fontId="65" fillId="0" borderId="118" xfId="0" applyFont="1" applyBorder="1" applyAlignment="1">
      <alignment horizontal="center"/>
    </xf>
    <xf numFmtId="0" fontId="72" fillId="0" borderId="36" xfId="0" applyFont="1" applyBorder="1"/>
    <xf numFmtId="0" fontId="65" fillId="0" borderId="68" xfId="0" applyFont="1" applyBorder="1" applyAlignment="1">
      <alignment horizontal="left"/>
    </xf>
    <xf numFmtId="0" fontId="0" fillId="0" borderId="120" xfId="0" applyBorder="1"/>
    <xf numFmtId="0" fontId="101" fillId="0" borderId="52" xfId="0" applyFont="1" applyBorder="1"/>
    <xf numFmtId="0" fontId="21" fillId="0" borderId="74" xfId="0" applyFont="1" applyBorder="1"/>
    <xf numFmtId="0" fontId="74" fillId="0" borderId="83" xfId="0" applyFont="1" applyBorder="1" applyAlignment="1">
      <alignment horizontal="center"/>
    </xf>
    <xf numFmtId="0" fontId="54" fillId="0" borderId="126" xfId="0" applyFont="1" applyBorder="1" applyAlignment="1">
      <alignment horizontal="center"/>
    </xf>
    <xf numFmtId="0" fontId="2" fillId="0" borderId="84" xfId="0" applyFont="1" applyBorder="1" applyAlignment="1">
      <alignment horizontal="center"/>
    </xf>
    <xf numFmtId="0" fontId="128" fillId="0" borderId="14" xfId="0" applyFont="1" applyBorder="1" applyAlignment="1">
      <alignment horizontal="center"/>
    </xf>
    <xf numFmtId="0" fontId="54" fillId="0" borderId="84" xfId="0" applyFont="1" applyBorder="1" applyAlignment="1">
      <alignment horizontal="center"/>
    </xf>
    <xf numFmtId="0" fontId="74" fillId="0" borderId="84" xfId="0" applyFont="1" applyBorder="1" applyAlignment="1">
      <alignment horizontal="center"/>
    </xf>
    <xf numFmtId="0" fontId="48" fillId="0" borderId="31" xfId="0" applyFont="1" applyBorder="1"/>
    <xf numFmtId="0" fontId="102" fillId="0" borderId="30" xfId="0" applyFont="1" applyBorder="1"/>
    <xf numFmtId="0" fontId="2" fillId="0" borderId="4" xfId="0" applyFont="1" applyBorder="1"/>
    <xf numFmtId="0" fontId="2" fillId="0" borderId="4" xfId="0" applyFont="1" applyBorder="1" applyAlignment="1">
      <alignment horizontal="left"/>
    </xf>
    <xf numFmtId="0" fontId="54" fillId="0" borderId="46" xfId="0" applyFont="1" applyBorder="1" applyAlignment="1">
      <alignment horizontal="center"/>
    </xf>
    <xf numFmtId="0" fontId="54" fillId="0" borderId="15" xfId="0" applyFont="1" applyBorder="1" applyAlignment="1">
      <alignment horizontal="center"/>
    </xf>
    <xf numFmtId="0" fontId="65" fillId="0" borderId="20" xfId="0" applyFont="1" applyBorder="1" applyAlignment="1">
      <alignment horizontal="center"/>
    </xf>
    <xf numFmtId="0" fontId="32" fillId="0" borderId="20" xfId="0" applyFont="1" applyBorder="1"/>
    <xf numFmtId="0" fontId="61" fillId="0" borderId="52" xfId="0" applyFont="1" applyBorder="1"/>
    <xf numFmtId="0" fontId="2" fillId="0" borderId="118" xfId="0" applyFont="1" applyBorder="1"/>
    <xf numFmtId="0" fontId="128" fillId="0" borderId="37" xfId="0" applyFont="1" applyBorder="1" applyAlignment="1">
      <alignment horizontal="center"/>
    </xf>
    <xf numFmtId="0" fontId="97" fillId="0" borderId="19" xfId="0" applyFont="1" applyBorder="1"/>
    <xf numFmtId="0" fontId="46" fillId="0" borderId="21" xfId="0" applyFont="1" applyBorder="1" applyAlignment="1">
      <alignment horizontal="center"/>
    </xf>
    <xf numFmtId="0" fontId="21" fillId="0" borderId="53" xfId="0" applyFont="1" applyBorder="1"/>
    <xf numFmtId="0" fontId="7" fillId="0" borderId="67" xfId="0" applyFont="1" applyBorder="1"/>
    <xf numFmtId="0" fontId="7" fillId="0" borderId="67" xfId="0" applyFont="1" applyBorder="1" applyAlignment="1">
      <alignment horizontal="center"/>
    </xf>
    <xf numFmtId="0" fontId="54" fillId="0" borderId="120" xfId="0" applyFont="1" applyBorder="1"/>
    <xf numFmtId="0" fontId="7" fillId="0" borderId="118" xfId="0" applyFont="1" applyBorder="1" applyAlignment="1">
      <alignment horizontal="center"/>
    </xf>
    <xf numFmtId="0" fontId="58" fillId="0" borderId="118" xfId="0" applyFont="1" applyBorder="1" applyAlignment="1">
      <alignment horizontal="center"/>
    </xf>
    <xf numFmtId="0" fontId="85" fillId="0" borderId="39" xfId="0" applyFont="1" applyBorder="1" applyAlignment="1">
      <alignment horizontal="right"/>
    </xf>
    <xf numFmtId="0" fontId="85" fillId="0" borderId="39" xfId="0" applyFont="1" applyBorder="1"/>
    <xf numFmtId="0" fontId="58" fillId="0" borderId="81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138" fillId="0" borderId="31" xfId="0" applyFont="1" applyBorder="1"/>
    <xf numFmtId="0" fontId="21" fillId="0" borderId="69" xfId="0" applyFont="1" applyBorder="1"/>
    <xf numFmtId="0" fontId="74" fillId="0" borderId="70" xfId="0" applyFont="1" applyBorder="1" applyAlignment="1">
      <alignment horizontal="center"/>
    </xf>
    <xf numFmtId="0" fontId="85" fillId="0" borderId="29" xfId="0" applyFont="1" applyBorder="1" applyAlignment="1">
      <alignment horizontal="right"/>
    </xf>
    <xf numFmtId="0" fontId="113" fillId="0" borderId="29" xfId="0" applyFont="1" applyBorder="1"/>
    <xf numFmtId="0" fontId="2" fillId="0" borderId="81" xfId="0" applyFont="1" applyBorder="1"/>
    <xf numFmtId="0" fontId="46" fillId="0" borderId="21" xfId="0" applyFont="1" applyBorder="1" applyAlignment="1">
      <alignment horizontal="left"/>
    </xf>
    <xf numFmtId="0" fontId="21" fillId="0" borderId="28" xfId="0" applyFont="1" applyBorder="1"/>
    <xf numFmtId="0" fontId="54" fillId="0" borderId="78" xfId="0" applyFont="1" applyBorder="1" applyAlignment="1">
      <alignment horizontal="left"/>
    </xf>
    <xf numFmtId="0" fontId="113" fillId="0" borderId="67" xfId="0" applyFont="1" applyBorder="1" applyAlignment="1">
      <alignment horizontal="left"/>
    </xf>
    <xf numFmtId="0" fontId="85" fillId="0" borderId="83" xfId="0" applyFont="1" applyBorder="1"/>
    <xf numFmtId="0" fontId="46" fillId="0" borderId="123" xfId="0" applyFont="1" applyBorder="1" applyAlignment="1">
      <alignment horizontal="left"/>
    </xf>
    <xf numFmtId="0" fontId="7" fillId="0" borderId="123" xfId="0" applyFont="1" applyBorder="1" applyAlignment="1">
      <alignment horizontal="center"/>
    </xf>
    <xf numFmtId="0" fontId="46" fillId="0" borderId="78" xfId="0" applyFont="1" applyBorder="1" applyAlignment="1">
      <alignment horizontal="left"/>
    </xf>
    <xf numFmtId="0" fontId="0" fillId="0" borderId="39" xfId="0" applyBorder="1"/>
    <xf numFmtId="0" fontId="46" fillId="0" borderId="84" xfId="0" applyFont="1" applyBorder="1" applyAlignment="1">
      <alignment horizontal="center"/>
    </xf>
    <xf numFmtId="0" fontId="34" fillId="0" borderId="22" xfId="0" applyFont="1" applyBorder="1"/>
    <xf numFmtId="0" fontId="113" fillId="0" borderId="24" xfId="0" applyFont="1" applyBorder="1" applyAlignment="1">
      <alignment horizontal="center"/>
    </xf>
    <xf numFmtId="0" fontId="164" fillId="0" borderId="52" xfId="0" applyFont="1" applyBorder="1"/>
    <xf numFmtId="0" fontId="113" fillId="0" borderId="13" xfId="0" applyFont="1" applyBorder="1" applyAlignment="1">
      <alignment horizontal="center"/>
    </xf>
    <xf numFmtId="0" fontId="71" fillId="0" borderId="21" xfId="0" applyFont="1" applyBorder="1"/>
    <xf numFmtId="1" fontId="74" fillId="0" borderId="21" xfId="0" applyNumberFormat="1" applyFont="1" applyBorder="1" applyAlignment="1">
      <alignment horizontal="center"/>
    </xf>
    <xf numFmtId="0" fontId="74" fillId="0" borderId="123" xfId="0" applyFont="1" applyBorder="1"/>
    <xf numFmtId="0" fontId="13" fillId="0" borderId="76" xfId="0" applyFont="1" applyBorder="1"/>
    <xf numFmtId="0" fontId="74" fillId="0" borderId="78" xfId="0" applyFont="1" applyBorder="1" applyAlignment="1">
      <alignment horizontal="left"/>
    </xf>
    <xf numFmtId="0" fontId="101" fillId="0" borderId="17" xfId="0" applyFont="1" applyBorder="1"/>
    <xf numFmtId="0" fontId="66" fillId="0" borderId="31" xfId="0" applyFont="1" applyBorder="1"/>
    <xf numFmtId="0" fontId="13" fillId="0" borderId="22" xfId="0" applyFont="1" applyBorder="1" applyAlignment="1">
      <alignment horizontal="left"/>
    </xf>
    <xf numFmtId="0" fontId="66" fillId="0" borderId="73" xfId="0" applyFont="1" applyBorder="1"/>
    <xf numFmtId="0" fontId="85" fillId="0" borderId="45" xfId="0" applyFont="1" applyBorder="1" applyAlignment="1">
      <alignment horizontal="center"/>
    </xf>
    <xf numFmtId="0" fontId="51" fillId="0" borderId="31" xfId="0" applyFont="1" applyBorder="1"/>
    <xf numFmtId="0" fontId="54" fillId="0" borderId="13" xfId="0" applyFont="1" applyBorder="1" applyAlignment="1">
      <alignment horizontal="center"/>
    </xf>
    <xf numFmtId="0" fontId="85" fillId="0" borderId="3" xfId="0" applyFont="1" applyBorder="1" applyAlignment="1">
      <alignment horizontal="right"/>
    </xf>
    <xf numFmtId="0" fontId="133" fillId="0" borderId="33" xfId="0" applyFont="1" applyBorder="1" applyAlignment="1">
      <alignment horizontal="center"/>
    </xf>
    <xf numFmtId="0" fontId="90" fillId="0" borderId="19" xfId="0" applyFont="1" applyBorder="1"/>
    <xf numFmtId="2" fontId="2" fillId="0" borderId="20" xfId="0" applyNumberFormat="1" applyFont="1" applyBorder="1" applyAlignment="1">
      <alignment horizontal="center"/>
    </xf>
    <xf numFmtId="0" fontId="70" fillId="0" borderId="20" xfId="0" applyFont="1" applyBorder="1"/>
    <xf numFmtId="0" fontId="46" fillId="0" borderId="36" xfId="0" applyFont="1" applyBorder="1"/>
    <xf numFmtId="0" fontId="70" fillId="0" borderId="120" xfId="0" applyFont="1" applyBorder="1"/>
    <xf numFmtId="0" fontId="70" fillId="0" borderId="122" xfId="0" applyFont="1" applyBorder="1"/>
    <xf numFmtId="0" fontId="70" fillId="0" borderId="74" xfId="0" applyFont="1" applyBorder="1"/>
    <xf numFmtId="0" fontId="46" fillId="0" borderId="118" xfId="0" applyFont="1" applyBorder="1" applyAlignment="1">
      <alignment horizontal="center"/>
    </xf>
    <xf numFmtId="0" fontId="85" fillId="0" borderId="53" xfId="0" applyFont="1" applyBorder="1" applyAlignment="1">
      <alignment horizontal="right"/>
    </xf>
    <xf numFmtId="0" fontId="57" fillId="0" borderId="118" xfId="0" applyFont="1" applyBorder="1" applyAlignment="1">
      <alignment horizontal="center"/>
    </xf>
    <xf numFmtId="0" fontId="46" fillId="0" borderId="22" xfId="0" applyFont="1" applyBorder="1"/>
    <xf numFmtId="0" fontId="54" fillId="0" borderId="24" xfId="0" applyFont="1" applyBorder="1" applyAlignment="1">
      <alignment horizontal="center"/>
    </xf>
    <xf numFmtId="0" fontId="85" fillId="0" borderId="82" xfId="0" applyFont="1" applyBorder="1" applyAlignment="1">
      <alignment horizontal="right"/>
    </xf>
    <xf numFmtId="0" fontId="54" fillId="0" borderId="69" xfId="0" applyFont="1" applyBorder="1" applyAlignment="1">
      <alignment horizontal="center"/>
    </xf>
    <xf numFmtId="0" fontId="51" fillId="0" borderId="17" xfId="0" applyFont="1" applyBorder="1" applyAlignment="1">
      <alignment horizontal="left"/>
    </xf>
    <xf numFmtId="0" fontId="49" fillId="0" borderId="14" xfId="0" applyFont="1" applyBorder="1" applyAlignment="1">
      <alignment horizontal="left"/>
    </xf>
    <xf numFmtId="0" fontId="156" fillId="0" borderId="3" xfId="0" applyFont="1" applyBorder="1" applyAlignment="1">
      <alignment horizontal="center"/>
    </xf>
    <xf numFmtId="0" fontId="156" fillId="0" borderId="18" xfId="0" applyFont="1" applyBorder="1" applyAlignment="1">
      <alignment horizontal="center"/>
    </xf>
    <xf numFmtId="0" fontId="34" fillId="0" borderId="37" xfId="0" applyFont="1" applyBorder="1"/>
    <xf numFmtId="0" fontId="65" fillId="0" borderId="77" xfId="0" applyFont="1" applyBorder="1" applyAlignment="1">
      <alignment horizontal="left"/>
    </xf>
    <xf numFmtId="165" fontId="13" fillId="0" borderId="120" xfId="0" applyNumberFormat="1" applyFont="1" applyBorder="1" applyAlignment="1">
      <alignment horizontal="center"/>
    </xf>
    <xf numFmtId="0" fontId="137" fillId="0" borderId="73" xfId="0" applyFont="1" applyBorder="1"/>
    <xf numFmtId="0" fontId="113" fillId="0" borderId="45" xfId="0" applyFont="1" applyBorder="1" applyAlignment="1">
      <alignment horizontal="center"/>
    </xf>
    <xf numFmtId="0" fontId="47" fillId="0" borderId="122" xfId="0" applyFont="1" applyBorder="1"/>
    <xf numFmtId="0" fontId="13" fillId="0" borderId="48" xfId="0" applyFont="1" applyBorder="1" applyAlignment="1">
      <alignment horizontal="left"/>
    </xf>
    <xf numFmtId="0" fontId="65" fillId="0" borderId="82" xfId="0" applyFont="1" applyBorder="1"/>
    <xf numFmtId="0" fontId="65" fillId="0" borderId="46" xfId="0" applyFont="1" applyBorder="1" applyAlignment="1">
      <alignment horizontal="center"/>
    </xf>
    <xf numFmtId="0" fontId="55" fillId="0" borderId="36" xfId="0" applyFont="1" applyBorder="1"/>
    <xf numFmtId="0" fontId="49" fillId="0" borderId="121" xfId="0" applyFont="1" applyBorder="1"/>
    <xf numFmtId="0" fontId="101" fillId="0" borderId="43" xfId="0" applyFont="1" applyBorder="1"/>
    <xf numFmtId="0" fontId="46" fillId="0" borderId="55" xfId="0" applyFont="1" applyBorder="1"/>
    <xf numFmtId="0" fontId="58" fillId="0" borderId="70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116" fillId="0" borderId="0" xfId="0" applyFont="1"/>
    <xf numFmtId="2" fontId="54" fillId="0" borderId="120" xfId="0" applyNumberFormat="1" applyFont="1" applyBorder="1" applyAlignment="1">
      <alignment horizontal="center"/>
    </xf>
    <xf numFmtId="0" fontId="2" fillId="0" borderId="60" xfId="0" applyFont="1" applyBorder="1" applyAlignment="1">
      <alignment horizontal="center"/>
    </xf>
    <xf numFmtId="165" fontId="54" fillId="0" borderId="120" xfId="0" applyNumberFormat="1" applyFont="1" applyBorder="1" applyAlignment="1">
      <alignment horizontal="center"/>
    </xf>
    <xf numFmtId="0" fontId="0" fillId="0" borderId="118" xfId="0" applyBorder="1"/>
    <xf numFmtId="0" fontId="48" fillId="0" borderId="3" xfId="0" applyFont="1" applyBorder="1" applyAlignment="1">
      <alignment horizontal="left"/>
    </xf>
    <xf numFmtId="0" fontId="5" fillId="0" borderId="15" xfId="0" applyFont="1" applyBorder="1"/>
    <xf numFmtId="0" fontId="48" fillId="0" borderId="10" xfId="0" applyFont="1" applyBorder="1"/>
    <xf numFmtId="0" fontId="74" fillId="0" borderId="120" xfId="0" applyFont="1" applyBorder="1" applyAlignment="1">
      <alignment horizontal="center"/>
    </xf>
    <xf numFmtId="0" fontId="65" fillId="0" borderId="53" xfId="0" applyFont="1" applyBorder="1" applyAlignment="1">
      <alignment horizontal="left"/>
    </xf>
    <xf numFmtId="0" fontId="128" fillId="0" borderId="14" xfId="0" applyFont="1" applyBorder="1"/>
    <xf numFmtId="0" fontId="165" fillId="0" borderId="29" xfId="0" applyFont="1" applyBorder="1" applyAlignment="1">
      <alignment horizontal="center"/>
    </xf>
    <xf numFmtId="0" fontId="54" fillId="0" borderId="72" xfId="0" applyFont="1" applyBorder="1" applyAlignment="1">
      <alignment horizontal="center"/>
    </xf>
    <xf numFmtId="0" fontId="74" fillId="0" borderId="77" xfId="0" applyFont="1" applyBorder="1" applyAlignment="1">
      <alignment horizontal="center"/>
    </xf>
    <xf numFmtId="167" fontId="13" fillId="0" borderId="77" xfId="0" applyNumberFormat="1" applyFont="1" applyBorder="1" applyAlignment="1">
      <alignment horizontal="center"/>
    </xf>
    <xf numFmtId="0" fontId="8" fillId="0" borderId="88" xfId="0" applyFont="1" applyBorder="1"/>
    <xf numFmtId="0" fontId="2" fillId="0" borderId="82" xfId="0" applyFont="1" applyBorder="1" applyAlignment="1">
      <alignment horizontal="center"/>
    </xf>
    <xf numFmtId="0" fontId="2" fillId="0" borderId="69" xfId="0" applyFont="1" applyBorder="1" applyAlignment="1">
      <alignment horizontal="center"/>
    </xf>
    <xf numFmtId="0" fontId="102" fillId="0" borderId="17" xfId="0" applyFont="1" applyBorder="1"/>
    <xf numFmtId="0" fontId="2" fillId="0" borderId="3" xfId="0" applyFont="1" applyBorder="1"/>
    <xf numFmtId="0" fontId="2" fillId="0" borderId="18" xfId="0" applyFont="1" applyBorder="1" applyAlignment="1">
      <alignment horizontal="left"/>
    </xf>
    <xf numFmtId="0" fontId="66" fillId="0" borderId="52" xfId="0" applyFont="1" applyBorder="1"/>
    <xf numFmtId="0" fontId="85" fillId="0" borderId="122" xfId="0" applyFont="1" applyBorder="1"/>
    <xf numFmtId="0" fontId="133" fillId="0" borderId="74" xfId="0" applyFont="1" applyBorder="1" applyAlignment="1">
      <alignment horizontal="center"/>
    </xf>
    <xf numFmtId="0" fontId="85" fillId="0" borderId="126" xfId="0" applyFont="1" applyBorder="1"/>
    <xf numFmtId="0" fontId="72" fillId="0" borderId="51" xfId="0" applyFont="1" applyBorder="1"/>
    <xf numFmtId="0" fontId="65" fillId="0" borderId="82" xfId="0" applyFont="1" applyBorder="1" applyAlignment="1">
      <alignment horizontal="left"/>
    </xf>
    <xf numFmtId="0" fontId="8" fillId="0" borderId="52" xfId="0" applyFont="1" applyBorder="1"/>
    <xf numFmtId="0" fontId="48" fillId="0" borderId="15" xfId="0" applyFont="1" applyBorder="1" applyAlignment="1">
      <alignment horizontal="left"/>
    </xf>
    <xf numFmtId="0" fontId="2" fillId="0" borderId="29" xfId="0" applyFont="1" applyBorder="1" applyAlignment="1">
      <alignment horizontal="center"/>
    </xf>
    <xf numFmtId="0" fontId="74" fillId="0" borderId="29" xfId="0" applyFont="1" applyBorder="1" applyAlignment="1">
      <alignment horizontal="center"/>
    </xf>
    <xf numFmtId="0" fontId="66" fillId="0" borderId="20" xfId="0" applyFont="1" applyBorder="1"/>
    <xf numFmtId="0" fontId="74" fillId="0" borderId="122" xfId="0" applyFont="1" applyBorder="1"/>
    <xf numFmtId="0" fontId="74" fillId="0" borderId="120" xfId="0" applyFont="1" applyBorder="1"/>
    <xf numFmtId="0" fontId="66" fillId="0" borderId="41" xfId="0" applyFont="1" applyBorder="1"/>
    <xf numFmtId="0" fontId="140" fillId="0" borderId="10" xfId="0" applyFont="1" applyBorder="1" applyAlignment="1">
      <alignment horizontal="left"/>
    </xf>
    <xf numFmtId="0" fontId="85" fillId="0" borderId="23" xfId="0" applyFont="1" applyBorder="1" applyAlignment="1">
      <alignment horizontal="right"/>
    </xf>
    <xf numFmtId="0" fontId="2" fillId="0" borderId="22" xfId="0" applyFont="1" applyBorder="1" applyAlignment="1">
      <alignment horizontal="left"/>
    </xf>
    <xf numFmtId="0" fontId="67" fillId="0" borderId="74" xfId="0" applyFont="1" applyBorder="1"/>
    <xf numFmtId="0" fontId="34" fillId="0" borderId="17" xfId="0" applyFont="1" applyBorder="1"/>
    <xf numFmtId="0" fontId="133" fillId="0" borderId="18" xfId="0" applyFont="1" applyBorder="1" applyAlignment="1">
      <alignment horizontal="center"/>
    </xf>
    <xf numFmtId="0" fontId="133" fillId="0" borderId="120" xfId="0" applyFont="1" applyBorder="1" applyAlignment="1">
      <alignment horizontal="center"/>
    </xf>
    <xf numFmtId="0" fontId="133" fillId="0" borderId="13" xfId="0" applyFont="1" applyBorder="1" applyAlignment="1">
      <alignment horizontal="center"/>
    </xf>
    <xf numFmtId="0" fontId="65" fillId="0" borderId="81" xfId="0" applyFont="1" applyBorder="1" applyAlignment="1">
      <alignment horizontal="center"/>
    </xf>
    <xf numFmtId="49" fontId="71" fillId="0" borderId="73" xfId="0" applyNumberFormat="1" applyFont="1" applyBorder="1"/>
    <xf numFmtId="0" fontId="32" fillId="0" borderId="67" xfId="0" applyFont="1" applyBorder="1"/>
    <xf numFmtId="0" fontId="71" fillId="0" borderId="123" xfId="0" applyFont="1" applyBorder="1" applyAlignment="1">
      <alignment horizontal="center"/>
    </xf>
    <xf numFmtId="0" fontId="85" fillId="0" borderId="69" xfId="0" applyFont="1" applyBorder="1" applyAlignment="1">
      <alignment horizontal="right"/>
    </xf>
    <xf numFmtId="0" fontId="72" fillId="0" borderId="17" xfId="0" applyFont="1" applyBorder="1"/>
    <xf numFmtId="0" fontId="54" fillId="0" borderId="16" xfId="0" applyFont="1" applyBorder="1" applyAlignment="1">
      <alignment horizontal="center"/>
    </xf>
    <xf numFmtId="0" fontId="2" fillId="0" borderId="33" xfId="0" applyFont="1" applyBorder="1"/>
    <xf numFmtId="0" fontId="2" fillId="0" borderId="25" xfId="0" applyFont="1" applyBorder="1" applyAlignment="1">
      <alignment horizontal="center"/>
    </xf>
    <xf numFmtId="0" fontId="65" fillId="0" borderId="7" xfId="0" applyFont="1" applyBorder="1" applyAlignment="1">
      <alignment horizontal="center"/>
    </xf>
    <xf numFmtId="0" fontId="16" fillId="0" borderId="120" xfId="0" applyFont="1" applyBorder="1"/>
    <xf numFmtId="0" fontId="32" fillId="0" borderId="77" xfId="0" applyFont="1" applyBorder="1"/>
    <xf numFmtId="0" fontId="85" fillId="0" borderId="18" xfId="0" applyFont="1" applyBorder="1" applyAlignment="1">
      <alignment horizontal="right"/>
    </xf>
    <xf numFmtId="0" fontId="85" fillId="0" borderId="121" xfId="0" applyFont="1" applyBorder="1"/>
    <xf numFmtId="0" fontId="133" fillId="0" borderId="118" xfId="0" applyFont="1" applyBorder="1" applyAlignment="1">
      <alignment horizontal="center"/>
    </xf>
    <xf numFmtId="0" fontId="85" fillId="0" borderId="123" xfId="0" applyFont="1" applyBorder="1"/>
    <xf numFmtId="0" fontId="7" fillId="0" borderId="81" xfId="0" applyFont="1" applyBorder="1"/>
    <xf numFmtId="0" fontId="7" fillId="0" borderId="7" xfId="0" applyFont="1" applyBorder="1" applyAlignment="1">
      <alignment horizontal="center"/>
    </xf>
    <xf numFmtId="0" fontId="46" fillId="0" borderId="20" xfId="0" applyFont="1" applyBorder="1"/>
    <xf numFmtId="0" fontId="58" fillId="0" borderId="21" xfId="0" applyFont="1" applyBorder="1" applyAlignment="1">
      <alignment horizontal="center"/>
    </xf>
    <xf numFmtId="0" fontId="65" fillId="0" borderId="74" xfId="0" applyFont="1" applyBorder="1"/>
    <xf numFmtId="1" fontId="74" fillId="0" borderId="20" xfId="0" applyNumberFormat="1" applyFont="1" applyBorder="1" applyAlignment="1">
      <alignment horizontal="center"/>
    </xf>
    <xf numFmtId="2" fontId="7" fillId="0" borderId="120" xfId="0" applyNumberFormat="1" applyFont="1" applyBorder="1"/>
    <xf numFmtId="0" fontId="54" fillId="0" borderId="85" xfId="0" applyFont="1" applyBorder="1" applyAlignment="1">
      <alignment horizontal="center"/>
    </xf>
    <xf numFmtId="0" fontId="166" fillId="0" borderId="41" xfId="0" applyFont="1" applyBorder="1"/>
    <xf numFmtId="0" fontId="65" fillId="0" borderId="3" xfId="0" applyFont="1" applyBorder="1" applyAlignment="1">
      <alignment horizontal="center"/>
    </xf>
    <xf numFmtId="0" fontId="164" fillId="0" borderId="14" xfId="0" applyFont="1" applyBorder="1"/>
    <xf numFmtId="0" fontId="113" fillId="0" borderId="15" xfId="0" applyFont="1" applyBorder="1" applyAlignment="1">
      <alignment horizontal="center"/>
    </xf>
    <xf numFmtId="0" fontId="47" fillId="0" borderId="29" xfId="0" applyFont="1" applyBorder="1"/>
    <xf numFmtId="0" fontId="7" fillId="0" borderId="45" xfId="0" applyFont="1" applyBorder="1" applyAlignment="1">
      <alignment horizontal="left"/>
    </xf>
    <xf numFmtId="0" fontId="2" fillId="0" borderId="20" xfId="0" applyFont="1" applyBorder="1" applyAlignment="1">
      <alignment horizontal="center"/>
    </xf>
    <xf numFmtId="165" fontId="2" fillId="0" borderId="120" xfId="0" applyNumberFormat="1" applyFont="1" applyBorder="1" applyAlignment="1">
      <alignment horizontal="center"/>
    </xf>
    <xf numFmtId="2" fontId="74" fillId="0" borderId="120" xfId="0" applyNumberFormat="1" applyFont="1" applyBorder="1" applyAlignment="1">
      <alignment horizontal="center"/>
    </xf>
    <xf numFmtId="0" fontId="65" fillId="0" borderId="78" xfId="0" applyFont="1" applyBorder="1" applyAlignment="1">
      <alignment horizontal="center"/>
    </xf>
    <xf numFmtId="0" fontId="113" fillId="0" borderId="3" xfId="0" applyFont="1" applyBorder="1" applyAlignment="1">
      <alignment horizontal="center"/>
    </xf>
    <xf numFmtId="0" fontId="113" fillId="0" borderId="10" xfId="0" applyFont="1" applyBorder="1" applyAlignment="1">
      <alignment horizontal="center"/>
    </xf>
    <xf numFmtId="0" fontId="51" fillId="0" borderId="0" xfId="0" applyFont="1"/>
    <xf numFmtId="0" fontId="7" fillId="0" borderId="35" xfId="0" applyFont="1" applyBorder="1"/>
    <xf numFmtId="0" fontId="164" fillId="0" borderId="15" xfId="0" applyFont="1" applyBorder="1"/>
    <xf numFmtId="0" fontId="49" fillId="0" borderId="22" xfId="0" applyFont="1" applyBorder="1" applyAlignment="1">
      <alignment horizontal="left"/>
    </xf>
    <xf numFmtId="0" fontId="48" fillId="0" borderId="24" xfId="0" applyFont="1" applyBorder="1"/>
    <xf numFmtId="0" fontId="48" fillId="0" borderId="13" xfId="0" applyFont="1" applyBorder="1"/>
    <xf numFmtId="0" fontId="21" fillId="0" borderId="33" xfId="0" applyFont="1" applyBorder="1"/>
    <xf numFmtId="0" fontId="54" fillId="0" borderId="32" xfId="0" applyFont="1" applyBorder="1" applyAlignment="1">
      <alignment horizontal="center"/>
    </xf>
    <xf numFmtId="0" fontId="46" fillId="0" borderId="77" xfId="0" applyFont="1" applyBorder="1"/>
    <xf numFmtId="0" fontId="85" fillId="0" borderId="53" xfId="0" applyFont="1" applyBorder="1" applyAlignment="1">
      <alignment horizontal="left"/>
    </xf>
    <xf numFmtId="0" fontId="85" fillId="0" borderId="118" xfId="0" applyFont="1" applyBorder="1" applyAlignment="1">
      <alignment horizontal="center"/>
    </xf>
    <xf numFmtId="2" fontId="54" fillId="0" borderId="118" xfId="0" applyNumberFormat="1" applyFont="1" applyBorder="1" applyAlignment="1">
      <alignment horizontal="center"/>
    </xf>
    <xf numFmtId="0" fontId="65" fillId="0" borderId="13" xfId="0" applyFont="1" applyBorder="1" applyAlignment="1">
      <alignment horizontal="center"/>
    </xf>
    <xf numFmtId="166" fontId="85" fillId="0" borderId="53" xfId="0" applyNumberFormat="1" applyFont="1" applyBorder="1" applyAlignment="1">
      <alignment horizontal="right"/>
    </xf>
    <xf numFmtId="0" fontId="8" fillId="0" borderId="29" xfId="0" applyFont="1" applyBorder="1"/>
    <xf numFmtId="0" fontId="9" fillId="0" borderId="31" xfId="0" applyFont="1" applyBorder="1"/>
    <xf numFmtId="2" fontId="54" fillId="0" borderId="21" xfId="0" applyNumberFormat="1" applyFont="1" applyBorder="1" applyAlignment="1">
      <alignment horizontal="center"/>
    </xf>
    <xf numFmtId="0" fontId="13" fillId="0" borderId="22" xfId="0" applyFont="1" applyBorder="1"/>
    <xf numFmtId="0" fontId="74" fillId="0" borderId="24" xfId="0" applyFont="1" applyBorder="1" applyAlignment="1">
      <alignment horizontal="center"/>
    </xf>
    <xf numFmtId="0" fontId="66" fillId="0" borderId="2" xfId="0" applyFont="1" applyBorder="1"/>
    <xf numFmtId="0" fontId="67" fillId="0" borderId="30" xfId="0" applyFont="1" applyBorder="1"/>
    <xf numFmtId="0" fontId="67" fillId="0" borderId="15" xfId="0" applyFont="1" applyBorder="1"/>
    <xf numFmtId="0" fontId="67" fillId="0" borderId="9" xfId="0" applyFont="1" applyBorder="1"/>
    <xf numFmtId="0" fontId="74" fillId="0" borderId="25" xfId="0" applyFont="1" applyBorder="1" applyAlignment="1">
      <alignment horizontal="center"/>
    </xf>
    <xf numFmtId="0" fontId="134" fillId="0" borderId="121" xfId="0" applyFont="1" applyBorder="1" applyAlignment="1">
      <alignment horizontal="left"/>
    </xf>
    <xf numFmtId="0" fontId="135" fillId="0" borderId="126" xfId="0" applyFont="1" applyBorder="1" applyAlignment="1">
      <alignment horizontal="center"/>
    </xf>
    <xf numFmtId="0" fontId="74" fillId="0" borderId="121" xfId="0" applyFont="1" applyBorder="1" applyAlignment="1">
      <alignment horizontal="left"/>
    </xf>
    <xf numFmtId="0" fontId="74" fillId="0" borderId="73" xfId="0" applyFont="1" applyBorder="1" applyAlignment="1">
      <alignment horizontal="left"/>
    </xf>
    <xf numFmtId="164" fontId="13" fillId="0" borderId="22" xfId="0" applyNumberFormat="1" applyFont="1" applyBorder="1" applyAlignment="1">
      <alignment horizontal="left"/>
    </xf>
    <xf numFmtId="0" fontId="51" fillId="0" borderId="13" xfId="0" applyFont="1" applyBorder="1"/>
    <xf numFmtId="0" fontId="49" fillId="0" borderId="22" xfId="0" applyFont="1" applyBorder="1"/>
    <xf numFmtId="0" fontId="51" fillId="0" borderId="10" xfId="0" applyFont="1" applyBorder="1"/>
    <xf numFmtId="0" fontId="2" fillId="0" borderId="10" xfId="0" applyFont="1" applyBorder="1" applyAlignment="1">
      <alignment horizontal="center"/>
    </xf>
    <xf numFmtId="0" fontId="51" fillId="0" borderId="0" xfId="0" applyFont="1" applyAlignment="1">
      <alignment horizontal="left"/>
    </xf>
    <xf numFmtId="0" fontId="47" fillId="0" borderId="0" xfId="0" applyFont="1" applyAlignment="1">
      <alignment horizontal="left"/>
    </xf>
    <xf numFmtId="0" fontId="54" fillId="0" borderId="0" xfId="0" applyFont="1" applyAlignment="1">
      <alignment horizontal="center"/>
    </xf>
    <xf numFmtId="0" fontId="78" fillId="0" borderId="0" xfId="0" applyFont="1"/>
    <xf numFmtId="49" fontId="71" fillId="0" borderId="0" xfId="0" applyNumberFormat="1" applyFont="1"/>
    <xf numFmtId="0" fontId="65" fillId="0" borderId="0" xfId="0" applyFont="1"/>
    <xf numFmtId="0" fontId="71" fillId="0" borderId="0" xfId="0" applyFont="1" applyAlignment="1">
      <alignment horizontal="left"/>
    </xf>
    <xf numFmtId="0" fontId="74" fillId="0" borderId="0" xfId="0" applyFont="1" applyAlignment="1">
      <alignment horizontal="left"/>
    </xf>
    <xf numFmtId="0" fontId="58" fillId="0" borderId="0" xfId="0" applyFont="1" applyAlignment="1">
      <alignment horizontal="center"/>
    </xf>
    <xf numFmtId="0" fontId="78" fillId="0" borderId="0" xfId="0" applyFont="1" applyAlignment="1">
      <alignment horizontal="center"/>
    </xf>
    <xf numFmtId="0" fontId="66" fillId="0" borderId="0" xfId="0" applyFont="1"/>
    <xf numFmtId="0" fontId="95" fillId="0" borderId="0" xfId="0" applyFont="1"/>
    <xf numFmtId="0" fontId="46" fillId="0" borderId="0" xfId="0" applyFont="1" applyAlignment="1">
      <alignment horizontal="center"/>
    </xf>
    <xf numFmtId="0" fontId="72" fillId="0" borderId="0" xfId="0" applyFont="1"/>
    <xf numFmtId="0" fontId="133" fillId="0" borderId="0" xfId="0" applyFont="1" applyAlignment="1">
      <alignment horizontal="center"/>
    </xf>
    <xf numFmtId="0" fontId="61" fillId="0" borderId="0" xfId="0" applyFont="1"/>
    <xf numFmtId="0" fontId="4" fillId="0" borderId="0" xfId="0" applyFont="1"/>
    <xf numFmtId="0" fontId="71" fillId="0" borderId="0" xfId="0" applyFont="1"/>
    <xf numFmtId="0" fontId="74" fillId="0" borderId="0" xfId="0" applyFont="1" applyAlignment="1">
      <alignment horizontal="center"/>
    </xf>
    <xf numFmtId="0" fontId="57" fillId="0" borderId="0" xfId="0" applyFont="1" applyAlignment="1">
      <alignment horizontal="left"/>
    </xf>
    <xf numFmtId="0" fontId="57" fillId="0" borderId="0" xfId="0" applyFont="1" applyAlignment="1">
      <alignment horizontal="center"/>
    </xf>
    <xf numFmtId="0" fontId="137" fillId="0" borderId="76" xfId="0" applyFont="1" applyBorder="1"/>
  </cellXfs>
  <cellStyles count="3">
    <cellStyle name="Обычный" xfId="0" builtinId="0"/>
    <cellStyle name="Обычный 2" xfId="2" xr:uid="{B890CBC4-E7A3-487C-B6BE-E0CF0CF022A0}"/>
    <cellStyle name="Процентный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CC00"/>
      <rgbColor rgb="FF0000FF"/>
      <rgbColor rgb="FFFFFF00"/>
      <rgbColor rgb="FFFF00FF"/>
      <rgbColor rgb="FF00FFFF"/>
      <rgbColor rgb="FFC00000"/>
      <rgbColor rgb="FF008000"/>
      <rgbColor rgb="FF000080"/>
      <rgbColor rgb="FFCC9900"/>
      <rgbColor rgb="FF990066"/>
      <rgbColor rgb="FF008080"/>
      <rgbColor rgb="FFC3D69B"/>
      <rgbColor rgb="FF808080"/>
      <rgbColor rgb="FF9999FF"/>
      <rgbColor rgb="FF993366"/>
      <rgbColor rgb="FFEBF1DE"/>
      <rgbColor rgb="FFCCFFFF"/>
      <rgbColor rgb="FF660066"/>
      <rgbColor rgb="FFFF8080"/>
      <rgbColor rgb="FF0066CC"/>
      <rgbColor rgb="FFBDD7EE"/>
      <rgbColor rgb="FF000080"/>
      <rgbColor rgb="FFFF00FF"/>
      <rgbColor rgb="FFFFD966"/>
      <rgbColor rgb="FF00FFFF"/>
      <rgbColor rgb="FF800080"/>
      <rgbColor rgb="FF800000"/>
      <rgbColor rgb="FF008080"/>
      <rgbColor rgb="FF0000FF"/>
      <rgbColor rgb="FF00CCFF"/>
      <rgbColor rgb="FFCCFFFF"/>
      <rgbColor rgb="FFF2DCDB"/>
      <rgbColor rgb="FFFDEADA"/>
      <rgbColor rgb="FF99CCFF"/>
      <rgbColor rgb="FFE6B9B8"/>
      <rgbColor rgb="FFCC99FF"/>
      <rgbColor rgb="FFFAC090"/>
      <rgbColor rgb="FF3366FF"/>
      <rgbColor rgb="FF33CCCC"/>
      <rgbColor rgb="FF92D050"/>
      <rgbColor rgb="FFFFC000"/>
      <rgbColor rgb="FFFF9900"/>
      <rgbColor rgb="FFFF6600"/>
      <rgbColor rgb="FF666699"/>
      <rgbColor rgb="FF969696"/>
      <rgbColor rgb="FF002060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60%2512&#1083;.&#1076;&#1083;&#1103;%20&#1064;&#1082;&#1086;&#1083;%20&#1052;&#1045;&#1053;&#1070;%2015&#1076;,%20&#1083;&#1072;&#1075;&#1077;&#1088;&#1100;%2023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  12-18л. лето "/>
      <sheetName val="РАСКЛАДКА 12-18л. лето "/>
      <sheetName val=" ВЕДОМОСТЬ 12-18л. лето. "/>
      <sheetName val="компановка меню"/>
    </sheetNames>
    <sheetDataSet>
      <sheetData sheetId="0"/>
      <sheetData sheetId="1">
        <row r="4">
          <cell r="AG4"/>
        </row>
        <row r="35">
          <cell r="AG35"/>
        </row>
        <row r="59">
          <cell r="AG59"/>
        </row>
        <row r="84">
          <cell r="AG84"/>
        </row>
        <row r="111">
          <cell r="AG111"/>
        </row>
        <row r="134">
          <cell r="AG134"/>
        </row>
        <row r="166">
          <cell r="AG166"/>
        </row>
        <row r="189">
          <cell r="AG189"/>
        </row>
        <row r="219">
          <cell r="AG219"/>
        </row>
        <row r="251">
          <cell r="AG251"/>
        </row>
        <row r="274">
          <cell r="AG274"/>
        </row>
        <row r="297">
          <cell r="AG297"/>
        </row>
        <row r="329">
          <cell r="AG329"/>
        </row>
        <row r="352">
          <cell r="AG352"/>
        </row>
        <row r="381">
          <cell r="AG381"/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F92E4-36FC-4ECB-A401-90CC0AC6CD9C}">
  <dimension ref="A1:BI814"/>
  <sheetViews>
    <sheetView tabSelected="1" topLeftCell="A28" zoomScaleNormal="100" workbookViewId="0">
      <selection activeCell="F89" sqref="F89"/>
    </sheetView>
  </sheetViews>
  <sheetFormatPr defaultRowHeight="15"/>
  <cols>
    <col min="1" max="1" width="1.5703125" customWidth="1"/>
    <col min="2" max="2" width="5.28515625" customWidth="1"/>
    <col min="3" max="3" width="24.140625" customWidth="1"/>
    <col min="4" max="5" width="5.42578125" style="1" customWidth="1"/>
    <col min="6" max="7" width="5" style="1" customWidth="1"/>
    <col min="8" max="8" width="6.5703125" style="1" customWidth="1"/>
    <col min="9" max="9" width="5" style="1" customWidth="1"/>
    <col min="10" max="10" width="5.28515625" style="1" customWidth="1"/>
    <col min="11" max="12" width="5.140625" style="1" customWidth="1"/>
    <col min="13" max="13" width="4.85546875" style="1" customWidth="1"/>
    <col min="14" max="14" width="4.7109375" style="1" customWidth="1"/>
    <col min="15" max="15" width="4.28515625" style="1" customWidth="1"/>
    <col min="16" max="16" width="4.42578125" style="1" customWidth="1"/>
    <col min="17" max="17" width="3.5703125" customWidth="1"/>
    <col min="18" max="18" width="2.140625" customWidth="1"/>
    <col min="19" max="19" width="6.7109375" customWidth="1"/>
    <col min="20" max="20" width="7.7109375" customWidth="1"/>
    <col min="21" max="21" width="5.42578125" customWidth="1"/>
    <col min="22" max="22" width="4.7109375" customWidth="1"/>
    <col min="23" max="23" width="8.28515625" customWidth="1"/>
    <col min="24" max="24" width="7.7109375" customWidth="1"/>
    <col min="25" max="25" width="4.42578125" customWidth="1"/>
    <col min="26" max="26" width="4.85546875" customWidth="1"/>
    <col min="31" max="31" width="7.85546875" customWidth="1"/>
    <col min="32" max="32" width="4.85546875" customWidth="1"/>
    <col min="33" max="33" width="5.85546875" customWidth="1"/>
  </cols>
  <sheetData>
    <row r="1" spans="2:59" ht="7.5" customHeight="1">
      <c r="U1" s="2"/>
      <c r="V1" s="2"/>
      <c r="W1" s="2"/>
      <c r="X1" s="6"/>
      <c r="Y1" s="7"/>
      <c r="Z1" s="3"/>
      <c r="AA1" s="8"/>
      <c r="AB1" s="3"/>
      <c r="AC1" s="1"/>
      <c r="AD1" s="1"/>
      <c r="AE1" s="2"/>
      <c r="AF1" s="1"/>
      <c r="AG1" s="1"/>
      <c r="AH1" s="1"/>
      <c r="AI1" s="1"/>
      <c r="AJ1" s="2"/>
      <c r="AK1" s="2"/>
      <c r="AL1" s="2"/>
      <c r="AM1" s="6"/>
      <c r="AN1" s="9"/>
      <c r="AO1" s="2"/>
      <c r="AP1" s="2"/>
      <c r="AQ1" s="2"/>
      <c r="AR1" s="6"/>
      <c r="AS1" s="4"/>
      <c r="AT1" s="1"/>
    </row>
    <row r="2" spans="2:59">
      <c r="K2"/>
      <c r="M2"/>
      <c r="O2"/>
      <c r="P2"/>
      <c r="S2" s="11"/>
      <c r="T2" s="11"/>
      <c r="U2" s="5"/>
      <c r="V2" s="11"/>
      <c r="W2" s="8"/>
      <c r="X2" s="5"/>
      <c r="Y2" s="44"/>
      <c r="Z2" s="8"/>
      <c r="AA2" s="8"/>
      <c r="AB2" s="8"/>
      <c r="AC2" s="11"/>
      <c r="AD2" s="11"/>
      <c r="AE2" s="11"/>
      <c r="AF2" s="5"/>
      <c r="AG2" s="5"/>
      <c r="AH2" s="11"/>
      <c r="AI2" s="5"/>
      <c r="AJ2" s="3"/>
      <c r="AK2" s="2"/>
      <c r="AL2" s="2"/>
      <c r="AM2" s="9"/>
      <c r="AN2" s="9"/>
      <c r="AO2" s="2"/>
      <c r="AP2" s="2"/>
      <c r="AQ2" s="2"/>
      <c r="AR2" s="9"/>
      <c r="AS2" s="10"/>
      <c r="AT2" s="1"/>
    </row>
    <row r="3" spans="2:59" ht="12.75" customHeight="1">
      <c r="G3" s="2" t="s">
        <v>308</v>
      </c>
      <c r="I3"/>
      <c r="J3"/>
      <c r="K3"/>
      <c r="M3"/>
      <c r="O3"/>
      <c r="P3"/>
      <c r="S3" s="11"/>
      <c r="T3" s="11"/>
      <c r="U3" s="5"/>
      <c r="V3" s="44"/>
      <c r="W3" s="8"/>
      <c r="X3" s="8"/>
      <c r="Y3" s="8"/>
      <c r="Z3" s="8"/>
      <c r="AA3" s="11"/>
      <c r="AB3" s="11"/>
      <c r="AC3" s="11"/>
      <c r="AD3" s="11"/>
      <c r="AE3" s="11"/>
      <c r="AF3" s="5"/>
      <c r="AG3" s="5"/>
      <c r="AH3" s="11"/>
      <c r="AI3" s="5"/>
      <c r="AJ3" s="3"/>
      <c r="AK3" s="2"/>
      <c r="AL3" s="2"/>
      <c r="AM3" s="9"/>
      <c r="AN3" s="2"/>
      <c r="AO3" s="12"/>
      <c r="AP3" s="1"/>
      <c r="AR3" s="1"/>
      <c r="AS3" s="1"/>
      <c r="AT3" s="1"/>
    </row>
    <row r="4" spans="2:59">
      <c r="F4" s="1" t="s">
        <v>680</v>
      </c>
      <c r="I4"/>
      <c r="J4"/>
      <c r="K4"/>
      <c r="M4"/>
      <c r="O4"/>
      <c r="P4"/>
      <c r="S4" s="5"/>
      <c r="T4" s="3"/>
      <c r="U4" s="5"/>
      <c r="V4" s="11"/>
      <c r="W4" s="4"/>
      <c r="X4" s="4"/>
      <c r="Y4" s="5"/>
      <c r="Z4" s="11"/>
      <c r="AA4" s="5"/>
      <c r="AB4" s="5"/>
      <c r="AC4" s="5"/>
      <c r="AD4" s="4"/>
      <c r="AE4" s="5"/>
      <c r="AF4" s="5"/>
      <c r="AG4" s="5"/>
      <c r="AH4" s="11"/>
      <c r="AI4" s="5"/>
      <c r="AJ4" s="3"/>
      <c r="AK4" s="11"/>
      <c r="AL4" s="3"/>
      <c r="AM4" s="10"/>
      <c r="AN4" s="3"/>
      <c r="AO4" s="12"/>
      <c r="AP4" s="1"/>
      <c r="AR4" s="1"/>
      <c r="AS4" s="1"/>
      <c r="AT4" s="1"/>
    </row>
    <row r="5" spans="2:59">
      <c r="F5"/>
      <c r="G5"/>
      <c r="H5"/>
      <c r="I5"/>
      <c r="J5"/>
      <c r="K5" s="12"/>
      <c r="M5"/>
      <c r="O5"/>
      <c r="P5"/>
      <c r="S5" s="1938"/>
      <c r="T5" s="1939"/>
      <c r="U5" s="5"/>
      <c r="V5" s="11"/>
      <c r="W5" s="10"/>
      <c r="X5" s="10"/>
      <c r="Y5" s="5"/>
      <c r="Z5" s="11"/>
      <c r="AA5" s="5"/>
      <c r="AB5" s="3"/>
      <c r="AC5" s="5"/>
      <c r="AD5" s="5"/>
      <c r="AE5" s="5"/>
      <c r="AF5" s="5"/>
      <c r="AG5" s="5"/>
      <c r="AH5" s="11"/>
      <c r="AI5" s="5"/>
      <c r="AJ5" s="11"/>
      <c r="AK5" s="1"/>
      <c r="AN5" s="13"/>
      <c r="AO5" s="2"/>
      <c r="AP5" s="1"/>
      <c r="AQ5" s="1"/>
      <c r="AR5" s="1"/>
      <c r="AS5" s="1"/>
      <c r="AT5" s="1"/>
    </row>
    <row r="6" spans="2:59" ht="15.75">
      <c r="F6"/>
      <c r="H6" s="12"/>
      <c r="K6" s="2"/>
      <c r="L6" s="132"/>
      <c r="M6"/>
      <c r="N6" s="132"/>
      <c r="O6"/>
      <c r="P6"/>
      <c r="R6" s="11"/>
      <c r="S6" s="11"/>
      <c r="T6" s="8"/>
      <c r="U6" s="5"/>
      <c r="V6" s="11"/>
      <c r="W6" s="5"/>
      <c r="X6" s="5"/>
      <c r="Y6" s="5"/>
      <c r="Z6" s="11"/>
      <c r="AA6" s="5"/>
      <c r="AB6" s="5"/>
      <c r="AC6" s="8"/>
      <c r="AD6" s="5"/>
      <c r="AE6" s="5"/>
      <c r="AF6" s="5"/>
      <c r="AG6" s="5"/>
      <c r="AH6" s="11"/>
      <c r="AI6" s="5"/>
      <c r="AJ6" s="11"/>
      <c r="AK6" s="16"/>
      <c r="AL6" s="11"/>
      <c r="AM6" s="11"/>
      <c r="AN6" s="11"/>
      <c r="AO6" s="7"/>
      <c r="AP6" s="14"/>
      <c r="AQ6" s="14"/>
      <c r="AR6" s="14"/>
      <c r="AS6" s="14"/>
      <c r="AT6" s="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</row>
    <row r="7" spans="2:59">
      <c r="F7"/>
      <c r="G7"/>
      <c r="H7"/>
      <c r="I7"/>
      <c r="J7"/>
      <c r="K7"/>
      <c r="L7"/>
      <c r="M7"/>
      <c r="O7"/>
      <c r="P7"/>
      <c r="R7" s="11"/>
      <c r="S7" s="5"/>
      <c r="T7" s="8"/>
      <c r="U7" s="5"/>
      <c r="V7" s="11"/>
      <c r="W7" s="5"/>
      <c r="X7" s="5"/>
      <c r="Y7" s="5"/>
      <c r="Z7" s="11"/>
      <c r="AA7" s="5"/>
      <c r="AB7" s="5"/>
      <c r="AC7" s="5"/>
      <c r="AD7" s="5"/>
      <c r="AE7" s="5"/>
      <c r="AF7" s="5"/>
      <c r="AG7" s="5"/>
      <c r="AH7" s="11"/>
      <c r="AI7" s="11"/>
      <c r="AJ7" s="11"/>
      <c r="AK7" s="18"/>
      <c r="AL7" s="11"/>
      <c r="AM7" s="11"/>
      <c r="AN7" s="11"/>
      <c r="AO7" s="3"/>
      <c r="AP7" s="11"/>
      <c r="AQ7" s="5"/>
      <c r="AR7" s="2"/>
      <c r="AS7" s="10"/>
      <c r="AT7" s="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</row>
    <row r="8" spans="2:59">
      <c r="H8" s="2"/>
      <c r="I8" s="2"/>
      <c r="J8" s="2"/>
      <c r="K8"/>
      <c r="L8"/>
      <c r="N8"/>
      <c r="O8" s="279"/>
      <c r="R8" s="11"/>
      <c r="S8" s="11"/>
      <c r="T8" s="11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11"/>
      <c r="AI8" s="11"/>
      <c r="AJ8" s="11"/>
      <c r="AK8" s="18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</row>
    <row r="9" spans="2:59">
      <c r="F9"/>
      <c r="G9"/>
      <c r="H9" s="2"/>
      <c r="I9" s="2"/>
      <c r="J9" s="2"/>
      <c r="K9" s="2"/>
      <c r="L9" s="2"/>
      <c r="M9"/>
      <c r="N9"/>
      <c r="O9"/>
      <c r="P9"/>
      <c r="R9" s="11"/>
      <c r="S9" s="11"/>
      <c r="T9" s="11"/>
      <c r="U9" s="11"/>
      <c r="V9" s="11"/>
      <c r="W9" s="5"/>
      <c r="X9" s="5"/>
      <c r="Y9" s="5"/>
      <c r="Z9" s="11"/>
      <c r="AA9" s="5"/>
      <c r="AB9" s="11"/>
      <c r="AC9" s="11"/>
      <c r="AD9" s="11"/>
      <c r="AE9" s="11"/>
      <c r="AF9" s="5"/>
      <c r="AG9" s="5"/>
      <c r="AH9" s="11"/>
      <c r="AI9" s="11"/>
      <c r="AJ9" s="11"/>
      <c r="AK9" s="3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</row>
    <row r="10" spans="2:59">
      <c r="H10"/>
      <c r="I10"/>
      <c r="J10"/>
      <c r="K10" s="2"/>
      <c r="L10" s="2"/>
      <c r="M10" s="132"/>
      <c r="N10" s="9"/>
      <c r="O10"/>
      <c r="P10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5"/>
      <c r="AG10" s="5"/>
      <c r="AH10" s="11"/>
      <c r="AI10" s="11"/>
      <c r="AJ10" s="11"/>
      <c r="AK10" s="3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</row>
    <row r="11" spans="2:59">
      <c r="F11" s="17"/>
      <c r="G11" s="189"/>
      <c r="H11" t="s">
        <v>679</v>
      </c>
      <c r="I11"/>
      <c r="K11"/>
      <c r="L11"/>
      <c r="M11"/>
      <c r="N11" s="21"/>
      <c r="O11" s="279"/>
      <c r="P11" s="21"/>
      <c r="Q11" s="2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</row>
    <row r="12" spans="2:59">
      <c r="D12"/>
      <c r="E12"/>
      <c r="F12"/>
      <c r="G12" s="329"/>
      <c r="H12" s="329"/>
      <c r="I12" s="329"/>
      <c r="J12" s="329"/>
      <c r="K12"/>
      <c r="N12" s="329"/>
      <c r="O12" s="329"/>
      <c r="P12" s="329"/>
      <c r="Q12" s="329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</row>
    <row r="13" spans="2:59" ht="17.25" customHeight="1">
      <c r="B13" s="70"/>
      <c r="C13" s="794"/>
      <c r="D13"/>
      <c r="E13"/>
      <c r="F13"/>
      <c r="G13"/>
      <c r="H13"/>
      <c r="I13"/>
      <c r="J13" s="279"/>
      <c r="K13"/>
      <c r="N13" s="795"/>
      <c r="O13" s="796"/>
      <c r="P13" s="797"/>
      <c r="Q13" s="796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P13" s="23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</row>
    <row r="14" spans="2:59">
      <c r="B14" s="70"/>
      <c r="C14" s="132"/>
      <c r="D14" s="2"/>
      <c r="E14" s="329"/>
      <c r="F14" s="6"/>
      <c r="G14" s="6"/>
      <c r="H14" s="9"/>
      <c r="I14"/>
      <c r="J14" s="132"/>
      <c r="K14"/>
      <c r="L14" s="2"/>
      <c r="M14"/>
      <c r="N14" s="798"/>
      <c r="O14" s="9"/>
      <c r="P14" s="799"/>
      <c r="Q14" s="9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P14" s="23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</row>
    <row r="15" spans="2:59" ht="18.75" customHeight="1">
      <c r="B15" s="70"/>
      <c r="C15" s="794" t="s">
        <v>471</v>
      </c>
      <c r="D15"/>
      <c r="E15"/>
      <c r="F15"/>
      <c r="G15"/>
      <c r="H15"/>
      <c r="I15"/>
      <c r="J15" s="279"/>
      <c r="K15"/>
      <c r="N15" s="795"/>
      <c r="O15" s="796"/>
      <c r="P15" s="797"/>
      <c r="Q15" s="796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P15" s="23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</row>
    <row r="16" spans="2:59" ht="16.5" customHeight="1">
      <c r="B16" s="70"/>
      <c r="C16" s="132"/>
      <c r="D16" s="2"/>
      <c r="E16" s="329"/>
      <c r="F16" s="6"/>
      <c r="G16" s="6"/>
      <c r="H16" s="9"/>
      <c r="I16"/>
      <c r="J16" s="132"/>
      <c r="K16"/>
      <c r="L16" s="2"/>
      <c r="M16"/>
      <c r="N16" s="798"/>
      <c r="O16" s="9"/>
      <c r="P16" s="799"/>
      <c r="Q16" s="9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P16" s="23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</row>
    <row r="17" spans="2:60">
      <c r="B17" s="70"/>
      <c r="C17" s="330"/>
      <c r="D17" s="2"/>
      <c r="E17" s="2"/>
      <c r="F17" s="9"/>
      <c r="G17"/>
      <c r="H17" s="9"/>
      <c r="I17"/>
      <c r="J17" s="132"/>
      <c r="K17" s="279"/>
      <c r="L17" s="279"/>
      <c r="M17" s="800"/>
      <c r="N17" s="347"/>
      <c r="O17" s="347"/>
      <c r="P17" s="347"/>
      <c r="Q17" s="347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P17" s="23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</row>
    <row r="18" spans="2:60">
      <c r="B18" s="70"/>
      <c r="C18" s="12" t="s">
        <v>472</v>
      </c>
      <c r="F18" s="329"/>
      <c r="H18"/>
      <c r="I18" s="21"/>
      <c r="J18" s="21"/>
      <c r="K18" s="329"/>
      <c r="L18" s="329"/>
      <c r="M18" s="329"/>
      <c r="N18"/>
      <c r="O18"/>
      <c r="P18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P18" s="23"/>
      <c r="AQ18" s="11"/>
      <c r="AR18" s="15"/>
      <c r="AS18" s="7"/>
      <c r="AT18" s="7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</row>
    <row r="19" spans="2:60" ht="15.75" customHeight="1">
      <c r="B19" s="70"/>
      <c r="C19" s="794" t="s">
        <v>473</v>
      </c>
      <c r="D19"/>
      <c r="E19" s="330"/>
      <c r="F19"/>
      <c r="G19" s="329"/>
      <c r="H19" s="329"/>
      <c r="I19" s="329"/>
      <c r="J19" s="329"/>
      <c r="N19"/>
      <c r="O19" s="361"/>
      <c r="Q19" s="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P19" s="23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</row>
    <row r="20" spans="2:60" ht="15.75" customHeight="1">
      <c r="C20" s="13" t="s">
        <v>537</v>
      </c>
      <c r="D20" s="132"/>
      <c r="E20" s="2"/>
      <c r="F20" s="6"/>
      <c r="G20" s="6"/>
      <c r="H20" s="84"/>
      <c r="J20" s="131"/>
      <c r="K20" s="12"/>
      <c r="M20"/>
      <c r="N20" s="801"/>
      <c r="O20" s="802"/>
      <c r="P20" s="803"/>
      <c r="Q20" s="1"/>
      <c r="AP20" s="23"/>
      <c r="AQ20" s="11"/>
      <c r="AR20" s="15"/>
      <c r="AS20" s="7"/>
      <c r="AT20" s="7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</row>
    <row r="21" spans="2:60" ht="20.25" customHeight="1">
      <c r="B21" s="331"/>
      <c r="C21" s="70"/>
      <c r="E21"/>
      <c r="F21"/>
      <c r="G21" s="9"/>
      <c r="H21" s="9"/>
      <c r="I21"/>
      <c r="J21" s="131"/>
      <c r="K21"/>
      <c r="L21"/>
      <c r="M21"/>
      <c r="N21" s="58"/>
      <c r="O21" s="70"/>
      <c r="P21" s="219"/>
      <c r="Q21" s="1"/>
      <c r="AP21" s="23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</row>
    <row r="22" spans="2:60" ht="15.75" customHeight="1">
      <c r="B22" s="332"/>
      <c r="C22" s="333" t="s">
        <v>535</v>
      </c>
      <c r="K22"/>
      <c r="L22"/>
      <c r="N22" s="330"/>
      <c r="O22" s="70"/>
      <c r="P22" s="330"/>
      <c r="Q22" s="1"/>
      <c r="AP22" s="23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</row>
    <row r="23" spans="2:60" ht="15.75" customHeight="1">
      <c r="B23" s="334"/>
      <c r="K23"/>
      <c r="L23"/>
      <c r="M23"/>
      <c r="N23"/>
      <c r="O23"/>
      <c r="P23"/>
      <c r="Q23" s="804"/>
      <c r="AP23" s="23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</row>
    <row r="24" spans="2:60" ht="15.75" customHeight="1">
      <c r="C24" s="335" t="s">
        <v>536</v>
      </c>
      <c r="E24"/>
      <c r="G24" s="9"/>
      <c r="H24" s="2"/>
      <c r="I24"/>
      <c r="J24" s="131"/>
      <c r="K24" s="339"/>
      <c r="L24" s="339"/>
      <c r="M24" s="339"/>
      <c r="O24" s="70"/>
      <c r="P24" s="132"/>
      <c r="Q24" s="132"/>
      <c r="AP24" s="23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</row>
    <row r="25" spans="2:60" ht="15.75" customHeight="1">
      <c r="B25" s="330"/>
      <c r="C25" s="219"/>
      <c r="D25" s="219"/>
      <c r="E25" s="131"/>
      <c r="F25" s="131"/>
      <c r="G25" s="131"/>
      <c r="H25" s="330"/>
      <c r="I25" s="70"/>
      <c r="J25" s="131"/>
      <c r="K25" s="339"/>
      <c r="L25" s="339"/>
      <c r="M25" s="355"/>
      <c r="N25" s="330"/>
      <c r="O25" s="70"/>
      <c r="P25" s="132"/>
      <c r="Q25" s="131"/>
      <c r="AP25" s="23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1"/>
      <c r="BD25" s="11"/>
      <c r="BE25" s="11"/>
      <c r="BF25" s="11"/>
      <c r="BG25" s="11"/>
    </row>
    <row r="26" spans="2:60" ht="16.5" customHeight="1">
      <c r="B26" s="336"/>
      <c r="C26" s="219"/>
      <c r="D26"/>
      <c r="E26"/>
      <c r="F26"/>
      <c r="G26"/>
      <c r="H26" s="336"/>
      <c r="I26" s="70"/>
      <c r="J26" s="131"/>
      <c r="K26" s="339"/>
      <c r="L26" s="339"/>
      <c r="M26" s="339"/>
      <c r="N26" s="330"/>
      <c r="O26" s="70"/>
      <c r="P26" s="132"/>
      <c r="Q26" s="132"/>
      <c r="AP26" s="23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</row>
    <row r="27" spans="2:60" ht="17.25" customHeight="1">
      <c r="C27" s="84" t="s">
        <v>311</v>
      </c>
      <c r="E27"/>
      <c r="H27"/>
      <c r="K27" s="339"/>
      <c r="L27" s="12" t="s">
        <v>474</v>
      </c>
      <c r="N27" s="336"/>
      <c r="O27" s="70"/>
      <c r="P27" s="132"/>
      <c r="Q27" s="132"/>
      <c r="AP27" s="23"/>
      <c r="AQ27" s="20"/>
      <c r="AR27" s="20"/>
      <c r="AS27" s="15"/>
      <c r="AT27" s="7"/>
      <c r="AU27" s="7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36"/>
    </row>
    <row r="28" spans="2:60" ht="17.25" customHeight="1">
      <c r="C28" s="70"/>
      <c r="D28" s="132"/>
      <c r="E28"/>
      <c r="F28"/>
      <c r="G28"/>
      <c r="H28"/>
      <c r="I28"/>
      <c r="J28"/>
      <c r="K28" s="339"/>
      <c r="L28" s="345"/>
      <c r="M28" s="339"/>
      <c r="N28" s="351"/>
      <c r="O28"/>
      <c r="P28" s="69"/>
      <c r="Q28" s="132"/>
      <c r="AP28" s="23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</row>
    <row r="29" spans="2:60" ht="13.5" customHeight="1">
      <c r="C29" s="69"/>
      <c r="D29"/>
      <c r="E29"/>
      <c r="F29"/>
      <c r="G29"/>
      <c r="H29"/>
      <c r="I29"/>
      <c r="J29" s="132"/>
      <c r="K29" s="805"/>
      <c r="L29" s="70"/>
      <c r="M29" s="132"/>
      <c r="N29" s="330"/>
      <c r="O29" s="70"/>
      <c r="P29" s="132"/>
      <c r="Q29" s="804"/>
      <c r="AP29" s="23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</row>
    <row r="30" spans="2:60" ht="15.75" customHeight="1">
      <c r="C30" s="338" t="s">
        <v>596</v>
      </c>
      <c r="D30"/>
      <c r="E30"/>
      <c r="F30" s="22"/>
      <c r="G30" s="337"/>
      <c r="H30"/>
      <c r="I30" s="22"/>
      <c r="J30" s="22"/>
      <c r="K30"/>
      <c r="L30" s="806"/>
      <c r="M30"/>
      <c r="N30" s="807"/>
      <c r="O30" s="70"/>
      <c r="P30" s="132"/>
      <c r="Q30" s="804"/>
      <c r="AP30" s="15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</row>
    <row r="31" spans="2:60" ht="15" customHeight="1">
      <c r="C31" s="1"/>
      <c r="E31"/>
      <c r="G31"/>
      <c r="H31"/>
      <c r="I31"/>
      <c r="J31"/>
      <c r="K31"/>
      <c r="L31"/>
      <c r="M31"/>
      <c r="N31" s="807"/>
      <c r="O31" s="70"/>
      <c r="P31" s="132"/>
      <c r="Q31" s="132"/>
      <c r="AP31" s="39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</row>
    <row r="32" spans="2:60" ht="13.5" customHeight="1">
      <c r="B32" s="24"/>
      <c r="C32" s="24"/>
      <c r="D32" s="24"/>
      <c r="E32" s="344"/>
      <c r="F32" s="24"/>
      <c r="G32" s="24"/>
      <c r="H32" s="24"/>
      <c r="I32" s="24"/>
      <c r="J32" s="24"/>
      <c r="K32" s="24"/>
      <c r="L32" s="24"/>
      <c r="M32" s="24"/>
      <c r="N32" s="332"/>
      <c r="O32" s="70"/>
      <c r="P32" s="132"/>
      <c r="Q32" s="132"/>
      <c r="AP32" s="39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</row>
    <row r="33" spans="2:59" ht="18.75" customHeight="1">
      <c r="B33" s="339"/>
      <c r="C33" s="339"/>
      <c r="D33" s="345"/>
      <c r="E33" s="346"/>
      <c r="F33" s="339"/>
      <c r="G33" s="347"/>
      <c r="H33" s="347"/>
      <c r="I33" s="347"/>
      <c r="J33" s="347"/>
      <c r="K33" s="347"/>
      <c r="L33" s="347"/>
      <c r="M33" s="347"/>
      <c r="N33" s="332"/>
      <c r="O33" s="70"/>
      <c r="P33" s="132"/>
      <c r="Q33" s="132"/>
      <c r="AP33" s="23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</row>
    <row r="34" spans="2:59" ht="17.25" customHeight="1">
      <c r="B34" s="348"/>
      <c r="C34" s="348"/>
      <c r="D34" s="348"/>
      <c r="E34" s="349"/>
      <c r="F34" s="348"/>
      <c r="G34" s="348"/>
      <c r="H34" s="350"/>
      <c r="I34" s="348"/>
      <c r="J34" s="350"/>
      <c r="K34" s="350"/>
      <c r="L34" s="348"/>
      <c r="M34" s="348"/>
      <c r="N34" s="351"/>
      <c r="O34"/>
      <c r="P34"/>
      <c r="Q34" s="132"/>
      <c r="AP34" s="23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</row>
    <row r="35" spans="2:59" ht="16.5" customHeight="1">
      <c r="D35"/>
      <c r="E35"/>
      <c r="F35"/>
      <c r="G35"/>
      <c r="H35"/>
      <c r="I35"/>
      <c r="J35"/>
      <c r="K35"/>
      <c r="L35"/>
      <c r="M35"/>
      <c r="N35" s="58"/>
      <c r="O35" s="70"/>
      <c r="P35" s="352"/>
      <c r="Q35" s="132"/>
      <c r="AP35" s="23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</row>
    <row r="36" spans="2:59" ht="15" customHeight="1">
      <c r="D36"/>
      <c r="E36"/>
      <c r="F36"/>
      <c r="G36"/>
      <c r="H36"/>
      <c r="I36"/>
      <c r="J36"/>
      <c r="K36" s="806"/>
      <c r="L36"/>
      <c r="M36" s="806"/>
      <c r="N36" s="353"/>
      <c r="O36" s="70"/>
      <c r="P36" s="132"/>
      <c r="AP36" s="23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</row>
    <row r="37" spans="2:59" ht="16.5" customHeight="1">
      <c r="D37"/>
      <c r="E37" s="133"/>
      <c r="F37"/>
      <c r="G37"/>
      <c r="H37"/>
      <c r="I37"/>
      <c r="J37"/>
      <c r="K37"/>
      <c r="L37"/>
      <c r="M37" s="806"/>
      <c r="N37" s="330"/>
      <c r="O37" s="70"/>
      <c r="P37" s="132"/>
      <c r="AP37" s="23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</row>
    <row r="38" spans="2:59" ht="16.5" customHeight="1">
      <c r="B38" s="351"/>
      <c r="D38"/>
      <c r="E38"/>
      <c r="F38"/>
      <c r="G38"/>
      <c r="H38"/>
      <c r="I38"/>
      <c r="J38"/>
      <c r="K38"/>
      <c r="L38"/>
      <c r="M38"/>
      <c r="N38" s="330"/>
      <c r="O38" s="70"/>
      <c r="P38" s="132"/>
      <c r="AP38" s="23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</row>
    <row r="39" spans="2:59" ht="15.75" customHeight="1">
      <c r="D39" s="352"/>
      <c r="E39"/>
      <c r="F39"/>
      <c r="G39"/>
      <c r="H39"/>
      <c r="I39"/>
      <c r="J39"/>
      <c r="K39"/>
      <c r="L39"/>
      <c r="M39"/>
      <c r="N39" s="330"/>
      <c r="O39" s="70"/>
      <c r="P39" s="219"/>
      <c r="AP39" s="23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</row>
    <row r="40" spans="2:59" ht="15.75" customHeight="1">
      <c r="B40" s="353"/>
      <c r="C40" s="70"/>
      <c r="D40" s="132"/>
      <c r="E40"/>
      <c r="F40"/>
      <c r="G40" s="132"/>
      <c r="H40" s="132"/>
      <c r="I40" s="132"/>
      <c r="J40" s="132"/>
      <c r="K40" s="132"/>
      <c r="L40" s="132"/>
      <c r="M40" s="132"/>
      <c r="N40" s="330"/>
      <c r="O40" s="70"/>
      <c r="P40" s="132"/>
      <c r="AP40" s="15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</row>
    <row r="41" spans="2:59" ht="15" customHeight="1">
      <c r="B41" s="330"/>
      <c r="C41" s="70"/>
      <c r="D41" s="132"/>
      <c r="E41"/>
      <c r="F41"/>
      <c r="G41" s="132"/>
      <c r="H41" s="132"/>
      <c r="I41" s="132"/>
      <c r="J41" s="132"/>
      <c r="K41"/>
      <c r="L41"/>
      <c r="M41"/>
      <c r="N41" s="336"/>
      <c r="O41" s="70"/>
      <c r="P41" s="132"/>
      <c r="AP41" s="23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</row>
    <row r="42" spans="2:59" ht="15.75" customHeight="1">
      <c r="B42" s="330"/>
      <c r="K42" s="132"/>
      <c r="L42" s="132"/>
      <c r="M42"/>
      <c r="N42"/>
      <c r="O42"/>
      <c r="P42" s="69"/>
      <c r="AP42" s="23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</row>
    <row r="43" spans="2:59" ht="16.5" customHeight="1">
      <c r="AP43" s="23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</row>
    <row r="44" spans="2:59" ht="15" customHeight="1">
      <c r="AP44" s="23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</row>
    <row r="45" spans="2:59" ht="16.5" customHeight="1">
      <c r="AP45" s="23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</row>
    <row r="46" spans="2:59" ht="16.5" customHeight="1">
      <c r="AP46" s="23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</row>
    <row r="47" spans="2:59" ht="15.75" customHeight="1">
      <c r="C47" s="1" t="s">
        <v>475</v>
      </c>
      <c r="D47"/>
      <c r="E47"/>
      <c r="F47"/>
      <c r="G47" t="s">
        <v>148</v>
      </c>
      <c r="H47"/>
      <c r="I47"/>
      <c r="AP47" s="14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</row>
    <row r="48" spans="2:59" ht="12.75" customHeight="1">
      <c r="AP48" s="42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</row>
    <row r="49" spans="1:61" ht="18" customHeight="1">
      <c r="E49" t="s">
        <v>476</v>
      </c>
      <c r="AP49" s="23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</row>
    <row r="50" spans="1:61" ht="16.5" customHeight="1"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</row>
    <row r="51" spans="1:61" ht="15" customHeight="1"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</row>
    <row r="52" spans="1:61" ht="20.25" customHeight="1"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</row>
    <row r="53" spans="1:61" ht="14.25" customHeight="1">
      <c r="E53" s="347"/>
      <c r="F53" s="347"/>
      <c r="G53" s="347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</row>
    <row r="54" spans="1:61" ht="15.75" customHeight="1"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</row>
    <row r="55" spans="1:61" ht="14.25" customHeight="1">
      <c r="C55" s="794"/>
      <c r="D55" s="12" t="s">
        <v>313</v>
      </c>
      <c r="E55" s="330"/>
      <c r="I55" s="657"/>
      <c r="J55" s="657"/>
      <c r="K55" s="657"/>
      <c r="L55" s="657"/>
      <c r="M55" s="657"/>
      <c r="N55" s="657"/>
      <c r="O55" s="657"/>
      <c r="P55" s="657"/>
      <c r="V55" s="100"/>
      <c r="W55" s="248"/>
      <c r="X55" s="248"/>
      <c r="Y55" s="114"/>
      <c r="Z55" s="114"/>
      <c r="AA55" s="114"/>
      <c r="AB55" s="206"/>
      <c r="AC55" s="206"/>
      <c r="AD55" s="516"/>
      <c r="AE55" s="114"/>
      <c r="AF55" s="114"/>
      <c r="AG55" s="206"/>
      <c r="AH55" s="114"/>
      <c r="AI55" s="114"/>
      <c r="AJ55" s="114"/>
      <c r="AK55" s="114"/>
      <c r="AL55" s="91"/>
      <c r="AM55" s="91"/>
      <c r="AN55" s="91"/>
      <c r="AO55" s="91"/>
      <c r="AP55" s="91"/>
      <c r="AQ55" s="91"/>
      <c r="AR55" s="91"/>
      <c r="AS55" s="91"/>
      <c r="AT55" s="91"/>
      <c r="AU55" s="91"/>
      <c r="AV55" s="91"/>
      <c r="AW55" s="91"/>
      <c r="AX55" s="91"/>
      <c r="AY55" s="91"/>
      <c r="AZ55" s="106"/>
      <c r="BA55" s="106"/>
      <c r="BB55" s="91"/>
      <c r="BC55" s="91"/>
      <c r="BD55" s="91"/>
      <c r="BE55" s="493"/>
      <c r="BF55" s="91"/>
      <c r="BG55" s="91"/>
      <c r="BH55" s="91"/>
      <c r="BI55" s="91"/>
    </row>
    <row r="56" spans="1:61" ht="12.75" customHeight="1">
      <c r="C56" s="1195" t="s">
        <v>538</v>
      </c>
      <c r="D56" s="132"/>
      <c r="E56" s="2"/>
      <c r="F56"/>
      <c r="I56"/>
      <c r="J56"/>
      <c r="K56" s="21"/>
      <c r="L56" s="21"/>
      <c r="M56"/>
      <c r="N56"/>
      <c r="O56"/>
      <c r="P56"/>
      <c r="V56" s="100"/>
      <c r="W56" s="91"/>
      <c r="X56" s="248"/>
      <c r="Y56" s="248"/>
      <c r="Z56" s="248"/>
      <c r="AA56" s="248"/>
      <c r="AB56" s="248"/>
      <c r="AC56" s="248"/>
      <c r="AD56" s="248"/>
      <c r="AE56" s="248"/>
      <c r="AF56" s="248"/>
      <c r="AG56" s="248"/>
      <c r="AH56" s="248"/>
      <c r="AI56" s="248"/>
      <c r="AJ56" s="248"/>
      <c r="AK56" s="248"/>
      <c r="AL56" s="91"/>
      <c r="AM56" s="91"/>
      <c r="AN56" s="91"/>
      <c r="AO56" s="91"/>
      <c r="AP56" s="91"/>
      <c r="AQ56" s="91"/>
      <c r="AR56" s="91"/>
      <c r="AS56" s="91"/>
      <c r="AT56" s="91"/>
      <c r="AU56" s="91"/>
      <c r="AV56" s="91"/>
      <c r="AW56" s="91"/>
      <c r="AX56" s="91"/>
      <c r="AY56" s="91"/>
      <c r="AZ56" s="106"/>
      <c r="BA56" s="106"/>
      <c r="BB56" s="91"/>
      <c r="BC56" s="91"/>
      <c r="BD56" s="91"/>
      <c r="BE56" s="91"/>
      <c r="BF56" s="91"/>
      <c r="BG56" s="91"/>
      <c r="BH56" s="91"/>
      <c r="BI56" s="91"/>
    </row>
    <row r="57" spans="1:61" ht="12" customHeight="1">
      <c r="B57" s="335" t="s">
        <v>539</v>
      </c>
      <c r="C57" s="802"/>
      <c r="L57" s="470" t="s">
        <v>534</v>
      </c>
      <c r="V57" s="91"/>
      <c r="W57" s="164"/>
      <c r="X57" s="91"/>
      <c r="Y57" s="106"/>
      <c r="Z57" s="106"/>
      <c r="AA57" s="106"/>
      <c r="AB57" s="106"/>
      <c r="AC57" s="106"/>
      <c r="AD57" s="106"/>
      <c r="AE57" s="106"/>
      <c r="AF57" s="106"/>
      <c r="AG57" s="106"/>
      <c r="AH57" s="106"/>
      <c r="AI57" s="106"/>
      <c r="AJ57" s="106"/>
      <c r="AK57" s="91"/>
      <c r="AL57" s="91"/>
      <c r="AM57" s="100"/>
      <c r="AN57" s="87"/>
      <c r="AO57" s="86"/>
      <c r="AP57" s="91"/>
      <c r="AQ57" s="91"/>
      <c r="AR57" s="91"/>
      <c r="AS57" s="493"/>
      <c r="AT57" s="91"/>
      <c r="AU57" s="206"/>
      <c r="AV57" s="493"/>
      <c r="AW57" s="493"/>
      <c r="AX57" s="86"/>
      <c r="AY57" s="86"/>
      <c r="AZ57" s="86"/>
      <c r="BA57" s="86"/>
      <c r="BB57" s="91"/>
      <c r="BC57" s="91"/>
      <c r="BD57" s="91"/>
      <c r="BE57" s="206"/>
      <c r="BF57" s="91"/>
      <c r="BG57" s="91"/>
      <c r="BH57" s="145"/>
      <c r="BI57" s="172"/>
    </row>
    <row r="58" spans="1:61" ht="12.75" customHeight="1">
      <c r="C58" s="794" t="s">
        <v>477</v>
      </c>
      <c r="V58" s="100"/>
      <c r="W58" s="87"/>
      <c r="X58" s="83"/>
      <c r="Y58" s="101"/>
      <c r="Z58" s="101"/>
      <c r="AA58" s="101"/>
      <c r="AB58" s="167"/>
      <c r="AC58" s="101"/>
      <c r="AD58" s="101"/>
      <c r="AE58" s="101"/>
      <c r="AF58" s="101"/>
      <c r="AG58" s="101"/>
      <c r="AH58" s="101"/>
      <c r="AI58" s="101"/>
      <c r="AJ58" s="101"/>
      <c r="AK58" s="110"/>
      <c r="AL58" s="91"/>
      <c r="AM58" s="100"/>
      <c r="AN58" s="87"/>
      <c r="AO58" s="86"/>
      <c r="AP58" s="91"/>
      <c r="AQ58" s="91"/>
      <c r="AR58" s="91"/>
      <c r="AS58" s="493"/>
      <c r="AT58" s="91"/>
      <c r="AU58" s="206"/>
      <c r="AV58" s="493"/>
      <c r="AW58" s="106"/>
      <c r="AX58" s="493"/>
      <c r="AY58" s="91"/>
      <c r="AZ58" s="106"/>
      <c r="BA58" s="493"/>
      <c r="BB58" s="105"/>
      <c r="BC58" s="91"/>
      <c r="BD58" s="99"/>
      <c r="BE58" s="206"/>
      <c r="BF58" s="91"/>
      <c r="BG58" s="145"/>
      <c r="BH58" s="114"/>
      <c r="BI58" s="114"/>
    </row>
    <row r="59" spans="1:61" ht="14.25" customHeight="1" thickBot="1">
      <c r="B59" s="269" t="s">
        <v>597</v>
      </c>
      <c r="C59" s="21"/>
      <c r="D59"/>
      <c r="F59" s="634" t="s">
        <v>478</v>
      </c>
      <c r="I59" s="22" t="s">
        <v>0</v>
      </c>
      <c r="J59"/>
      <c r="K59" s="70" t="s">
        <v>533</v>
      </c>
      <c r="L59" s="21"/>
      <c r="M59" s="21"/>
      <c r="N59" s="25"/>
      <c r="P59" s="353"/>
      <c r="V59" s="100"/>
      <c r="W59" s="87"/>
      <c r="X59" s="83"/>
      <c r="Y59" s="101"/>
      <c r="Z59" s="101"/>
      <c r="AA59" s="101"/>
      <c r="AB59" s="167"/>
      <c r="AC59" s="101"/>
      <c r="AD59" s="101"/>
      <c r="AE59" s="101"/>
      <c r="AF59" s="101"/>
      <c r="AG59" s="101"/>
      <c r="AH59" s="101"/>
      <c r="AI59" s="101"/>
      <c r="AJ59" s="166"/>
      <c r="AK59" s="166"/>
      <c r="AL59" s="91"/>
      <c r="AM59" s="91"/>
      <c r="AN59" s="91"/>
      <c r="AO59" s="106"/>
      <c r="AP59" s="106"/>
      <c r="AQ59" s="506"/>
      <c r="AR59" s="121"/>
      <c r="AS59" s="121"/>
      <c r="AT59" s="106"/>
      <c r="AU59" s="106"/>
      <c r="AV59" s="106"/>
      <c r="AW59" s="106"/>
      <c r="AX59" s="106"/>
      <c r="AY59" s="106"/>
      <c r="AZ59" s="106"/>
      <c r="BA59" s="106"/>
      <c r="BB59" s="91"/>
      <c r="BC59" s="87"/>
      <c r="BD59" s="86"/>
      <c r="BE59" s="206"/>
      <c r="BF59" s="91"/>
      <c r="BG59" s="114"/>
      <c r="BH59" s="114"/>
      <c r="BI59" s="114"/>
    </row>
    <row r="60" spans="1:61" ht="14.25" customHeight="1" thickBot="1">
      <c r="B60" s="808" t="s">
        <v>479</v>
      </c>
      <c r="C60" s="809" t="s">
        <v>480</v>
      </c>
      <c r="D60" s="810" t="s">
        <v>315</v>
      </c>
      <c r="E60" s="811" t="s">
        <v>316</v>
      </c>
      <c r="F60" s="199"/>
      <c r="G60" s="199"/>
      <c r="H60" s="154"/>
      <c r="I60" s="710" t="s">
        <v>481</v>
      </c>
      <c r="J60" s="812"/>
      <c r="K60" s="813"/>
      <c r="L60" s="481"/>
      <c r="M60" s="814" t="s">
        <v>482</v>
      </c>
      <c r="N60" s="812"/>
      <c r="O60" s="812"/>
      <c r="P60" s="48"/>
      <c r="Q60" s="815" t="s">
        <v>483</v>
      </c>
      <c r="V60" s="111"/>
      <c r="W60" s="208"/>
      <c r="X60" s="82"/>
      <c r="Y60" s="101"/>
      <c r="Z60" s="101"/>
      <c r="AA60" s="101"/>
      <c r="AB60" s="167"/>
      <c r="AC60" s="496"/>
      <c r="AD60" s="497"/>
      <c r="AE60" s="528"/>
      <c r="AF60" s="497"/>
      <c r="AG60" s="497"/>
      <c r="AH60" s="528"/>
      <c r="AI60" s="497"/>
      <c r="AJ60" s="497"/>
      <c r="AK60" s="529"/>
      <c r="AL60" s="104"/>
      <c r="AM60" s="91"/>
      <c r="AN60" s="91"/>
      <c r="AO60" s="106"/>
      <c r="AP60" s="121"/>
      <c r="AQ60" s="121"/>
      <c r="AR60" s="121"/>
      <c r="AS60" s="91"/>
      <c r="AT60" s="106"/>
      <c r="AU60" s="106"/>
      <c r="AV60" s="106"/>
      <c r="AW60" s="106"/>
      <c r="AX60" s="106"/>
      <c r="AY60" s="106"/>
      <c r="AZ60" s="106"/>
      <c r="BA60" s="106"/>
      <c r="BB60" s="91"/>
      <c r="BC60" s="102"/>
      <c r="BD60" s="86"/>
      <c r="BE60" s="86"/>
      <c r="BF60" s="91"/>
      <c r="BG60" s="114"/>
      <c r="BH60" s="114"/>
      <c r="BI60" s="114"/>
    </row>
    <row r="61" spans="1:61" ht="10.5" customHeight="1" thickBot="1">
      <c r="B61" s="380" t="s">
        <v>484</v>
      </c>
      <c r="C61" s="369"/>
      <c r="D61" s="816" t="s">
        <v>322</v>
      </c>
      <c r="E61" s="817"/>
      <c r="F61" s="440"/>
      <c r="G61" s="818" t="s">
        <v>485</v>
      </c>
      <c r="H61" s="819" t="s">
        <v>486</v>
      </c>
      <c r="I61" s="410"/>
      <c r="J61" s="411"/>
      <c r="K61" s="411"/>
      <c r="L61" s="227"/>
      <c r="M61" s="820" t="s">
        <v>487</v>
      </c>
      <c r="N61" s="411"/>
      <c r="O61" s="411"/>
      <c r="P61" s="227"/>
      <c r="Q61" s="821" t="s">
        <v>488</v>
      </c>
      <c r="V61" s="316"/>
      <c r="W61" s="114"/>
      <c r="X61" s="83"/>
      <c r="Y61" s="101"/>
      <c r="Z61" s="101"/>
      <c r="AA61" s="496"/>
      <c r="AB61" s="167"/>
      <c r="AC61" s="101"/>
      <c r="AD61" s="166"/>
      <c r="AE61" s="166"/>
      <c r="AF61" s="166"/>
      <c r="AG61" s="166"/>
      <c r="AH61" s="166"/>
      <c r="AI61" s="166"/>
      <c r="AJ61" s="166"/>
      <c r="AK61" s="166"/>
      <c r="AL61" s="100"/>
      <c r="AM61" s="91"/>
      <c r="AN61" s="126"/>
      <c r="AO61" s="106"/>
      <c r="AP61" s="106"/>
      <c r="AQ61" s="106"/>
      <c r="AR61" s="106"/>
      <c r="AS61" s="106"/>
      <c r="AT61" s="106"/>
      <c r="AU61" s="106"/>
      <c r="AV61" s="106"/>
      <c r="AW61" s="106"/>
      <c r="AX61" s="106"/>
      <c r="AY61" s="106"/>
      <c r="AZ61" s="106"/>
      <c r="BA61" s="106"/>
      <c r="BB61" s="91"/>
      <c r="BC61" s="102"/>
      <c r="BD61" s="91"/>
      <c r="BE61" s="86"/>
      <c r="BF61" s="91"/>
      <c r="BG61" s="114"/>
      <c r="BH61" s="87"/>
      <c r="BI61" s="87"/>
    </row>
    <row r="62" spans="1:61" ht="12.75" customHeight="1">
      <c r="A62" s="56"/>
      <c r="B62" s="380" t="s">
        <v>489</v>
      </c>
      <c r="C62" s="369" t="s">
        <v>321</v>
      </c>
      <c r="D62" s="822"/>
      <c r="E62" s="816" t="s">
        <v>323</v>
      </c>
      <c r="F62" s="823" t="s">
        <v>65</v>
      </c>
      <c r="G62" s="818" t="s">
        <v>490</v>
      </c>
      <c r="H62" s="824" t="s">
        <v>327</v>
      </c>
      <c r="I62" s="817"/>
      <c r="J62" s="825"/>
      <c r="K62" s="812"/>
      <c r="L62" s="825"/>
      <c r="M62" s="826" t="s">
        <v>491</v>
      </c>
      <c r="N62" s="827" t="s">
        <v>492</v>
      </c>
      <c r="O62" s="828" t="s">
        <v>493</v>
      </c>
      <c r="P62" s="829" t="s">
        <v>494</v>
      </c>
      <c r="Q62" s="473" t="s">
        <v>495</v>
      </c>
      <c r="V62" s="103"/>
      <c r="W62" s="87"/>
      <c r="X62" s="83"/>
      <c r="Y62" s="101"/>
      <c r="Z62" s="101"/>
      <c r="AA62" s="496"/>
      <c r="AB62" s="167"/>
      <c r="AC62" s="530"/>
      <c r="AD62" s="530"/>
      <c r="AE62" s="530"/>
      <c r="AF62" s="530"/>
      <c r="AG62" s="101"/>
      <c r="AH62" s="144"/>
      <c r="AI62" s="101"/>
      <c r="AJ62" s="101"/>
      <c r="AK62" s="166"/>
      <c r="AL62" s="100"/>
      <c r="AM62" s="91"/>
      <c r="AN62" s="91"/>
      <c r="AO62" s="106"/>
      <c r="AP62" s="106"/>
      <c r="AQ62" s="106"/>
      <c r="AR62" s="106"/>
      <c r="AS62" s="106"/>
      <c r="AT62" s="106"/>
      <c r="AU62" s="106"/>
      <c r="AV62" s="106"/>
      <c r="AW62" s="106"/>
      <c r="AX62" s="106"/>
      <c r="AY62" s="106"/>
      <c r="AZ62" s="106"/>
      <c r="BA62" s="106"/>
      <c r="BB62" s="91"/>
      <c r="BC62" s="87"/>
      <c r="BD62" s="86"/>
      <c r="BE62" s="86"/>
      <c r="BF62" s="91"/>
      <c r="BG62" s="87"/>
      <c r="BH62" s="114"/>
      <c r="BI62" s="114"/>
    </row>
    <row r="63" spans="1:61" ht="12" customHeight="1" thickBot="1">
      <c r="B63" s="50"/>
      <c r="C63" s="830"/>
      <c r="D63" s="410"/>
      <c r="E63" s="831" t="s">
        <v>5</v>
      </c>
      <c r="F63" s="378" t="s">
        <v>6</v>
      </c>
      <c r="G63" s="484" t="s">
        <v>7</v>
      </c>
      <c r="H63" s="832" t="s">
        <v>496</v>
      </c>
      <c r="I63" s="833" t="s">
        <v>497</v>
      </c>
      <c r="J63" s="834" t="s">
        <v>498</v>
      </c>
      <c r="K63" s="835" t="s">
        <v>499</v>
      </c>
      <c r="L63" s="834" t="s">
        <v>500</v>
      </c>
      <c r="M63" s="836" t="s">
        <v>501</v>
      </c>
      <c r="N63" s="834" t="s">
        <v>502</v>
      </c>
      <c r="O63" s="835" t="s">
        <v>503</v>
      </c>
      <c r="P63" s="837" t="s">
        <v>504</v>
      </c>
      <c r="Q63" s="68"/>
      <c r="V63" s="103"/>
      <c r="W63" s="114"/>
      <c r="X63" s="83"/>
      <c r="Y63" s="101"/>
      <c r="Z63" s="101"/>
      <c r="AA63" s="101"/>
      <c r="AB63" s="167"/>
      <c r="AC63" s="101"/>
      <c r="AD63" s="101"/>
      <c r="AE63" s="101"/>
      <c r="AF63" s="101"/>
      <c r="AG63" s="101"/>
      <c r="AH63" s="101"/>
      <c r="AI63" s="101"/>
      <c r="AJ63" s="101"/>
      <c r="AK63" s="166"/>
      <c r="AL63" s="100"/>
      <c r="AM63" s="176"/>
      <c r="AN63" s="91"/>
      <c r="AO63" s="106"/>
      <c r="AP63" s="106"/>
      <c r="AQ63" s="106"/>
      <c r="AR63" s="106"/>
      <c r="AS63" s="176"/>
      <c r="AT63" s="91"/>
      <c r="AU63" s="176"/>
      <c r="AV63" s="114"/>
      <c r="AW63" s="114"/>
      <c r="AX63" s="114"/>
      <c r="AY63" s="91"/>
      <c r="AZ63" s="91"/>
      <c r="BA63" s="520"/>
      <c r="BB63" s="91"/>
      <c r="BC63" s="87"/>
      <c r="BD63" s="86"/>
      <c r="BE63" s="86"/>
      <c r="BF63" s="91"/>
      <c r="BG63" s="114"/>
      <c r="BH63" s="114"/>
      <c r="BI63" s="114"/>
    </row>
    <row r="64" spans="1:61" ht="12" customHeight="1">
      <c r="B64" s="1176"/>
      <c r="C64" s="650" t="s">
        <v>172</v>
      </c>
      <c r="D64" s="923"/>
      <c r="E64" s="427"/>
      <c r="F64" s="385"/>
      <c r="G64" s="385"/>
      <c r="H64" s="386"/>
      <c r="I64" s="385"/>
      <c r="J64" s="385"/>
      <c r="K64" s="385"/>
      <c r="L64" s="838"/>
      <c r="M64" s="839"/>
      <c r="N64" s="443"/>
      <c r="O64" s="840"/>
      <c r="P64" s="645"/>
      <c r="Q64" s="85"/>
      <c r="V64" s="111"/>
      <c r="W64" s="164"/>
      <c r="X64" s="91"/>
      <c r="Y64" s="106"/>
      <c r="Z64" s="106"/>
      <c r="AA64" s="106"/>
      <c r="AB64" s="106"/>
      <c r="AC64" s="106"/>
      <c r="AD64" s="106"/>
      <c r="AE64" s="106"/>
      <c r="AF64" s="106"/>
      <c r="AG64" s="106"/>
      <c r="AH64" s="106"/>
      <c r="AI64" s="106"/>
      <c r="AJ64" s="106"/>
      <c r="AK64" s="91"/>
      <c r="AL64" s="145"/>
      <c r="AM64" s="91"/>
      <c r="AN64" s="91"/>
      <c r="AO64" s="106"/>
      <c r="AP64" s="106"/>
      <c r="AQ64" s="106"/>
      <c r="AR64" s="106"/>
      <c r="AS64" s="106"/>
      <c r="AT64" s="106"/>
      <c r="AU64" s="106"/>
      <c r="AV64" s="106"/>
      <c r="AW64" s="106"/>
      <c r="AX64" s="106"/>
      <c r="AY64" s="106"/>
      <c r="AZ64" s="106"/>
      <c r="BA64" s="106"/>
      <c r="BB64" s="91"/>
      <c r="BC64" s="87"/>
      <c r="BD64" s="86"/>
      <c r="BE64" s="86"/>
      <c r="BF64" s="91"/>
      <c r="BG64" s="114"/>
      <c r="BH64" s="114"/>
      <c r="BI64" s="114"/>
    </row>
    <row r="65" spans="2:61" ht="15.75" customHeight="1">
      <c r="B65" s="1177" t="str">
        <f>'МЕНЮ  12-18л. лето '!J62</f>
        <v>303/17</v>
      </c>
      <c r="C65" s="1072" t="str">
        <f>'МЕНЮ  12-18л. лето '!C62</f>
        <v>Каша вязкая ( гречневая )</v>
      </c>
      <c r="D65" s="1127">
        <f>'МЕНЮ  12-18л. лето '!D62</f>
        <v>180</v>
      </c>
      <c r="E65" s="1905">
        <f>'МЕНЮ  12-18л. лето '!E62</f>
        <v>5.4909999999999997</v>
      </c>
      <c r="F65" s="845">
        <f>'МЕНЮ  12-18л. лето '!F62</f>
        <v>6.0140000000000002</v>
      </c>
      <c r="G65" s="845">
        <f>'МЕНЮ  12-18л. лето '!G62</f>
        <v>24.111999999999998</v>
      </c>
      <c r="H65" s="844">
        <f>'МЕНЮ  12-18л. лето '!H62</f>
        <v>168.803</v>
      </c>
      <c r="I65" s="845">
        <v>0</v>
      </c>
      <c r="J65" s="845">
        <v>0.125</v>
      </c>
      <c r="K65" s="845">
        <v>7.1999999999999995E-2</v>
      </c>
      <c r="L65" s="844">
        <v>0</v>
      </c>
      <c r="M65" s="845">
        <v>10.14</v>
      </c>
      <c r="N65" s="845">
        <v>129.44</v>
      </c>
      <c r="O65" s="845">
        <v>8.64</v>
      </c>
      <c r="P65" s="845">
        <v>1.9490000000000001</v>
      </c>
      <c r="Q65" s="847">
        <f>'МЕНЮ  12-18л. лето '!I62</f>
        <v>32</v>
      </c>
      <c r="V65" s="316"/>
      <c r="W65" s="114"/>
      <c r="X65" s="248"/>
      <c r="Y65" s="101"/>
      <c r="Z65" s="101"/>
      <c r="AA65" s="101"/>
      <c r="AB65" s="167"/>
      <c r="AC65" s="101"/>
      <c r="AD65" s="101"/>
      <c r="AE65" s="497"/>
      <c r="AF65" s="101"/>
      <c r="AG65" s="101"/>
      <c r="AH65" s="101"/>
      <c r="AI65" s="101"/>
      <c r="AJ65" s="101"/>
      <c r="AK65" s="166"/>
      <c r="AL65" s="100"/>
      <c r="AM65" s="91"/>
      <c r="AN65" s="91"/>
      <c r="AO65" s="106"/>
      <c r="AP65" s="106"/>
      <c r="AQ65" s="106"/>
      <c r="AR65" s="531"/>
      <c r="AS65" s="106"/>
      <c r="AT65" s="106"/>
      <c r="AU65" s="106"/>
      <c r="AV65" s="106"/>
      <c r="AW65" s="106"/>
      <c r="AX65" s="106"/>
      <c r="AY65" s="106"/>
      <c r="AZ65" s="106"/>
      <c r="BA65" s="106"/>
      <c r="BB65" s="91"/>
      <c r="BC65" s="99"/>
      <c r="BD65" s="91"/>
      <c r="BE65" s="86"/>
      <c r="BF65" s="91"/>
      <c r="BG65" s="114"/>
      <c r="BH65" s="115"/>
      <c r="BI65" s="114"/>
    </row>
    <row r="66" spans="2:61" ht="13.5" customHeight="1">
      <c r="B66" s="1177" t="str">
        <f>'МЕНЮ  12-18л. лето '!J63</f>
        <v>261/17</v>
      </c>
      <c r="C66" s="1072" t="str">
        <f>'МЕНЮ  12-18л. лето '!C63</f>
        <v>Печень в сметаннном соусе</v>
      </c>
      <c r="D66" s="1127">
        <f>'МЕНЮ  12-18л. лето '!D63</f>
        <v>120</v>
      </c>
      <c r="E66" s="841">
        <f>'МЕНЮ  12-18л. лето '!E63</f>
        <v>12.75</v>
      </c>
      <c r="F66" s="842">
        <f>'МЕНЮ  12-18л. лето '!F63</f>
        <v>14.25</v>
      </c>
      <c r="G66" s="845">
        <f>'МЕНЮ  12-18л. лето '!G63</f>
        <v>18.600999999999999</v>
      </c>
      <c r="H66" s="844">
        <f>'МЕНЮ  12-18л. лето '!H63</f>
        <v>253.654</v>
      </c>
      <c r="I66" s="848">
        <v>3.1705999999999999</v>
      </c>
      <c r="J66" s="848">
        <v>0.185</v>
      </c>
      <c r="K66" s="848">
        <v>0.33500000000000002</v>
      </c>
      <c r="L66" s="853">
        <v>872.97</v>
      </c>
      <c r="M66" s="851">
        <v>334.673</v>
      </c>
      <c r="N66" s="842">
        <v>25.312999999999999</v>
      </c>
      <c r="O66" s="849">
        <v>19.68</v>
      </c>
      <c r="P66" s="852">
        <v>4.53</v>
      </c>
      <c r="Q66" s="847">
        <f>'МЕНЮ  12-18л. лето '!I63</f>
        <v>50</v>
      </c>
      <c r="AA66" s="496"/>
      <c r="AB66" s="167"/>
      <c r="AC66" s="101"/>
      <c r="AD66" s="166"/>
      <c r="AE66" s="166"/>
      <c r="AF66" s="166"/>
      <c r="AG66" s="166"/>
      <c r="AH66" s="166"/>
      <c r="AI66" s="166"/>
      <c r="AJ66" s="166"/>
      <c r="AK66" s="166"/>
      <c r="AL66" s="100"/>
      <c r="AM66" s="263"/>
      <c r="AN66" s="494"/>
      <c r="AO66" s="106"/>
      <c r="AP66" s="106"/>
      <c r="AQ66" s="106"/>
      <c r="AR66" s="106"/>
      <c r="AS66" s="106"/>
      <c r="AT66" s="106"/>
      <c r="AU66" s="106"/>
      <c r="AV66" s="106"/>
      <c r="AW66" s="106"/>
      <c r="AX66" s="106"/>
      <c r="AY66" s="106"/>
      <c r="AZ66" s="106"/>
      <c r="BA66" s="106"/>
      <c r="BB66" s="91"/>
      <c r="BC66" s="91"/>
      <c r="BD66" s="91"/>
      <c r="BE66" s="86"/>
      <c r="BF66" s="91"/>
      <c r="BG66" s="115"/>
      <c r="BH66" s="114"/>
      <c r="BI66" s="114"/>
    </row>
    <row r="67" spans="2:61" ht="12" customHeight="1">
      <c r="B67" s="1177" t="str">
        <f>'МЕНЮ  12-18л. лето '!J64</f>
        <v>376/17</v>
      </c>
      <c r="C67" s="1072" t="str">
        <f>'МЕНЮ  12-18л. лето '!C64</f>
        <v>Чай с сахаром</v>
      </c>
      <c r="D67" s="1127">
        <f>'МЕНЮ  12-18л. лето '!D64</f>
        <v>200</v>
      </c>
      <c r="E67" s="841">
        <f>'МЕНЮ  12-18л. лето '!E64</f>
        <v>0.4</v>
      </c>
      <c r="F67" s="845">
        <f>'МЕНЮ  12-18л. лето '!F64</f>
        <v>0</v>
      </c>
      <c r="G67" s="845">
        <f>'МЕНЮ  12-18л. лето '!G64</f>
        <v>10.257</v>
      </c>
      <c r="H67" s="844">
        <f>'МЕНЮ  12-18л. лето '!H64</f>
        <v>42.213999999999999</v>
      </c>
      <c r="I67" s="848">
        <v>0.08</v>
      </c>
      <c r="J67" s="849">
        <v>0</v>
      </c>
      <c r="K67" s="849">
        <v>0.02</v>
      </c>
      <c r="L67" s="853">
        <v>0.6</v>
      </c>
      <c r="M67" s="851">
        <v>8.9570000000000007</v>
      </c>
      <c r="N67" s="842">
        <v>14.4</v>
      </c>
      <c r="O67" s="842">
        <v>7.6</v>
      </c>
      <c r="P67" s="852">
        <v>1.4510000000000001</v>
      </c>
      <c r="Q67" s="847">
        <f>'МЕНЮ  12-18л. лето '!I64</f>
        <v>66</v>
      </c>
      <c r="AA67" s="496"/>
      <c r="AB67" s="167"/>
      <c r="AC67" s="101"/>
      <c r="AD67" s="166"/>
      <c r="AE67" s="166"/>
      <c r="AF67" s="166"/>
      <c r="AG67" s="166"/>
      <c r="AH67" s="166"/>
      <c r="AI67" s="166"/>
      <c r="AJ67" s="166"/>
      <c r="AK67" s="166"/>
      <c r="AL67" s="91"/>
      <c r="AM67" s="114"/>
      <c r="AN67" s="91"/>
      <c r="AO67" s="106"/>
      <c r="AP67" s="106"/>
      <c r="AQ67" s="106"/>
      <c r="AR67" s="106"/>
      <c r="AS67" s="106"/>
      <c r="AT67" s="106"/>
      <c r="AU67" s="106"/>
      <c r="AV67" s="106"/>
      <c r="AW67" s="106"/>
      <c r="AX67" s="106"/>
      <c r="AY67" s="106"/>
      <c r="AZ67" s="106"/>
      <c r="BA67" s="106"/>
      <c r="BB67" s="91"/>
      <c r="BC67" s="87"/>
      <c r="BD67" s="86"/>
      <c r="BE67" s="206"/>
      <c r="BF67" s="91"/>
      <c r="BG67" s="114"/>
      <c r="BH67" s="114"/>
      <c r="BI67" s="114"/>
    </row>
    <row r="68" spans="2:61" ht="13.5" customHeight="1">
      <c r="B68" s="1178" t="str">
        <f>'МЕНЮ  12-18л. лето '!J65</f>
        <v>Пром.пр.</v>
      </c>
      <c r="C68" s="1072" t="str">
        <f>'МЕНЮ  12-18л. лето '!C65</f>
        <v>Хлеб пшеничный</v>
      </c>
      <c r="D68" s="1127">
        <f>'МЕНЮ  12-18л. лето '!D65</f>
        <v>40</v>
      </c>
      <c r="E68" s="841">
        <f>'МЕНЮ  12-18л. лето '!E65</f>
        <v>1.54</v>
      </c>
      <c r="F68" s="842">
        <f>'МЕНЮ  12-18л. лето '!F65</f>
        <v>0.55000000000000004</v>
      </c>
      <c r="G68" s="843">
        <f>'МЕНЮ  12-18л. лето '!G65</f>
        <v>21.68</v>
      </c>
      <c r="H68" s="844">
        <f>'МЕНЮ  12-18л. лето '!H65</f>
        <v>97.83</v>
      </c>
      <c r="I68" s="1160">
        <v>0</v>
      </c>
      <c r="J68" s="1160">
        <v>4.8000000000000001E-2</v>
      </c>
      <c r="K68" s="1160">
        <v>1.6E-2</v>
      </c>
      <c r="L68" s="1063">
        <v>0</v>
      </c>
      <c r="M68" s="851">
        <v>8</v>
      </c>
      <c r="N68" s="1160">
        <v>23.75</v>
      </c>
      <c r="O68" s="1160">
        <v>5.0999999999999996</v>
      </c>
      <c r="P68" s="1160">
        <v>0.04</v>
      </c>
      <c r="Q68" s="847">
        <f>'МЕНЮ  12-18л. лето '!I65</f>
        <v>9</v>
      </c>
      <c r="V68" s="91"/>
      <c r="W68" s="91"/>
      <c r="X68" s="106"/>
      <c r="Y68" s="106"/>
      <c r="Z68" s="106"/>
      <c r="AA68" s="101"/>
      <c r="AB68" s="167"/>
      <c r="AC68" s="101"/>
      <c r="AD68" s="497"/>
      <c r="AE68" s="101"/>
      <c r="AF68" s="101"/>
      <c r="AG68" s="101"/>
      <c r="AH68" s="101"/>
      <c r="AI68" s="101"/>
      <c r="AJ68" s="166"/>
      <c r="AK68" s="166"/>
      <c r="AL68" s="91"/>
      <c r="AM68" s="100"/>
      <c r="AN68" s="87"/>
      <c r="AO68" s="86"/>
      <c r="AP68" s="91"/>
      <c r="AQ68" s="91"/>
      <c r="AR68" s="91"/>
      <c r="AS68" s="91"/>
      <c r="AT68" s="91"/>
      <c r="AU68" s="91"/>
      <c r="AV68" s="91"/>
      <c r="AW68" s="91"/>
      <c r="AX68" s="91"/>
      <c r="AY68" s="106"/>
      <c r="AZ68" s="106"/>
      <c r="BA68" s="106"/>
      <c r="BB68" s="100"/>
      <c r="BC68" s="87"/>
      <c r="BD68" s="86"/>
      <c r="BE68" s="206"/>
      <c r="BF68" s="91"/>
      <c r="BG68" s="115"/>
      <c r="BH68" s="114"/>
      <c r="BI68" s="114"/>
    </row>
    <row r="69" spans="2:61" ht="14.25" customHeight="1">
      <c r="B69" s="1178" t="str">
        <f>'МЕНЮ  12-18л. лето '!J66</f>
        <v>Пром.пр.</v>
      </c>
      <c r="C69" s="1072" t="str">
        <f>'МЕНЮ  12-18л. лето '!C66</f>
        <v>Хлеб ржаной</v>
      </c>
      <c r="D69" s="1127">
        <f>'МЕНЮ  12-18л. лето '!D66</f>
        <v>30</v>
      </c>
      <c r="E69" s="841">
        <f>'МЕНЮ  12-18л. лето '!E66</f>
        <v>1.6950000000000001</v>
      </c>
      <c r="F69" s="842">
        <f>'МЕНЮ  12-18л. лето '!F66</f>
        <v>0.45</v>
      </c>
      <c r="G69" s="843">
        <f>'МЕНЮ  12-18л. лето '!G66</f>
        <v>12.56</v>
      </c>
      <c r="H69" s="844">
        <f>'МЕНЮ  12-18л. лето '!H66</f>
        <v>61.07</v>
      </c>
      <c r="I69" s="842">
        <v>0</v>
      </c>
      <c r="J69" s="845">
        <v>7.4999999999999997E-2</v>
      </c>
      <c r="K69" s="845">
        <v>7.4999999999999997E-2</v>
      </c>
      <c r="L69" s="896">
        <v>0</v>
      </c>
      <c r="M69" s="851">
        <v>9.9</v>
      </c>
      <c r="N69" s="842">
        <v>45.2</v>
      </c>
      <c r="O69" s="842">
        <v>1.98</v>
      </c>
      <c r="P69" s="842">
        <v>1.32E-2</v>
      </c>
      <c r="Q69" s="847">
        <f>'МЕНЮ  12-18л. лето '!I66</f>
        <v>10</v>
      </c>
      <c r="S69" s="238"/>
      <c r="V69" s="316"/>
      <c r="W69" s="114"/>
      <c r="X69" s="248"/>
      <c r="Y69" s="101"/>
      <c r="Z69" s="101"/>
      <c r="AA69" s="101"/>
      <c r="AB69" s="167"/>
      <c r="AC69" s="101"/>
      <c r="AD69" s="101"/>
      <c r="AE69" s="497"/>
      <c r="AF69" s="101"/>
      <c r="AG69" s="101"/>
      <c r="AH69" s="101"/>
      <c r="AI69" s="101"/>
      <c r="AJ69" s="101"/>
      <c r="AK69" s="166"/>
      <c r="AL69" s="91"/>
      <c r="AM69" s="103"/>
      <c r="AN69" s="87"/>
      <c r="AO69" s="86"/>
      <c r="AP69" s="91"/>
      <c r="AQ69" s="91"/>
      <c r="AR69" s="91"/>
      <c r="AS69" s="91"/>
      <c r="AT69" s="91"/>
      <c r="AU69" s="91"/>
      <c r="AV69" s="91"/>
      <c r="AW69" s="91"/>
      <c r="AX69" s="106"/>
      <c r="AY69" s="106"/>
      <c r="AZ69" s="106"/>
      <c r="BA69" s="106"/>
      <c r="BB69" s="100"/>
      <c r="BC69" s="87"/>
      <c r="BD69" s="86"/>
      <c r="BE69" s="86"/>
      <c r="BF69" s="91"/>
      <c r="BG69" s="114"/>
      <c r="BH69" s="114"/>
      <c r="BI69" s="114"/>
    </row>
    <row r="70" spans="2:61" ht="12.75" customHeight="1" thickBot="1">
      <c r="B70" s="1179" t="str">
        <f>'МЕНЮ  12-18л. лето '!J67</f>
        <v>82 /21</v>
      </c>
      <c r="C70" s="307" t="str">
        <f>'МЕНЮ  12-18л. лето '!C67</f>
        <v xml:space="preserve">Фрукты свежие </v>
      </c>
      <c r="D70" s="1180">
        <f>'МЕНЮ  12-18л. лето '!D67</f>
        <v>110</v>
      </c>
      <c r="E70" s="2000">
        <f>'МЕНЮ  12-18л. лето '!E67</f>
        <v>0.44</v>
      </c>
      <c r="F70" s="2001">
        <f>'МЕНЮ  12-18л. лето '!F67</f>
        <v>0.44</v>
      </c>
      <c r="G70" s="2002">
        <f>'МЕНЮ  12-18л. лето '!G67</f>
        <v>10.78</v>
      </c>
      <c r="H70" s="436">
        <f>'МЕНЮ  12-18л. лето '!H67</f>
        <v>51.7</v>
      </c>
      <c r="I70" s="441">
        <v>11</v>
      </c>
      <c r="J70" s="441">
        <v>0.03</v>
      </c>
      <c r="K70" s="441">
        <v>0.02</v>
      </c>
      <c r="L70" s="436">
        <v>0</v>
      </c>
      <c r="M70" s="856">
        <v>17.600000000000001</v>
      </c>
      <c r="N70" s="2003">
        <v>12.1</v>
      </c>
      <c r="O70" s="441">
        <v>9.9</v>
      </c>
      <c r="P70" s="2004">
        <v>2.42</v>
      </c>
      <c r="Q70" s="847">
        <f>'МЕНЮ  12-18л. лето '!I67</f>
        <v>77</v>
      </c>
      <c r="V70" s="316"/>
      <c r="W70" s="114"/>
      <c r="X70" s="248"/>
      <c r="Y70" s="101"/>
      <c r="Z70" s="101"/>
      <c r="AA70" s="496"/>
      <c r="AB70" s="167"/>
      <c r="AC70" s="530"/>
      <c r="AD70" s="530"/>
      <c r="AE70" s="530"/>
      <c r="AF70" s="530"/>
      <c r="AG70" s="101"/>
      <c r="AH70" s="144"/>
      <c r="AI70" s="101"/>
      <c r="AJ70" s="101"/>
      <c r="AK70" s="166"/>
      <c r="AL70" s="91"/>
      <c r="AM70" s="91"/>
      <c r="AN70" s="91"/>
      <c r="AO70" s="91"/>
      <c r="AP70" s="91"/>
      <c r="AQ70" s="176"/>
      <c r="AR70" s="505"/>
      <c r="AS70" s="91"/>
      <c r="AT70" s="176"/>
      <c r="AU70" s="176"/>
      <c r="AV70" s="91"/>
      <c r="AW70" s="504"/>
      <c r="AX70" s="91"/>
      <c r="AY70" s="91"/>
      <c r="AZ70" s="91"/>
      <c r="BA70" s="91"/>
      <c r="BB70" s="100"/>
      <c r="BC70" s="87"/>
      <c r="BD70" s="90"/>
      <c r="BE70" s="86"/>
      <c r="BF70" s="91"/>
      <c r="BG70" s="114"/>
      <c r="BH70" s="114"/>
      <c r="BI70" s="114"/>
    </row>
    <row r="71" spans="2:61" ht="16.5" customHeight="1">
      <c r="B71" s="405" t="s">
        <v>333</v>
      </c>
      <c r="D71" s="1175">
        <f>'МЕНЮ  12-18л. лето '!D68</f>
        <v>680</v>
      </c>
      <c r="E71" s="2014">
        <f>'МЕНЮ  12-18л. лето '!E68</f>
        <v>22.315999999999999</v>
      </c>
      <c r="F71" s="1800">
        <f>'МЕНЮ  12-18л. лето '!F68</f>
        <v>21.704000000000001</v>
      </c>
      <c r="G71" s="2013">
        <f>'МЕНЮ  12-18л. лето '!G68</f>
        <v>97.99</v>
      </c>
      <c r="H71" s="2015">
        <f>'МЕНЮ  12-18л. лето '!H68</f>
        <v>675.27100000000007</v>
      </c>
      <c r="I71" s="864">
        <f t="shared" ref="I71:P71" si="0">SUM(I65:I70)</f>
        <v>14.2506</v>
      </c>
      <c r="J71" s="865">
        <f t="shared" si="0"/>
        <v>0.46299999999999997</v>
      </c>
      <c r="K71" s="1202">
        <f t="shared" si="0"/>
        <v>0.53800000000000003</v>
      </c>
      <c r="L71" s="864">
        <f t="shared" si="0"/>
        <v>873.57</v>
      </c>
      <c r="M71" s="866">
        <f t="shared" si="0"/>
        <v>389.27</v>
      </c>
      <c r="N71" s="867">
        <f t="shared" si="0"/>
        <v>250.203</v>
      </c>
      <c r="O71" s="868">
        <f t="shared" si="0"/>
        <v>52.9</v>
      </c>
      <c r="P71" s="869">
        <f t="shared" si="0"/>
        <v>10.4032</v>
      </c>
      <c r="Q71" s="473"/>
      <c r="AA71" s="101"/>
      <c r="AB71" s="167"/>
      <c r="AC71" s="101"/>
      <c r="AD71" s="101"/>
      <c r="AE71" s="101"/>
      <c r="AF71" s="101"/>
      <c r="AG71" s="101"/>
      <c r="AH71" s="101"/>
      <c r="AI71" s="101"/>
      <c r="AJ71" s="101"/>
      <c r="AK71" s="166"/>
      <c r="AL71" s="91"/>
      <c r="AM71" s="91"/>
      <c r="AN71" s="91"/>
      <c r="AO71" s="91"/>
      <c r="AP71" s="91"/>
      <c r="AQ71" s="91"/>
      <c r="AR71" s="91"/>
      <c r="AS71" s="91"/>
      <c r="AT71" s="91"/>
      <c r="AU71" s="91"/>
      <c r="AV71" s="91"/>
      <c r="AW71" s="91"/>
      <c r="AX71" s="91"/>
      <c r="AY71" s="91"/>
      <c r="AZ71" s="101"/>
      <c r="BA71" s="101"/>
      <c r="BB71" s="101"/>
      <c r="BC71" s="101"/>
      <c r="BD71" s="101"/>
      <c r="BE71" s="101"/>
      <c r="BF71" s="101"/>
      <c r="BG71" s="101"/>
      <c r="BH71" s="86"/>
      <c r="BI71" s="86"/>
    </row>
    <row r="72" spans="2:61" ht="12.75" customHeight="1">
      <c r="B72" s="870"/>
      <c r="C72" s="1197" t="s">
        <v>10</v>
      </c>
      <c r="D72" s="1198">
        <v>0.25</v>
      </c>
      <c r="E72" s="2016">
        <f>'МЕНЮ  12-18л. лето '!E69</f>
        <v>22.5</v>
      </c>
      <c r="F72" s="2017">
        <f>'МЕНЮ  12-18л. лето '!F69</f>
        <v>23</v>
      </c>
      <c r="G72" s="2018">
        <f>'МЕНЮ  12-18л. лето '!G69</f>
        <v>95.75</v>
      </c>
      <c r="H72" s="1876">
        <f>'МЕНЮ  12-18л. лето '!H69</f>
        <v>680</v>
      </c>
      <c r="I72" s="1874">
        <v>17.5</v>
      </c>
      <c r="J72" s="2005">
        <v>0.35</v>
      </c>
      <c r="K72" s="2006">
        <v>0.4</v>
      </c>
      <c r="L72" s="2007">
        <v>225</v>
      </c>
      <c r="M72" s="1196">
        <v>300</v>
      </c>
      <c r="N72" s="2007">
        <v>300</v>
      </c>
      <c r="O72" s="2007">
        <v>75</v>
      </c>
      <c r="P72" s="2008">
        <v>4.5</v>
      </c>
      <c r="Q72" s="473"/>
      <c r="AA72" s="101"/>
      <c r="AB72" s="167"/>
      <c r="AC72" s="101"/>
      <c r="AD72" s="497"/>
      <c r="AE72" s="101"/>
      <c r="AF72" s="101"/>
      <c r="AG72" s="101"/>
      <c r="AH72" s="101"/>
      <c r="AI72" s="101"/>
      <c r="AJ72" s="101"/>
      <c r="AK72" s="166"/>
      <c r="AL72" s="102"/>
      <c r="AM72" s="91"/>
      <c r="AN72" s="91"/>
      <c r="AO72" s="91"/>
      <c r="AP72" s="176"/>
      <c r="AQ72" s="176"/>
      <c r="AR72" s="91"/>
      <c r="AS72" s="176"/>
      <c r="AT72" s="176"/>
      <c r="AU72" s="91"/>
      <c r="AV72" s="87"/>
      <c r="AW72" s="91"/>
      <c r="AX72" s="91"/>
      <c r="AY72" s="91"/>
      <c r="AZ72" s="101"/>
      <c r="BA72" s="166"/>
      <c r="BB72" s="166"/>
      <c r="BC72" s="166"/>
      <c r="BD72" s="166"/>
      <c r="BE72" s="166"/>
      <c r="BF72" s="166"/>
      <c r="BG72" s="166"/>
      <c r="BH72" s="86"/>
      <c r="BI72" s="86"/>
    </row>
    <row r="73" spans="2:61" ht="14.25" customHeight="1" thickBot="1">
      <c r="B73" s="195"/>
      <c r="C73" s="883" t="s">
        <v>505</v>
      </c>
      <c r="D73" s="884"/>
      <c r="E73" s="2009">
        <f>'МЕНЮ  12-18л. лето '!E70</f>
        <v>-0.2</v>
      </c>
      <c r="F73" s="2010">
        <f>'МЕНЮ  12-18л. лето '!F70</f>
        <v>-1.41</v>
      </c>
      <c r="G73" s="2011">
        <f>'МЕНЮ  12-18л. лето '!G70</f>
        <v>0.57999999999999996</v>
      </c>
      <c r="H73" s="2012">
        <f>'МЕНЮ  12-18л. лето '!H70</f>
        <v>-0.17</v>
      </c>
      <c r="I73" s="860">
        <v>-4.6399999999999997</v>
      </c>
      <c r="J73" s="860">
        <v>8.07</v>
      </c>
      <c r="K73" s="860">
        <v>8.6300000000000008</v>
      </c>
      <c r="L73" s="860">
        <v>72.06</v>
      </c>
      <c r="M73" s="860">
        <v>7.44</v>
      </c>
      <c r="N73" s="860">
        <v>-4.1500000000000004</v>
      </c>
      <c r="O73" s="860">
        <v>-7.37</v>
      </c>
      <c r="P73" s="1188">
        <v>32.799999999999997</v>
      </c>
      <c r="Q73" s="473"/>
      <c r="V73" s="83"/>
      <c r="W73" s="514"/>
      <c r="X73" s="86"/>
      <c r="Y73" s="532"/>
      <c r="Z73" s="533"/>
      <c r="AA73" s="534"/>
      <c r="AB73" s="535"/>
      <c r="AC73" s="536"/>
      <c r="AD73" s="534"/>
      <c r="AE73" s="537"/>
      <c r="AF73" s="534"/>
      <c r="AG73" s="538"/>
      <c r="AH73" s="535"/>
      <c r="AI73" s="535"/>
      <c r="AJ73" s="534"/>
      <c r="AK73" s="539"/>
      <c r="AL73" s="103"/>
      <c r="AM73" s="540"/>
      <c r="AN73" s="541"/>
      <c r="AO73" s="542"/>
      <c r="AP73" s="543"/>
      <c r="AQ73" s="503"/>
      <c r="AR73" s="503"/>
      <c r="AS73" s="503"/>
      <c r="AT73" s="503"/>
      <c r="AU73" s="503"/>
      <c r="AV73" s="503"/>
      <c r="AW73" s="540"/>
      <c r="AX73" s="540"/>
      <c r="AY73" s="544"/>
      <c r="AZ73" s="101"/>
      <c r="BA73" s="101"/>
      <c r="BB73" s="101"/>
      <c r="BC73" s="496"/>
      <c r="BD73" s="101"/>
      <c r="BE73" s="497"/>
      <c r="BF73" s="101"/>
      <c r="BG73" s="101"/>
      <c r="BH73" s="86"/>
      <c r="BI73" s="86"/>
    </row>
    <row r="74" spans="2:61" ht="12" customHeight="1">
      <c r="B74" s="75"/>
      <c r="C74" s="650" t="s">
        <v>152</v>
      </c>
      <c r="D74" s="48"/>
      <c r="E74" s="297"/>
      <c r="F74" s="887"/>
      <c r="G74" s="887"/>
      <c r="H74" s="888"/>
      <c r="I74" s="889"/>
      <c r="J74" s="889"/>
      <c r="K74" s="889"/>
      <c r="L74" s="889"/>
      <c r="M74" s="890"/>
      <c r="N74" s="889"/>
      <c r="O74" s="889"/>
      <c r="P74" s="888"/>
      <c r="Q74" s="85"/>
      <c r="V74" s="91"/>
      <c r="W74" s="545"/>
      <c r="X74" s="91"/>
      <c r="Y74" s="546"/>
      <c r="Z74" s="546"/>
      <c r="AA74" s="546"/>
      <c r="AB74" s="546"/>
      <c r="AC74" s="547"/>
      <c r="AD74" s="546"/>
      <c r="AE74" s="546"/>
      <c r="AF74" s="546"/>
      <c r="AG74" s="548"/>
      <c r="AH74" s="548"/>
      <c r="AI74" s="546"/>
      <c r="AJ74" s="546"/>
      <c r="AK74" s="549"/>
      <c r="AL74" s="103"/>
      <c r="AM74" s="506"/>
      <c r="AN74" s="506"/>
      <c r="AO74" s="506"/>
      <c r="AP74" s="550"/>
      <c r="AQ74" s="506"/>
      <c r="AR74" s="506"/>
      <c r="AS74" s="506"/>
      <c r="AT74" s="506"/>
      <c r="AU74" s="506"/>
      <c r="AV74" s="506"/>
      <c r="AW74" s="506"/>
      <c r="AX74" s="506"/>
      <c r="AY74" s="506"/>
      <c r="AZ74" s="498"/>
      <c r="BA74" s="101"/>
      <c r="BB74" s="101"/>
      <c r="BC74" s="496"/>
      <c r="BD74" s="144"/>
      <c r="BE74" s="497"/>
      <c r="BF74" s="101"/>
      <c r="BG74" s="101"/>
      <c r="BH74" s="86"/>
      <c r="BI74" s="86"/>
    </row>
    <row r="75" spans="2:61" ht="14.25" customHeight="1">
      <c r="B75" s="1016" t="str">
        <f>'МЕНЮ  12-18л. лето '!J72</f>
        <v>54-3з/22</v>
      </c>
      <c r="C75" s="738" t="str">
        <f>'МЕНЮ  12-18л. лето '!C72</f>
        <v>Помидор в нарезке</v>
      </c>
      <c r="D75" s="198">
        <f>'МЕНЮ  12-18л. лето '!D72</f>
        <v>70</v>
      </c>
      <c r="E75" s="173">
        <f>'МЕНЮ  12-18л. лето '!E72</f>
        <v>0.81699999999999995</v>
      </c>
      <c r="F75" s="253">
        <f>'МЕНЮ  12-18л. лето '!F72</f>
        <v>0.11700000000000001</v>
      </c>
      <c r="G75" s="722">
        <f>'МЕНЮ  12-18л. лето '!G72</f>
        <v>2.6840000000000002</v>
      </c>
      <c r="H75" s="254">
        <f>'МЕНЮ  12-18л. лето '!H72</f>
        <v>14.933999999999999</v>
      </c>
      <c r="I75" s="842">
        <v>17.5</v>
      </c>
      <c r="J75" s="842">
        <v>0.05</v>
      </c>
      <c r="K75" s="842">
        <v>0.02</v>
      </c>
      <c r="L75" s="842">
        <v>93.1</v>
      </c>
      <c r="M75" s="851">
        <v>9.8000000000000007</v>
      </c>
      <c r="N75" s="842">
        <v>18.2</v>
      </c>
      <c r="O75" s="842">
        <v>14</v>
      </c>
      <c r="P75" s="842">
        <v>0.57999999999999996</v>
      </c>
      <c r="Q75" s="847">
        <f>'МЕНЮ  12-18л. лето '!I72</f>
        <v>2</v>
      </c>
      <c r="V75" s="91"/>
      <c r="W75" s="91"/>
      <c r="X75" s="106"/>
      <c r="Y75" s="106"/>
      <c r="Z75" s="106"/>
      <c r="AA75" s="106"/>
      <c r="AB75" s="106"/>
      <c r="AC75" s="106"/>
      <c r="AD75" s="106"/>
      <c r="AE75" s="106"/>
      <c r="AF75" s="106"/>
      <c r="AG75" s="106"/>
      <c r="AH75" s="106"/>
      <c r="AI75" s="106"/>
      <c r="AJ75" s="106"/>
      <c r="AK75" s="91"/>
      <c r="AL75" s="103"/>
      <c r="AM75" s="101"/>
      <c r="AN75" s="101"/>
      <c r="AO75" s="101"/>
      <c r="AP75" s="167"/>
      <c r="AQ75" s="530"/>
      <c r="AR75" s="530"/>
      <c r="AS75" s="530"/>
      <c r="AT75" s="530"/>
      <c r="AU75" s="101"/>
      <c r="AV75" s="144"/>
      <c r="AW75" s="101"/>
      <c r="AX75" s="101"/>
      <c r="AY75" s="166"/>
      <c r="AZ75" s="101"/>
      <c r="BA75" s="101"/>
      <c r="BB75" s="101"/>
      <c r="BC75" s="496"/>
      <c r="BD75" s="144"/>
      <c r="BE75" s="101"/>
      <c r="BF75" s="144"/>
      <c r="BG75" s="101"/>
      <c r="BH75" s="86"/>
      <c r="BI75" s="86"/>
    </row>
    <row r="76" spans="2:61" ht="13.5" customHeight="1">
      <c r="B76" s="1016" t="str">
        <f>'МЕНЮ  12-18л. лето '!J73</f>
        <v>ТТК/99/17</v>
      </c>
      <c r="C76" s="738" t="str">
        <f>'МЕНЮ  12-18л. лето '!C73</f>
        <v xml:space="preserve">Суп из овощей </v>
      </c>
      <c r="D76" s="198">
        <f>'МЕНЮ  12-18л. лето '!D73</f>
        <v>250</v>
      </c>
      <c r="E76" s="173">
        <f>'МЕНЮ  12-18л. лето '!E73</f>
        <v>2</v>
      </c>
      <c r="F76" s="926">
        <f>'МЕНЮ  12-18л. лето '!F73</f>
        <v>5.5250000000000004</v>
      </c>
      <c r="G76" s="855">
        <f>'МЕНЮ  12-18л. лето '!G73</f>
        <v>17.074999999999999</v>
      </c>
      <c r="H76" s="254">
        <f>'МЕНЮ  12-18л. лето '!H73</f>
        <v>126.02500000000001</v>
      </c>
      <c r="I76" s="1884">
        <v>7.4</v>
      </c>
      <c r="J76" s="1884">
        <v>7.4999999999999997E-2</v>
      </c>
      <c r="K76" s="1884">
        <v>7.4999999999999997E-2</v>
      </c>
      <c r="L76" s="1823">
        <v>0</v>
      </c>
      <c r="M76" s="1884">
        <v>22.75</v>
      </c>
      <c r="N76" s="1884">
        <v>45.25</v>
      </c>
      <c r="O76" s="1884">
        <v>18.25</v>
      </c>
      <c r="P76" s="1884">
        <v>0.71</v>
      </c>
      <c r="Q76" s="847">
        <f>'МЕНЮ  12-18л. лето '!I73</f>
        <v>19</v>
      </c>
      <c r="V76" s="263"/>
      <c r="W76" s="499"/>
      <c r="X76" s="106"/>
      <c r="Y76" s="106"/>
      <c r="Z76" s="106"/>
      <c r="AA76" s="106"/>
      <c r="AB76" s="106"/>
      <c r="AC76" s="106"/>
      <c r="AD76" s="106"/>
      <c r="AE76" s="106"/>
      <c r="AF76" s="106"/>
      <c r="AG76" s="106"/>
      <c r="AH76" s="106"/>
      <c r="AI76" s="106"/>
      <c r="AJ76" s="106"/>
      <c r="AK76" s="91"/>
      <c r="AL76" s="100"/>
      <c r="AM76" s="551"/>
      <c r="AN76" s="551"/>
      <c r="AO76" s="551"/>
      <c r="AP76" s="552"/>
      <c r="AQ76" s="551"/>
      <c r="AR76" s="551"/>
      <c r="AS76" s="553"/>
      <c r="AT76" s="551"/>
      <c r="AU76" s="553"/>
      <c r="AV76" s="553"/>
      <c r="AW76" s="551"/>
      <c r="AX76" s="551"/>
      <c r="AY76" s="551"/>
      <c r="AZ76" s="91"/>
      <c r="BA76" s="91"/>
      <c r="BB76" s="91"/>
      <c r="BC76" s="91"/>
      <c r="BD76" s="86"/>
      <c r="BE76" s="86"/>
      <c r="BF76" s="86"/>
      <c r="BG76" s="86"/>
      <c r="BH76" s="86"/>
      <c r="BI76" s="86"/>
    </row>
    <row r="77" spans="2:61" ht="12.75" customHeight="1">
      <c r="B77" s="891" t="str">
        <f>'МЕНЮ  12-18л. лето '!J74</f>
        <v>260/17</v>
      </c>
      <c r="C77" s="738" t="str">
        <f>'МЕНЮ  12-18л. лето '!C74</f>
        <v>Гуляш мясной</v>
      </c>
      <c r="D77" s="198">
        <f>'МЕНЮ  12-18л. лето '!D74</f>
        <v>110</v>
      </c>
      <c r="E77" s="173">
        <f>'МЕНЮ  12-18л. лето '!E74</f>
        <v>18.600000000000001</v>
      </c>
      <c r="F77" s="253">
        <f>'МЕНЮ  12-18л. лето '!F74</f>
        <v>20.469000000000001</v>
      </c>
      <c r="G77" s="722">
        <f>'МЕНЮ  12-18л. лето '!G74</f>
        <v>15.278</v>
      </c>
      <c r="H77" s="254">
        <f>'МЕНЮ  12-18л. лето '!H74</f>
        <v>316.05</v>
      </c>
      <c r="I77" s="858">
        <v>3.36</v>
      </c>
      <c r="J77" s="857">
        <v>0.115</v>
      </c>
      <c r="K77" s="893">
        <v>9.9000000000000005E-2</v>
      </c>
      <c r="L77" s="844">
        <v>10.64</v>
      </c>
      <c r="M77" s="894">
        <v>13.555</v>
      </c>
      <c r="N77" s="846">
        <v>15.49</v>
      </c>
      <c r="O77" s="845">
        <v>22.32</v>
      </c>
      <c r="P77" s="845">
        <v>1.89</v>
      </c>
      <c r="Q77" s="847">
        <f>'МЕНЮ  12-18л. лето '!I74</f>
        <v>42</v>
      </c>
      <c r="V77" s="91"/>
      <c r="W77" s="91"/>
      <c r="X77" s="106"/>
      <c r="Y77" s="106"/>
      <c r="Z77" s="106"/>
      <c r="AA77" s="106"/>
      <c r="AB77" s="106"/>
      <c r="AC77" s="106"/>
      <c r="AD77" s="106"/>
      <c r="AE77" s="106"/>
      <c r="AF77" s="106"/>
      <c r="AG77" s="106"/>
      <c r="AH77" s="106"/>
      <c r="AI77" s="106"/>
      <c r="AJ77" s="106"/>
      <c r="AK77" s="91"/>
      <c r="AL77" s="100"/>
      <c r="AM77" s="91"/>
      <c r="AN77" s="91"/>
      <c r="AO77" s="91"/>
      <c r="AP77" s="91"/>
      <c r="AQ77" s="91"/>
      <c r="AR77" s="91"/>
      <c r="AS77" s="91"/>
      <c r="AT77" s="91"/>
      <c r="AU77" s="91"/>
      <c r="AV77" s="91"/>
      <c r="AW77" s="91"/>
      <c r="AX77" s="91"/>
      <c r="AY77" s="91"/>
      <c r="AZ77" s="91"/>
      <c r="BA77" s="91"/>
      <c r="BB77" s="91"/>
      <c r="BC77" s="91"/>
      <c r="BD77" s="86"/>
      <c r="BE77" s="86"/>
      <c r="BF77" s="86"/>
      <c r="BG77" s="86"/>
      <c r="BH77" s="86"/>
      <c r="BI77" s="86"/>
    </row>
    <row r="78" spans="2:61" ht="12" customHeight="1">
      <c r="B78" s="891" t="str">
        <f>'МЕНЮ  12-18л. лето '!J75</f>
        <v>203/17</v>
      </c>
      <c r="C78" s="738" t="str">
        <f>'МЕНЮ  12-18л. лето '!C75</f>
        <v>Макароны отварные с маслом</v>
      </c>
      <c r="D78" s="198">
        <f>'МЕНЮ  12-18л. лето '!D75</f>
        <v>180</v>
      </c>
      <c r="E78" s="1909">
        <f>'МЕНЮ  12-18л. лето '!E75</f>
        <v>6.3620000000000001</v>
      </c>
      <c r="F78" s="926">
        <f>'МЕНЮ  12-18л. лето '!F75</f>
        <v>6.1689999999999996</v>
      </c>
      <c r="G78" s="855">
        <f>'МЕНЮ  12-18л. лето '!G75</f>
        <v>25.404</v>
      </c>
      <c r="H78" s="254">
        <f>'МЕНЮ  12-18л. лето '!H75</f>
        <v>182.43600000000001</v>
      </c>
      <c r="I78" s="848">
        <v>0</v>
      </c>
      <c r="J78" s="848">
        <v>7.0000000000000007E-2</v>
      </c>
      <c r="K78" s="848">
        <v>0.04</v>
      </c>
      <c r="L78" s="844">
        <v>23.38</v>
      </c>
      <c r="M78" s="861">
        <v>11.78</v>
      </c>
      <c r="N78" s="845">
        <v>48.17</v>
      </c>
      <c r="O78" s="845">
        <v>8.35</v>
      </c>
      <c r="P78" s="845">
        <v>0.84</v>
      </c>
      <c r="Q78" s="847">
        <f>'МЕНЮ  12-18л. лето '!I75</f>
        <v>34</v>
      </c>
      <c r="V78" s="100"/>
      <c r="W78" s="248"/>
      <c r="X78" s="248"/>
      <c r="Y78" s="114"/>
      <c r="Z78" s="114"/>
      <c r="AA78" s="114"/>
      <c r="AB78" s="206"/>
      <c r="AC78" s="206"/>
      <c r="AD78" s="516"/>
      <c r="AE78" s="114"/>
      <c r="AF78" s="114"/>
      <c r="AG78" s="206"/>
      <c r="AH78" s="114"/>
      <c r="AI78" s="114"/>
      <c r="AJ78" s="114"/>
      <c r="AK78" s="114"/>
      <c r="AL78" s="91"/>
      <c r="AM78" s="91"/>
      <c r="AN78" s="91"/>
      <c r="AO78" s="91"/>
      <c r="AP78" s="91"/>
      <c r="AQ78" s="91"/>
      <c r="AR78" s="91"/>
      <c r="AS78" s="91"/>
      <c r="AT78" s="91"/>
      <c r="AU78" s="91"/>
      <c r="AV78" s="504"/>
      <c r="AW78" s="91"/>
      <c r="AX78" s="504"/>
      <c r="AY78" s="91"/>
      <c r="AZ78" s="91"/>
      <c r="BA78" s="91"/>
      <c r="BB78" s="91"/>
      <c r="BC78" s="91"/>
      <c r="BD78" s="86"/>
      <c r="BE78" s="86"/>
      <c r="BF78" s="86"/>
      <c r="BG78" s="86"/>
      <c r="BH78" s="500"/>
      <c r="BI78" s="86"/>
    </row>
    <row r="79" spans="2:61" ht="12.75" customHeight="1">
      <c r="B79" s="891" t="str">
        <f>'МЕНЮ  12-18л. лето '!J76</f>
        <v>501/ 21</v>
      </c>
      <c r="C79" s="738" t="str">
        <f>'МЕНЮ  12-18л. лето '!C76</f>
        <v>Сок фруктовый (яблочный)</v>
      </c>
      <c r="D79" s="198">
        <f>'МЕНЮ  12-18л. лето '!D76</f>
        <v>200</v>
      </c>
      <c r="E79" s="173">
        <f>'МЕНЮ  12-18л. лето '!E76</f>
        <v>1</v>
      </c>
      <c r="F79" s="253">
        <f>'МЕНЮ  12-18л. лето '!F76</f>
        <v>0.2</v>
      </c>
      <c r="G79" s="722">
        <f>'МЕНЮ  12-18л. лето '!G76</f>
        <v>20.2</v>
      </c>
      <c r="H79" s="254">
        <f>'МЕНЮ  12-18л. лето '!H76</f>
        <v>86</v>
      </c>
      <c r="I79" s="1069">
        <v>4</v>
      </c>
      <c r="J79" s="1069">
        <v>0.02</v>
      </c>
      <c r="K79" s="1069">
        <v>0.02</v>
      </c>
      <c r="L79" s="1192">
        <v>0</v>
      </c>
      <c r="M79" s="851">
        <v>14</v>
      </c>
      <c r="N79" s="1160">
        <v>14</v>
      </c>
      <c r="O79" s="1069">
        <v>8</v>
      </c>
      <c r="P79" s="1160">
        <v>0.28000000000000003</v>
      </c>
      <c r="Q79" s="847">
        <f>'МЕНЮ  12-18л. лето '!I76</f>
        <v>75</v>
      </c>
      <c r="V79" s="100"/>
      <c r="W79" s="91"/>
      <c r="X79" s="248"/>
      <c r="Y79" s="248"/>
      <c r="Z79" s="248"/>
      <c r="AA79" s="248"/>
      <c r="AB79" s="248"/>
      <c r="AC79" s="248"/>
      <c r="AD79" s="248"/>
      <c r="AE79" s="248"/>
      <c r="AF79" s="248"/>
      <c r="AG79" s="248"/>
      <c r="AH79" s="248"/>
      <c r="AI79" s="248"/>
      <c r="AJ79" s="248"/>
      <c r="AK79" s="248"/>
      <c r="AL79" s="105"/>
      <c r="AM79" s="91"/>
      <c r="AN79" s="91"/>
      <c r="AO79" s="91"/>
      <c r="AP79" s="554"/>
      <c r="AQ79" s="91"/>
      <c r="AR79" s="91"/>
      <c r="AS79" s="91"/>
      <c r="AT79" s="91"/>
      <c r="AU79" s="91"/>
      <c r="AV79" s="91"/>
      <c r="AW79" s="91"/>
      <c r="AX79" s="504"/>
      <c r="AY79" s="91"/>
      <c r="AZ79" s="83"/>
      <c r="BA79" s="91"/>
      <c r="BB79" s="91"/>
      <c r="BC79" s="91"/>
      <c r="BD79" s="91"/>
      <c r="BE79" s="91"/>
      <c r="BF79" s="91"/>
      <c r="BG79" s="86"/>
      <c r="BH79" s="86"/>
      <c r="BI79" s="86"/>
    </row>
    <row r="80" spans="2:61" ht="12" customHeight="1">
      <c r="B80" s="1016" t="str">
        <f>'МЕНЮ  12-18л. лето '!J77</f>
        <v>Пром.пр.</v>
      </c>
      <c r="C80" s="738" t="str">
        <f>'МЕНЮ  12-18л. лето '!C77</f>
        <v>Хлеб пшеничный</v>
      </c>
      <c r="D80" s="198">
        <f>'МЕНЮ  12-18л. лето '!D77</f>
        <v>60</v>
      </c>
      <c r="E80" s="173">
        <f>'МЕНЮ  12-18л. лето '!E77</f>
        <v>2.31</v>
      </c>
      <c r="F80" s="253">
        <f>'МЕНЮ  12-18л. лето '!F77</f>
        <v>0.82</v>
      </c>
      <c r="G80" s="722">
        <f>'МЕНЮ  12-18л. лето '!G77</f>
        <v>32.520000000000003</v>
      </c>
      <c r="H80" s="254">
        <f>'МЕНЮ  12-18л. лето '!H77</f>
        <v>146.75</v>
      </c>
      <c r="I80" s="1687">
        <v>0</v>
      </c>
      <c r="J80" s="1705">
        <v>7.1999999999999995E-2</v>
      </c>
      <c r="K80" s="1706">
        <v>2.4E-2</v>
      </c>
      <c r="L80" s="1691">
        <v>0</v>
      </c>
      <c r="M80" s="851">
        <v>12</v>
      </c>
      <c r="N80" s="1687">
        <v>40</v>
      </c>
      <c r="O80" s="1687">
        <v>8.4</v>
      </c>
      <c r="P80" s="1692">
        <v>0.06</v>
      </c>
      <c r="Q80" s="847">
        <f>'МЕНЮ  12-18л. лето '!I77</f>
        <v>9</v>
      </c>
      <c r="AE80" s="106"/>
      <c r="AF80" s="106"/>
      <c r="AG80" s="106"/>
      <c r="AH80" s="106"/>
      <c r="AI80" s="106"/>
      <c r="AJ80" s="106"/>
      <c r="AK80" s="91"/>
      <c r="AL80" s="91"/>
      <c r="AM80" s="91"/>
      <c r="AN80" s="91"/>
      <c r="AO80" s="91"/>
      <c r="AP80" s="91"/>
      <c r="AQ80" s="91"/>
      <c r="AR80" s="91"/>
      <c r="AS80" s="91"/>
      <c r="AT80" s="91"/>
      <c r="AU80" s="91"/>
      <c r="AV80" s="91"/>
      <c r="AW80" s="91"/>
      <c r="AX80" s="91"/>
      <c r="AY80" s="91"/>
      <c r="AZ80" s="91"/>
      <c r="BA80" s="91"/>
      <c r="BB80" s="105"/>
      <c r="BC80" s="91"/>
      <c r="BD80" s="99"/>
      <c r="BE80" s="91"/>
      <c r="BF80" s="91"/>
      <c r="BG80" s="86"/>
      <c r="BH80" s="86"/>
      <c r="BI80" s="86"/>
    </row>
    <row r="81" spans="2:61" ht="12" customHeight="1" thickBot="1">
      <c r="B81" s="1217" t="str">
        <f>'МЕНЮ  12-18л. лето '!J78</f>
        <v>Пром.пр.</v>
      </c>
      <c r="C81" s="307" t="str">
        <f>'МЕНЮ  12-18л. лето '!C78</f>
        <v>Хлеб ржаной</v>
      </c>
      <c r="D81" s="1739">
        <f>'МЕНЮ  12-18л. лето '!D78</f>
        <v>40</v>
      </c>
      <c r="E81" s="173">
        <f>'МЕНЮ  12-18л. лето '!E78</f>
        <v>2.2599999999999998</v>
      </c>
      <c r="F81" s="253">
        <f>'МЕНЮ  12-18л. лето '!F78</f>
        <v>0.6</v>
      </c>
      <c r="G81" s="722">
        <f>'МЕНЮ  12-18л. лето '!G78</f>
        <v>16.745999999999999</v>
      </c>
      <c r="H81" s="254">
        <f>'МЕНЮ  12-18л. лето '!H78</f>
        <v>81.424000000000007</v>
      </c>
      <c r="I81" s="855">
        <v>0</v>
      </c>
      <c r="J81" s="1899">
        <v>0.08</v>
      </c>
      <c r="K81" s="1899">
        <v>0.08</v>
      </c>
      <c r="L81" s="712">
        <v>0</v>
      </c>
      <c r="M81" s="856">
        <v>13.2</v>
      </c>
      <c r="N81" s="857">
        <v>60.27</v>
      </c>
      <c r="O81" s="855">
        <v>2.64</v>
      </c>
      <c r="P81" s="857">
        <v>0.02</v>
      </c>
      <c r="Q81" s="946">
        <f>'МЕНЮ  12-18л. лето '!I78</f>
        <v>10</v>
      </c>
      <c r="V81" s="266"/>
      <c r="W81" s="87"/>
      <c r="X81" s="248"/>
      <c r="Y81" s="101"/>
      <c r="Z81" s="101"/>
      <c r="AA81" s="101"/>
      <c r="AB81" s="167"/>
      <c r="AC81" s="101"/>
      <c r="AD81" s="101"/>
      <c r="AE81" s="101"/>
      <c r="AF81" s="101"/>
      <c r="AG81" s="101"/>
      <c r="AH81" s="101"/>
      <c r="AI81" s="101"/>
      <c r="AJ81" s="101"/>
      <c r="AK81" s="166"/>
      <c r="AL81" s="91"/>
      <c r="AM81" s="91"/>
      <c r="AN81" s="91"/>
      <c r="AO81" s="91"/>
      <c r="AP81" s="91"/>
      <c r="AQ81" s="91"/>
      <c r="AR81" s="91"/>
      <c r="AS81" s="91"/>
      <c r="AT81" s="91"/>
      <c r="AU81" s="91"/>
      <c r="AV81" s="91"/>
      <c r="AW81" s="91"/>
      <c r="AX81" s="91"/>
      <c r="AY81" s="91"/>
      <c r="AZ81" s="91"/>
      <c r="BA81" s="91"/>
      <c r="BB81" s="91"/>
      <c r="BC81" s="164"/>
      <c r="BD81" s="91"/>
      <c r="BE81" s="91"/>
      <c r="BF81" s="91"/>
      <c r="BG81" s="86"/>
      <c r="BH81" s="86"/>
      <c r="BI81" s="86"/>
    </row>
    <row r="82" spans="2:61" ht="14.25" customHeight="1">
      <c r="B82" s="405" t="s">
        <v>337</v>
      </c>
      <c r="C82" s="1109"/>
      <c r="D82" s="1609">
        <f>'МЕНЮ  12-18л. лето '!D79</f>
        <v>910</v>
      </c>
      <c r="E82" s="2025">
        <f>'МЕНЮ  12-18л. лето '!E79</f>
        <v>33.349000000000004</v>
      </c>
      <c r="F82" s="2026">
        <f>'МЕНЮ  12-18л. лето '!F79</f>
        <v>33.900000000000006</v>
      </c>
      <c r="G82" s="2027">
        <f>'МЕНЮ  12-18л. лето '!G79</f>
        <v>129.90700000000001</v>
      </c>
      <c r="H82" s="2028">
        <f>'МЕНЮ  12-18л. лето '!H79</f>
        <v>953.61900000000003</v>
      </c>
      <c r="I82" s="898">
        <f t="shared" ref="I82:P82" si="1">SUM(I75:I81)</f>
        <v>32.26</v>
      </c>
      <c r="J82" s="898">
        <f t="shared" si="1"/>
        <v>0.48200000000000004</v>
      </c>
      <c r="K82" s="899">
        <f t="shared" si="1"/>
        <v>0.35800000000000004</v>
      </c>
      <c r="L82" s="898">
        <f t="shared" si="1"/>
        <v>127.11999999999999</v>
      </c>
      <c r="M82" s="900">
        <f t="shared" si="1"/>
        <v>97.084999999999994</v>
      </c>
      <c r="N82" s="900">
        <f t="shared" si="1"/>
        <v>241.38000000000002</v>
      </c>
      <c r="O82" s="900">
        <f t="shared" si="1"/>
        <v>81.960000000000008</v>
      </c>
      <c r="P82" s="1201">
        <f t="shared" si="1"/>
        <v>4.379999999999999</v>
      </c>
      <c r="Q82" s="122"/>
      <c r="V82" s="266"/>
      <c r="W82" s="114"/>
      <c r="X82" s="101"/>
      <c r="Y82" s="101"/>
      <c r="Z82" s="101"/>
      <c r="AA82" s="101"/>
      <c r="AB82" s="167"/>
      <c r="AC82" s="101"/>
      <c r="AD82" s="101"/>
      <c r="AE82" s="101"/>
      <c r="AF82" s="101"/>
      <c r="AG82" s="101"/>
      <c r="AH82" s="101"/>
      <c r="AI82" s="101"/>
      <c r="AJ82" s="101"/>
      <c r="AK82" s="166"/>
      <c r="AL82" s="91"/>
      <c r="AM82" s="91"/>
      <c r="AN82" s="91"/>
      <c r="AO82" s="91"/>
      <c r="AP82" s="91"/>
      <c r="AQ82" s="91"/>
      <c r="AR82" s="91"/>
      <c r="AS82" s="91"/>
      <c r="AT82" s="91"/>
      <c r="AU82" s="91"/>
      <c r="AV82" s="91"/>
      <c r="AW82" s="91"/>
      <c r="AX82" s="91"/>
      <c r="AY82" s="91"/>
      <c r="AZ82" s="91"/>
      <c r="BA82" s="91"/>
      <c r="BB82" s="100"/>
      <c r="BC82" s="87"/>
      <c r="BD82" s="86"/>
      <c r="BE82" s="91"/>
      <c r="BF82" s="91"/>
      <c r="BG82" s="501"/>
      <c r="BH82" s="501"/>
      <c r="BI82" s="501"/>
    </row>
    <row r="83" spans="2:61" ht="12" customHeight="1">
      <c r="B83" s="1100"/>
      <c r="C83" s="1197" t="s">
        <v>10</v>
      </c>
      <c r="D83" s="2019">
        <v>0.35</v>
      </c>
      <c r="E83" s="2029">
        <f>'МЕНЮ  12-18л. лето '!E80</f>
        <v>31.5</v>
      </c>
      <c r="F83" s="2030">
        <f>'МЕНЮ  12-18л. лето '!F80</f>
        <v>32.200000000000003</v>
      </c>
      <c r="G83" s="2031">
        <f>'МЕНЮ  12-18л. лето '!G80</f>
        <v>134.05000000000001</v>
      </c>
      <c r="H83" s="2032">
        <f>'МЕНЮ  12-18л. лето '!H80</f>
        <v>952</v>
      </c>
      <c r="I83" s="901">
        <v>24.5</v>
      </c>
      <c r="J83" s="2005">
        <v>0.49</v>
      </c>
      <c r="K83" s="2006">
        <v>0.56000000000000005</v>
      </c>
      <c r="L83" s="2007">
        <v>315</v>
      </c>
      <c r="M83" s="2021">
        <v>420</v>
      </c>
      <c r="N83" s="2022">
        <v>420</v>
      </c>
      <c r="O83" s="2022">
        <v>105</v>
      </c>
      <c r="P83" s="2008">
        <v>6.3</v>
      </c>
      <c r="Q83" s="473"/>
      <c r="V83" s="264"/>
      <c r="W83" s="114"/>
      <c r="X83" s="248"/>
      <c r="Y83" s="101"/>
      <c r="Z83" s="101"/>
      <c r="AA83" s="101"/>
      <c r="AB83" s="167"/>
      <c r="AC83" s="101"/>
      <c r="AD83" s="166"/>
      <c r="AE83" s="166"/>
      <c r="AF83" s="166"/>
      <c r="AG83" s="166"/>
      <c r="AH83" s="166"/>
      <c r="AI83" s="166"/>
      <c r="AJ83" s="166"/>
      <c r="AK83" s="166"/>
      <c r="AL83" s="91"/>
      <c r="AM83" s="91"/>
      <c r="AN83" s="91"/>
      <c r="AO83" s="91"/>
      <c r="AP83" s="91"/>
      <c r="AQ83" s="91"/>
      <c r="AR83" s="91"/>
      <c r="AS83" s="91"/>
      <c r="AT83" s="91"/>
      <c r="AU83" s="91"/>
      <c r="AV83" s="91"/>
      <c r="AW83" s="91"/>
      <c r="AX83" s="91"/>
      <c r="AY83" s="91"/>
      <c r="AZ83" s="86"/>
      <c r="BA83" s="91"/>
      <c r="BB83" s="141"/>
      <c r="BC83" s="87"/>
      <c r="BD83" s="86"/>
      <c r="BE83" s="91"/>
      <c r="BF83" s="91"/>
      <c r="BG83" s="114"/>
      <c r="BH83" s="114"/>
      <c r="BI83" s="114"/>
    </row>
    <row r="84" spans="2:61" ht="15" customHeight="1" thickBot="1">
      <c r="B84" s="195"/>
      <c r="C84" s="1097" t="s">
        <v>505</v>
      </c>
      <c r="D84" s="2020"/>
      <c r="E84" s="180">
        <f>'МЕНЮ  12-18л. лето '!E81</f>
        <v>2.0499999999999998</v>
      </c>
      <c r="F84" s="2023">
        <f>'МЕНЮ  12-18л. лето '!F81</f>
        <v>1.85</v>
      </c>
      <c r="G84" s="729">
        <f>'МЕНЮ  12-18л. лето '!G81</f>
        <v>-1.08</v>
      </c>
      <c r="H84" s="2024">
        <f>'МЕНЮ  12-18л. лето '!H81</f>
        <v>0.06</v>
      </c>
      <c r="I84" s="905">
        <v>11.09</v>
      </c>
      <c r="J84" s="905">
        <v>-0.56999999999999995</v>
      </c>
      <c r="K84" s="905">
        <v>-12.63</v>
      </c>
      <c r="L84" s="906">
        <v>-20.9</v>
      </c>
      <c r="M84" s="906">
        <v>-26.9</v>
      </c>
      <c r="N84" s="906">
        <v>-14.9</v>
      </c>
      <c r="O84" s="905">
        <v>-7.68</v>
      </c>
      <c r="P84" s="1194">
        <v>-10.7</v>
      </c>
      <c r="Q84" s="1189"/>
      <c r="V84" s="103"/>
      <c r="W84" s="83"/>
      <c r="X84" s="83"/>
      <c r="Y84" s="101"/>
      <c r="Z84" s="101"/>
      <c r="AA84" s="101"/>
      <c r="AB84" s="167"/>
      <c r="AC84" s="101"/>
      <c r="AD84" s="101"/>
      <c r="AE84" s="101"/>
      <c r="AF84" s="101"/>
      <c r="AG84" s="101"/>
      <c r="AH84" s="101"/>
      <c r="AI84" s="101"/>
      <c r="AJ84" s="101"/>
      <c r="AK84" s="166"/>
      <c r="AL84" s="91"/>
      <c r="AM84" s="91"/>
      <c r="AN84" s="91"/>
      <c r="AO84" s="91"/>
      <c r="AP84" s="91"/>
      <c r="AQ84" s="91"/>
      <c r="AR84" s="91"/>
      <c r="AS84" s="91"/>
      <c r="AT84" s="91"/>
      <c r="AU84" s="91"/>
      <c r="AV84" s="91"/>
      <c r="AW84" s="91"/>
      <c r="AX84" s="91"/>
      <c r="AY84" s="91"/>
      <c r="AZ84" s="91"/>
      <c r="BA84" s="91"/>
      <c r="BB84" s="103"/>
      <c r="BC84" s="87"/>
      <c r="BD84" s="98"/>
      <c r="BE84" s="91"/>
      <c r="BF84" s="91"/>
      <c r="BG84" s="115"/>
      <c r="BH84" s="87"/>
      <c r="BI84" s="87"/>
    </row>
    <row r="85" spans="2:61" ht="7.5" customHeight="1" thickBot="1">
      <c r="V85" s="111"/>
      <c r="W85" s="106"/>
      <c r="X85" s="106"/>
      <c r="Y85" s="101"/>
      <c r="Z85" s="101"/>
      <c r="AA85" s="101"/>
      <c r="AB85" s="167"/>
      <c r="AC85" s="101"/>
      <c r="AD85" s="101"/>
      <c r="AE85" s="101"/>
      <c r="AF85" s="101"/>
      <c r="AG85" s="101"/>
      <c r="AH85" s="101"/>
      <c r="AI85" s="101"/>
      <c r="AJ85" s="101"/>
      <c r="AK85" s="166"/>
      <c r="AL85" s="91"/>
      <c r="AM85" s="91"/>
      <c r="AN85" s="91"/>
      <c r="AO85" s="91"/>
      <c r="AP85" s="91"/>
      <c r="AQ85" s="91"/>
      <c r="AR85" s="91"/>
      <c r="AS85" s="91"/>
      <c r="AT85" s="91"/>
      <c r="AU85" s="91"/>
      <c r="AV85" s="91"/>
      <c r="AW85" s="91"/>
      <c r="AX85" s="91"/>
      <c r="AY85" s="91"/>
      <c r="AZ85" s="91"/>
      <c r="BA85" s="91"/>
      <c r="BB85" s="100"/>
      <c r="BC85" s="87"/>
      <c r="BD85" s="86"/>
      <c r="BE85" s="91"/>
      <c r="BF85" s="91"/>
      <c r="BG85" s="114"/>
      <c r="BH85" s="114"/>
      <c r="BI85" s="114"/>
    </row>
    <row r="86" spans="2:61" ht="13.5" customHeight="1">
      <c r="B86" s="33"/>
      <c r="C86" s="34" t="s">
        <v>508</v>
      </c>
      <c r="D86" s="35"/>
      <c r="E86" s="130">
        <f t="shared" ref="E86:P86" si="2">E71+E82</f>
        <v>55.665000000000006</v>
      </c>
      <c r="F86" s="425">
        <f t="shared" si="2"/>
        <v>55.604000000000006</v>
      </c>
      <c r="G86" s="425">
        <f t="shared" si="2"/>
        <v>227.89699999999999</v>
      </c>
      <c r="H86" s="912">
        <f t="shared" si="2"/>
        <v>1628.89</v>
      </c>
      <c r="I86" s="913">
        <f t="shared" si="2"/>
        <v>46.510599999999997</v>
      </c>
      <c r="J86" s="425">
        <f t="shared" si="2"/>
        <v>0.94500000000000006</v>
      </c>
      <c r="K86" s="425">
        <f t="shared" si="2"/>
        <v>0.89600000000000013</v>
      </c>
      <c r="L86" s="914">
        <f t="shared" si="2"/>
        <v>1000.69</v>
      </c>
      <c r="M86" s="914">
        <f t="shared" si="2"/>
        <v>486.35499999999996</v>
      </c>
      <c r="N86" s="914">
        <f t="shared" si="2"/>
        <v>491.58300000000003</v>
      </c>
      <c r="O86" s="914">
        <f t="shared" si="2"/>
        <v>134.86000000000001</v>
      </c>
      <c r="P86" s="915">
        <f t="shared" si="2"/>
        <v>14.783199999999999</v>
      </c>
      <c r="Q86" s="1183"/>
      <c r="V86" s="111"/>
      <c r="W86" s="164"/>
      <c r="X86" s="91"/>
      <c r="Y86" s="106"/>
      <c r="Z86" s="106"/>
      <c r="AA86" s="106"/>
      <c r="AB86" s="106"/>
      <c r="AC86" s="106"/>
      <c r="AD86" s="106"/>
      <c r="AE86" s="106"/>
      <c r="AF86" s="106"/>
      <c r="AG86" s="106"/>
      <c r="AH86" s="106"/>
      <c r="AI86" s="106"/>
      <c r="AJ86" s="106"/>
      <c r="AK86" s="91"/>
      <c r="AL86" s="91"/>
      <c r="AM86" s="91"/>
      <c r="AN86" s="91"/>
      <c r="AO86" s="91"/>
      <c r="AP86" s="91"/>
      <c r="AQ86" s="91"/>
      <c r="AR86" s="91"/>
      <c r="AS86" s="91"/>
      <c r="AT86" s="91"/>
      <c r="AU86" s="91"/>
      <c r="AV86" s="91"/>
      <c r="AW86" s="91"/>
      <c r="AX86" s="91"/>
      <c r="AY86" s="91"/>
      <c r="AZ86" s="91"/>
      <c r="BA86" s="91"/>
      <c r="BB86" s="103"/>
      <c r="BC86" s="87"/>
      <c r="BD86" s="86"/>
      <c r="BE86" s="91"/>
      <c r="BF86" s="91"/>
      <c r="BG86" s="114"/>
      <c r="BH86" s="114"/>
      <c r="BI86" s="114"/>
    </row>
    <row r="87" spans="2:61" ht="12.75" customHeight="1">
      <c r="B87" s="711"/>
      <c r="C87" s="916" t="s">
        <v>10</v>
      </c>
      <c r="D87" s="872">
        <v>0.6</v>
      </c>
      <c r="E87" s="917">
        <v>54</v>
      </c>
      <c r="F87" s="877">
        <v>55.2</v>
      </c>
      <c r="G87" s="1190">
        <v>229.8</v>
      </c>
      <c r="H87" s="918">
        <v>1632</v>
      </c>
      <c r="I87" s="901">
        <v>42</v>
      </c>
      <c r="J87" s="878">
        <v>0.84</v>
      </c>
      <c r="K87" s="879">
        <v>0.96</v>
      </c>
      <c r="L87" s="880">
        <v>540</v>
      </c>
      <c r="M87" s="919">
        <v>720</v>
      </c>
      <c r="N87" s="881">
        <v>720</v>
      </c>
      <c r="O87" s="881">
        <v>180</v>
      </c>
      <c r="P87" s="1802">
        <v>10.8</v>
      </c>
      <c r="Q87" s="627"/>
      <c r="V87" s="266"/>
      <c r="W87" s="87"/>
      <c r="X87" s="248"/>
      <c r="Y87" s="101"/>
      <c r="Z87" s="101"/>
      <c r="AA87" s="496"/>
      <c r="AB87" s="167"/>
      <c r="AC87" s="101"/>
      <c r="AD87" s="166"/>
      <c r="AE87" s="166"/>
      <c r="AF87" s="166"/>
      <c r="AG87" s="166"/>
      <c r="AH87" s="166"/>
      <c r="AI87" s="166"/>
      <c r="AJ87" s="166"/>
      <c r="AK87" s="166"/>
      <c r="AL87" s="91"/>
      <c r="AM87" s="91"/>
      <c r="AN87" s="91"/>
      <c r="AO87" s="91"/>
      <c r="AP87" s="91"/>
      <c r="AQ87" s="91"/>
      <c r="AR87" s="91"/>
      <c r="AS87" s="91"/>
      <c r="AT87" s="91"/>
      <c r="AU87" s="91"/>
      <c r="AV87" s="91"/>
      <c r="AW87" s="91"/>
      <c r="AX87" s="91"/>
      <c r="AY87" s="91"/>
      <c r="AZ87" s="91"/>
      <c r="BA87" s="91"/>
      <c r="BB87" s="103"/>
      <c r="BC87" s="87"/>
      <c r="BD87" s="86"/>
      <c r="BE87" s="91"/>
      <c r="BF87" s="91"/>
      <c r="BG87" s="87"/>
      <c r="BH87" s="114"/>
      <c r="BI87" s="114"/>
    </row>
    <row r="88" spans="2:61" ht="13.5" customHeight="1" thickBot="1">
      <c r="B88" s="195"/>
      <c r="C88" s="883" t="s">
        <v>505</v>
      </c>
      <c r="D88" s="884"/>
      <c r="E88" s="904">
        <v>1.85</v>
      </c>
      <c r="F88" s="905">
        <v>0.44</v>
      </c>
      <c r="G88" s="905">
        <v>-0.5</v>
      </c>
      <c r="H88" s="905">
        <v>-0.11</v>
      </c>
      <c r="I88" s="905">
        <v>6.44</v>
      </c>
      <c r="J88" s="905">
        <v>7.5</v>
      </c>
      <c r="K88" s="905">
        <v>-4</v>
      </c>
      <c r="L88" s="906">
        <v>51.2</v>
      </c>
      <c r="M88" s="906">
        <v>-19.5</v>
      </c>
      <c r="N88" s="906">
        <v>-19</v>
      </c>
      <c r="O88" s="906">
        <v>-15</v>
      </c>
      <c r="P88" s="1194">
        <v>22.1</v>
      </c>
      <c r="Q88" s="627"/>
      <c r="V88" s="100"/>
      <c r="W88" s="114"/>
      <c r="X88" s="248"/>
      <c r="Y88" s="101"/>
      <c r="Z88" s="101"/>
      <c r="AA88" s="101"/>
      <c r="AB88" s="167"/>
      <c r="AC88" s="101"/>
      <c r="AD88" s="101"/>
      <c r="AE88" s="101"/>
      <c r="AF88" s="101"/>
      <c r="AG88" s="101"/>
      <c r="AH88" s="101"/>
      <c r="AI88" s="101"/>
      <c r="AJ88" s="101"/>
      <c r="AK88" s="166"/>
      <c r="AL88" s="91"/>
      <c r="AM88" s="91"/>
      <c r="AN88" s="91"/>
      <c r="AO88" s="91"/>
      <c r="AP88" s="91"/>
      <c r="AQ88" s="91"/>
      <c r="AR88" s="91"/>
      <c r="AS88" s="91"/>
      <c r="AT88" s="91"/>
      <c r="AU88" s="91"/>
      <c r="AV88" s="91"/>
      <c r="AW88" s="91"/>
      <c r="AX88" s="91"/>
      <c r="AY88" s="91"/>
      <c r="AZ88" s="91"/>
      <c r="BA88" s="91"/>
      <c r="BB88" s="91"/>
      <c r="BC88" s="99"/>
      <c r="BD88" s="91"/>
      <c r="BE88" s="91"/>
      <c r="BF88" s="91"/>
      <c r="BG88" s="114"/>
      <c r="BH88" s="145"/>
      <c r="BI88" s="114"/>
    </row>
    <row r="89" spans="2:61" ht="9" customHeight="1" thickBot="1">
      <c r="Q89" s="627"/>
      <c r="V89" s="100"/>
      <c r="W89" s="114"/>
      <c r="X89" s="83"/>
      <c r="Y89" s="101"/>
      <c r="Z89" s="101"/>
      <c r="AA89" s="101"/>
      <c r="AB89" s="167"/>
      <c r="AC89" s="101"/>
      <c r="AD89" s="101"/>
      <c r="AE89" s="101"/>
      <c r="AF89" s="101"/>
      <c r="AG89" s="101"/>
      <c r="AH89" s="101"/>
      <c r="AI89" s="101"/>
      <c r="AJ89" s="101"/>
      <c r="AK89" s="166"/>
      <c r="AL89" s="91"/>
      <c r="AM89" s="105"/>
      <c r="AN89" s="91"/>
      <c r="AO89" s="91"/>
      <c r="AP89" s="91"/>
      <c r="AQ89" s="91"/>
      <c r="AR89" s="91"/>
      <c r="AS89" s="91"/>
      <c r="AT89" s="91"/>
      <c r="AU89" s="91"/>
      <c r="AV89" s="91"/>
      <c r="AW89" s="91"/>
      <c r="AX89" s="91"/>
      <c r="AY89" s="91"/>
      <c r="AZ89" s="91"/>
      <c r="BA89" s="91"/>
      <c r="BB89" s="91"/>
      <c r="BC89" s="99"/>
      <c r="BD89" s="91"/>
      <c r="BE89" s="91"/>
      <c r="BF89" s="91"/>
      <c r="BG89" s="114"/>
      <c r="BH89" s="114"/>
      <c r="BI89" s="114"/>
    </row>
    <row r="90" spans="2:61" ht="14.25" customHeight="1" thickBot="1">
      <c r="B90" s="808" t="s">
        <v>479</v>
      </c>
      <c r="C90" s="809" t="s">
        <v>509</v>
      </c>
      <c r="D90" s="810" t="s">
        <v>315</v>
      </c>
      <c r="E90" s="811" t="s">
        <v>316</v>
      </c>
      <c r="F90" s="199"/>
      <c r="G90" s="199"/>
      <c r="H90" s="812"/>
      <c r="I90" s="710" t="s">
        <v>481</v>
      </c>
      <c r="J90" s="812"/>
      <c r="K90" s="813"/>
      <c r="L90" s="481"/>
      <c r="M90" s="814" t="s">
        <v>482</v>
      </c>
      <c r="N90" s="812"/>
      <c r="O90" s="812"/>
      <c r="P90" s="63"/>
      <c r="Q90" s="815"/>
      <c r="V90" s="266"/>
      <c r="W90" s="114"/>
      <c r="X90" s="248"/>
      <c r="Y90" s="101"/>
      <c r="Z90" s="101"/>
      <c r="AA90" s="101"/>
      <c r="AB90" s="167"/>
      <c r="AC90" s="101"/>
      <c r="AD90" s="101"/>
      <c r="AE90" s="101"/>
      <c r="AF90" s="101"/>
      <c r="AG90" s="101"/>
      <c r="AH90" s="101"/>
      <c r="AI90" s="101"/>
      <c r="AJ90" s="101"/>
      <c r="AK90" s="166"/>
      <c r="AL90" s="91"/>
      <c r="AM90" s="91"/>
      <c r="AN90" s="91"/>
      <c r="AO90" s="98"/>
      <c r="AP90" s="91"/>
      <c r="AQ90" s="91"/>
      <c r="AR90" s="91"/>
      <c r="AS90" s="91"/>
      <c r="AT90" s="91"/>
      <c r="AU90" s="91"/>
      <c r="AV90" s="91"/>
      <c r="AW90" s="91"/>
      <c r="AX90" s="91"/>
      <c r="AY90" s="91"/>
      <c r="AZ90" s="91"/>
      <c r="BA90" s="91"/>
      <c r="BB90" s="91"/>
      <c r="BC90" s="91"/>
      <c r="BD90" s="91"/>
      <c r="BE90" s="91"/>
      <c r="BF90" s="91"/>
      <c r="BG90" s="114"/>
      <c r="BH90" s="114"/>
      <c r="BI90" s="114"/>
    </row>
    <row r="91" spans="2:61" ht="11.25" customHeight="1" thickBot="1">
      <c r="B91" s="380" t="s">
        <v>484</v>
      </c>
      <c r="C91" s="369"/>
      <c r="D91" s="816" t="s">
        <v>322</v>
      </c>
      <c r="E91" s="817"/>
      <c r="F91" s="440"/>
      <c r="G91" s="818" t="s">
        <v>485</v>
      </c>
      <c r="H91" s="819" t="s">
        <v>486</v>
      </c>
      <c r="I91" s="189"/>
      <c r="J91" s="189"/>
      <c r="K91" s="189"/>
      <c r="L91" s="920"/>
      <c r="M91" s="921" t="s">
        <v>487</v>
      </c>
      <c r="N91" s="189"/>
      <c r="O91" s="189"/>
      <c r="P91" s="920"/>
      <c r="Q91" s="821"/>
      <c r="V91" s="266"/>
      <c r="W91" s="114"/>
      <c r="X91" s="248"/>
      <c r="Y91" s="101"/>
      <c r="Z91" s="101"/>
      <c r="AA91" s="101"/>
      <c r="AB91" s="167"/>
      <c r="AC91" s="101"/>
      <c r="AD91" s="101"/>
      <c r="AE91" s="101"/>
      <c r="AF91" s="101"/>
      <c r="AG91" s="101"/>
      <c r="AH91" s="101"/>
      <c r="AI91" s="101"/>
      <c r="AJ91" s="101"/>
      <c r="AK91" s="166"/>
      <c r="AL91" s="91"/>
      <c r="AM91" s="91"/>
      <c r="AN91" s="91"/>
      <c r="AO91" s="91"/>
      <c r="AP91" s="91"/>
      <c r="AQ91" s="91"/>
      <c r="AR91" s="91"/>
      <c r="AS91" s="91"/>
      <c r="AT91" s="91"/>
      <c r="AU91" s="91"/>
      <c r="AV91" s="91"/>
      <c r="AW91" s="91"/>
      <c r="AX91" s="91"/>
      <c r="AY91" s="91"/>
      <c r="AZ91" s="91"/>
      <c r="BA91" s="91"/>
      <c r="BB91" s="102"/>
      <c r="BC91" s="87"/>
      <c r="BD91" s="86"/>
      <c r="BE91" s="91"/>
      <c r="BF91" s="91"/>
      <c r="BG91" s="114"/>
      <c r="BH91" s="87"/>
      <c r="BI91" s="87"/>
    </row>
    <row r="92" spans="2:61" ht="13.5" customHeight="1">
      <c r="B92" s="380" t="s">
        <v>489</v>
      </c>
      <c r="C92" s="369" t="s">
        <v>321</v>
      </c>
      <c r="D92" s="822"/>
      <c r="E92" s="816" t="s">
        <v>323</v>
      </c>
      <c r="F92" s="823" t="s">
        <v>65</v>
      </c>
      <c r="G92" s="818" t="s">
        <v>490</v>
      </c>
      <c r="H92" s="824" t="s">
        <v>327</v>
      </c>
      <c r="I92" s="817"/>
      <c r="J92" s="825"/>
      <c r="K92" s="812"/>
      <c r="L92" s="825"/>
      <c r="M92" s="826" t="s">
        <v>491</v>
      </c>
      <c r="N92" s="827" t="s">
        <v>492</v>
      </c>
      <c r="O92" s="828" t="s">
        <v>493</v>
      </c>
      <c r="P92" s="829" t="s">
        <v>494</v>
      </c>
      <c r="Q92" s="821"/>
      <c r="R92" s="3"/>
      <c r="S92" s="10"/>
      <c r="T92" s="41"/>
      <c r="U92" s="41"/>
      <c r="V92" s="143"/>
      <c r="W92" s="81"/>
      <c r="X92" s="618"/>
      <c r="Y92" s="619"/>
      <c r="Z92" s="101"/>
      <c r="AA92" s="101"/>
      <c r="AB92" s="167"/>
      <c r="AC92" s="530"/>
      <c r="AD92" s="530"/>
      <c r="AE92" s="530"/>
      <c r="AF92" s="530"/>
      <c r="AG92" s="101"/>
      <c r="AH92" s="144"/>
      <c r="AI92" s="101"/>
      <c r="AJ92" s="101"/>
      <c r="AK92" s="166"/>
      <c r="AL92" s="91"/>
      <c r="AM92" s="91"/>
      <c r="AN92" s="91"/>
      <c r="AO92" s="91"/>
      <c r="AP92" s="91"/>
      <c r="AQ92" s="91"/>
      <c r="AR92" s="91"/>
      <c r="AS92" s="91"/>
      <c r="AT92" s="91"/>
      <c r="AU92" s="91"/>
      <c r="AV92" s="91"/>
      <c r="AW92" s="91"/>
      <c r="AX92" s="91"/>
      <c r="AY92" s="91"/>
      <c r="AZ92" s="91"/>
      <c r="BA92" s="91"/>
      <c r="BB92" s="100"/>
      <c r="BC92" s="87"/>
      <c r="BD92" s="86"/>
      <c r="BE92" s="91"/>
      <c r="BF92" s="91"/>
      <c r="BG92" s="114"/>
      <c r="BH92" s="87"/>
      <c r="BI92" s="87"/>
    </row>
    <row r="93" spans="2:61" ht="12" customHeight="1" thickBot="1">
      <c r="B93" s="50"/>
      <c r="C93" s="830"/>
      <c r="D93" s="410"/>
      <c r="E93" s="831" t="s">
        <v>5</v>
      </c>
      <c r="F93" s="378" t="s">
        <v>6</v>
      </c>
      <c r="G93" s="922" t="s">
        <v>7</v>
      </c>
      <c r="H93" s="832" t="s">
        <v>496</v>
      </c>
      <c r="I93" s="833" t="s">
        <v>497</v>
      </c>
      <c r="J93" s="834" t="s">
        <v>498</v>
      </c>
      <c r="K93" s="835" t="s">
        <v>499</v>
      </c>
      <c r="L93" s="834" t="s">
        <v>500</v>
      </c>
      <c r="M93" s="836" t="s">
        <v>501</v>
      </c>
      <c r="N93" s="834" t="s">
        <v>502</v>
      </c>
      <c r="O93" s="835" t="s">
        <v>503</v>
      </c>
      <c r="P93" s="837" t="s">
        <v>504</v>
      </c>
      <c r="Q93" s="830"/>
      <c r="V93" s="266"/>
      <c r="W93" s="114"/>
      <c r="X93" s="248"/>
      <c r="Y93" s="101"/>
      <c r="Z93" s="101"/>
      <c r="AA93" s="101"/>
      <c r="AB93" s="167"/>
      <c r="AC93" s="101"/>
      <c r="AD93" s="101"/>
      <c r="AE93" s="101"/>
      <c r="AF93" s="101"/>
      <c r="AG93" s="101"/>
      <c r="AH93" s="101"/>
      <c r="AI93" s="101"/>
      <c r="AJ93" s="101"/>
      <c r="AK93" s="166"/>
      <c r="AL93" s="91"/>
      <c r="AM93" s="91"/>
      <c r="AN93" s="91"/>
      <c r="AO93" s="91"/>
      <c r="AP93" s="91"/>
      <c r="AQ93" s="91"/>
      <c r="AR93" s="91"/>
      <c r="AS93" s="91"/>
      <c r="AT93" s="91"/>
      <c r="AU93" s="91"/>
      <c r="AV93" s="91"/>
      <c r="AW93" s="91"/>
      <c r="AX93" s="91"/>
      <c r="AY93" s="91"/>
      <c r="AZ93" s="91"/>
      <c r="BA93" s="91"/>
      <c r="BB93" s="91"/>
      <c r="BC93" s="99"/>
      <c r="BD93" s="91"/>
      <c r="BE93" s="91"/>
      <c r="BF93" s="91"/>
      <c r="BG93" s="91"/>
      <c r="BH93" s="114"/>
      <c r="BI93" s="114"/>
    </row>
    <row r="94" spans="2:61" ht="14.25" customHeight="1">
      <c r="B94" s="75"/>
      <c r="C94" s="908" t="s">
        <v>172</v>
      </c>
      <c r="D94" s="1020"/>
      <c r="E94" s="623"/>
      <c r="F94" s="613"/>
      <c r="G94" s="613"/>
      <c r="H94" s="954"/>
      <c r="I94" s="1206"/>
      <c r="J94" s="613"/>
      <c r="K94" s="613"/>
      <c r="L94" s="1042"/>
      <c r="M94" s="1207"/>
      <c r="N94" s="1208"/>
      <c r="O94" s="1208"/>
      <c r="P94" s="1211"/>
      <c r="Q94" s="85"/>
      <c r="V94" s="266"/>
      <c r="W94" s="114"/>
      <c r="X94" s="248"/>
      <c r="Y94" s="101"/>
      <c r="Z94" s="101"/>
      <c r="AA94" s="101"/>
      <c r="AB94" s="167"/>
      <c r="AC94" s="101"/>
      <c r="AD94" s="497"/>
      <c r="AE94" s="101"/>
      <c r="AF94" s="101"/>
      <c r="AG94" s="101"/>
      <c r="AH94" s="101"/>
      <c r="AI94" s="101"/>
      <c r="AJ94" s="101"/>
      <c r="AK94" s="166"/>
      <c r="AL94" s="91"/>
      <c r="AM94" s="91"/>
      <c r="AN94" s="91"/>
      <c r="AO94" s="91"/>
      <c r="AP94" s="91"/>
      <c r="AQ94" s="91"/>
      <c r="AR94" s="91"/>
      <c r="AS94" s="91"/>
      <c r="AT94" s="91"/>
      <c r="AU94" s="91"/>
      <c r="AV94" s="91"/>
      <c r="AW94" s="91"/>
      <c r="AX94" s="91"/>
      <c r="AY94" s="91"/>
      <c r="AZ94" s="91"/>
      <c r="BA94" s="91"/>
      <c r="BB94" s="91"/>
      <c r="BC94" s="91"/>
      <c r="BD94" s="91"/>
      <c r="BE94" s="91"/>
      <c r="BF94" s="91"/>
      <c r="BG94" s="91"/>
      <c r="BH94" s="91"/>
      <c r="BI94" s="91"/>
    </row>
    <row r="95" spans="2:61" ht="12" customHeight="1">
      <c r="B95" s="1047" t="str">
        <f>'МЕНЮ  12-18л. лето '!J91</f>
        <v>223 / 17</v>
      </c>
      <c r="C95" s="1039" t="str">
        <f>'МЕНЮ  12-18л. лето '!C91</f>
        <v>Запеканка из творога с</v>
      </c>
      <c r="D95" s="961" t="str">
        <f>'МЕНЮ  12-18л. лето '!D91</f>
        <v>195 /10</v>
      </c>
      <c r="E95" s="926">
        <f>'МЕНЮ  12-18л. лето '!E91</f>
        <v>15.96</v>
      </c>
      <c r="F95" s="855">
        <f>'МЕНЮ  12-18л. лето '!F91</f>
        <v>18.09</v>
      </c>
      <c r="G95" s="926">
        <f>'МЕНЮ  12-18л. лето '!G91</f>
        <v>49.12</v>
      </c>
      <c r="H95" s="712">
        <f>'МЕНЮ  12-18л. лето '!H91</f>
        <v>423.13</v>
      </c>
      <c r="I95" s="722">
        <v>0.93</v>
      </c>
      <c r="J95" s="253">
        <v>0.08</v>
      </c>
      <c r="K95" s="722">
        <v>0.34</v>
      </c>
      <c r="L95" s="1209">
        <v>61.64</v>
      </c>
      <c r="M95" s="967">
        <v>227.24</v>
      </c>
      <c r="N95" s="1210">
        <v>32.479999999999997</v>
      </c>
      <c r="O95" s="967">
        <v>15.044</v>
      </c>
      <c r="P95" s="968">
        <v>1.92</v>
      </c>
      <c r="Q95" s="946">
        <f>'МЕНЮ  12-18л. лето '!I91</f>
        <v>62</v>
      </c>
      <c r="V95" s="83"/>
      <c r="W95" s="514"/>
      <c r="X95" s="86"/>
      <c r="Y95" s="555"/>
      <c r="Z95" s="555"/>
      <c r="AA95" s="555"/>
      <c r="AB95" s="535"/>
      <c r="AC95" s="555"/>
      <c r="AD95" s="555"/>
      <c r="AE95" s="535"/>
      <c r="AF95" s="555"/>
      <c r="AG95" s="555"/>
      <c r="AH95" s="537"/>
      <c r="AI95" s="555"/>
      <c r="AJ95" s="555"/>
      <c r="AK95" s="555"/>
      <c r="AL95" s="91"/>
      <c r="AM95" s="91"/>
      <c r="AN95" s="91"/>
      <c r="AO95" s="91"/>
      <c r="AP95" s="91"/>
      <c r="AQ95" s="91"/>
      <c r="AR95" s="91"/>
      <c r="AS95" s="91"/>
      <c r="AT95" s="91"/>
      <c r="AU95" s="91"/>
      <c r="AV95" s="91"/>
      <c r="AW95" s="91"/>
      <c r="AX95" s="91"/>
      <c r="AY95" s="91"/>
      <c r="AZ95" s="91"/>
      <c r="BA95" s="91"/>
      <c r="BB95" s="91"/>
      <c r="BC95" s="91"/>
      <c r="BD95" s="91"/>
      <c r="BE95" s="91"/>
      <c r="BF95" s="91"/>
      <c r="BG95" s="91"/>
      <c r="BH95" s="91"/>
      <c r="BI95" s="91"/>
    </row>
    <row r="96" spans="2:61" ht="9" customHeight="1">
      <c r="B96" s="1203"/>
      <c r="C96" s="1205" t="str">
        <f>'МЕНЮ  12-18л. лето '!C92</f>
        <v>молоком сгущённым</v>
      </c>
      <c r="D96" s="1214"/>
      <c r="E96" s="1003"/>
      <c r="F96" s="1002"/>
      <c r="G96" s="1003"/>
      <c r="H96" s="466"/>
      <c r="I96" s="637"/>
      <c r="J96" s="189"/>
      <c r="K96" s="637"/>
      <c r="L96" s="189"/>
      <c r="M96" s="637"/>
      <c r="N96" s="189"/>
      <c r="O96" s="637"/>
      <c r="P96" s="189"/>
      <c r="Q96" s="643"/>
      <c r="R96" s="23"/>
      <c r="S96" s="41"/>
      <c r="T96" s="41"/>
      <c r="U96" s="143"/>
      <c r="V96" s="81"/>
      <c r="W96" s="545"/>
      <c r="X96" s="91"/>
      <c r="Y96" s="546"/>
      <c r="Z96" s="546"/>
      <c r="AA96" s="546"/>
      <c r="AB96" s="546"/>
      <c r="AC96" s="547"/>
      <c r="AD96" s="546"/>
      <c r="AE96" s="546"/>
      <c r="AF96" s="546"/>
      <c r="AG96" s="548"/>
      <c r="AH96" s="548"/>
      <c r="AI96" s="546"/>
      <c r="AJ96" s="546"/>
      <c r="AK96" s="549"/>
      <c r="AL96" s="91"/>
      <c r="AM96" s="91"/>
      <c r="AN96" s="114"/>
      <c r="AO96" s="91"/>
      <c r="AP96" s="91"/>
      <c r="AQ96" s="176"/>
      <c r="AR96" s="505"/>
      <c r="AS96" s="91"/>
      <c r="AT96" s="176"/>
      <c r="AU96" s="176"/>
      <c r="AV96" s="91"/>
      <c r="AW96" s="504"/>
      <c r="AX96" s="91"/>
      <c r="AY96" s="91"/>
      <c r="AZ96" s="91"/>
      <c r="BA96" s="91"/>
      <c r="BB96" s="91"/>
      <c r="BC96" s="91"/>
      <c r="BD96" s="91"/>
      <c r="BE96" s="91"/>
      <c r="BF96" s="91"/>
      <c r="BG96" s="91"/>
      <c r="BH96" s="91"/>
      <c r="BI96" s="91"/>
    </row>
    <row r="97" spans="2:61" ht="15.75" customHeight="1">
      <c r="B97" s="1045" t="str">
        <f>'МЕНЮ  12-18л. лето '!J93</f>
        <v>15/17</v>
      </c>
      <c r="C97" s="321" t="str">
        <f>'МЕНЮ  12-18л. лето '!C93</f>
        <v>Сыр порциями</v>
      </c>
      <c r="D97" s="222">
        <f>'МЕНЮ  12-18л. лето '!D93</f>
        <v>25</v>
      </c>
      <c r="E97" s="1184">
        <f>'МЕНЮ  12-18л. лето '!E93</f>
        <v>5.8339999999999996</v>
      </c>
      <c r="F97" s="256">
        <f>'МЕНЮ  12-18л. лето '!F93</f>
        <v>7.3339999999999996</v>
      </c>
      <c r="G97" s="1184">
        <f>'МЕНЮ  12-18л. лето '!G93</f>
        <v>0</v>
      </c>
      <c r="H97" s="421">
        <f>'МЕНЮ  12-18л. лето '!H93</f>
        <v>89.667000000000002</v>
      </c>
      <c r="I97" s="1212">
        <v>0.18</v>
      </c>
      <c r="J97" s="1160">
        <v>0.02</v>
      </c>
      <c r="K97" s="1160">
        <v>0.08</v>
      </c>
      <c r="L97" s="1063">
        <v>65</v>
      </c>
      <c r="M97" s="927">
        <v>220</v>
      </c>
      <c r="N97" s="1160">
        <v>125</v>
      </c>
      <c r="O97" s="1193">
        <v>8.83</v>
      </c>
      <c r="P97" s="1416">
        <v>0.33</v>
      </c>
      <c r="Q97" s="970">
        <f>'МЕНЮ  12-18л. лето '!I93</f>
        <v>7</v>
      </c>
      <c r="R97" s="23"/>
      <c r="S97" s="41"/>
      <c r="T97" s="41"/>
      <c r="U97" s="143"/>
      <c r="V97" s="81"/>
      <c r="W97" s="91"/>
      <c r="X97" s="106"/>
      <c r="Y97" s="106"/>
      <c r="Z97" s="106"/>
      <c r="AA97" s="106"/>
      <c r="AB97" s="106"/>
      <c r="AC97" s="106"/>
      <c r="AD97" s="106"/>
      <c r="AE97" s="106"/>
      <c r="AF97" s="106"/>
      <c r="AG97" s="106"/>
      <c r="AH97" s="106"/>
      <c r="AI97" s="106"/>
      <c r="AJ97" s="106"/>
      <c r="AK97" s="91"/>
      <c r="AL97" s="91"/>
      <c r="AM97" s="91"/>
      <c r="AN97" s="91"/>
      <c r="AO97" s="91"/>
      <c r="AP97" s="91"/>
      <c r="AQ97" s="91"/>
      <c r="AR97" s="91"/>
      <c r="AS97" s="91"/>
      <c r="AT97" s="91"/>
      <c r="AU97" s="91"/>
      <c r="AV97" s="91"/>
      <c r="AW97" s="91"/>
      <c r="AX97" s="91"/>
      <c r="AY97" s="91"/>
      <c r="AZ97" s="91"/>
      <c r="BA97" s="91"/>
      <c r="BB97" s="91"/>
      <c r="BC97" s="91"/>
      <c r="BD97" s="91"/>
      <c r="BE97" s="91"/>
      <c r="BF97" s="91"/>
      <c r="BG97" s="91"/>
      <c r="BH97" s="91"/>
      <c r="BI97" s="91"/>
    </row>
    <row r="98" spans="2:61" ht="15.75" customHeight="1">
      <c r="B98" s="892" t="str">
        <f>'МЕНЮ  12-18л. лето '!J94</f>
        <v>376/17</v>
      </c>
      <c r="C98" s="738" t="str">
        <f>'МЕНЮ  12-18л. лето '!C94</f>
        <v>Чай с сахаром</v>
      </c>
      <c r="D98" s="198">
        <f>'МЕНЮ  12-18л. лето '!D94</f>
        <v>200</v>
      </c>
      <c r="E98" s="926">
        <f>'МЕНЮ  12-18л. лето '!E94</f>
        <v>0.4</v>
      </c>
      <c r="F98" s="855">
        <f>'МЕНЮ  12-18л. лето '!F94</f>
        <v>0</v>
      </c>
      <c r="G98" s="926">
        <f>'МЕНЮ  12-18л. лето '!G94</f>
        <v>10.257</v>
      </c>
      <c r="H98" s="850">
        <f>'МЕНЮ  12-18л. лето '!H94</f>
        <v>42.213999999999999</v>
      </c>
      <c r="I98" s="848">
        <v>0.08</v>
      </c>
      <c r="J98" s="849">
        <v>0</v>
      </c>
      <c r="K98" s="849">
        <v>0.02</v>
      </c>
      <c r="L98" s="853">
        <v>0.6</v>
      </c>
      <c r="M98" s="851">
        <v>8.9570000000000007</v>
      </c>
      <c r="N98" s="842">
        <v>14.4</v>
      </c>
      <c r="O98" s="842">
        <v>7.6</v>
      </c>
      <c r="P98" s="852">
        <v>1.4510000000000001</v>
      </c>
      <c r="Q98" s="970">
        <f>'МЕНЮ  12-18л. лето '!I94</f>
        <v>66</v>
      </c>
      <c r="R98" s="610"/>
      <c r="S98" s="41"/>
      <c r="T98" s="41"/>
      <c r="U98" s="143"/>
      <c r="V98" s="81"/>
      <c r="W98" s="91"/>
      <c r="X98" s="106"/>
      <c r="Y98" s="106"/>
      <c r="Z98" s="106"/>
      <c r="AA98" s="106"/>
      <c r="AB98" s="106"/>
      <c r="AC98" s="106"/>
      <c r="AD98" s="106"/>
      <c r="AE98" s="106"/>
      <c r="AF98" s="106"/>
      <c r="AG98" s="106"/>
      <c r="AH98" s="106"/>
      <c r="AI98" s="106"/>
      <c r="AJ98" s="106"/>
      <c r="AK98" s="91"/>
      <c r="AL98" s="91"/>
      <c r="AM98" s="91"/>
      <c r="AN98" s="91"/>
      <c r="AO98" s="91"/>
      <c r="AP98" s="176"/>
      <c r="AQ98" s="176"/>
      <c r="AR98" s="91"/>
      <c r="AS98" s="176"/>
      <c r="AT98" s="176"/>
      <c r="AU98" s="91"/>
      <c r="AV98" s="87"/>
      <c r="AW98" s="91"/>
      <c r="AX98" s="91"/>
      <c r="AY98" s="91"/>
      <c r="AZ98" s="101"/>
      <c r="BA98" s="101"/>
      <c r="BB98" s="166"/>
      <c r="BC98" s="91"/>
      <c r="BD98" s="91"/>
      <c r="BE98" s="91"/>
      <c r="BF98" s="91"/>
      <c r="BG98" s="91"/>
      <c r="BH98" s="91"/>
      <c r="BI98" s="91"/>
    </row>
    <row r="99" spans="2:61" ht="15" customHeight="1">
      <c r="B99" s="854" t="str">
        <f>'МЕНЮ  12-18л. лето '!J95</f>
        <v>Пром.пр.</v>
      </c>
      <c r="C99" s="738" t="str">
        <f>'МЕНЮ  12-18л. лето '!C95</f>
        <v>Хлеб пшеничный</v>
      </c>
      <c r="D99" s="198">
        <f>'МЕНЮ  12-18л. лето '!D95</f>
        <v>30</v>
      </c>
      <c r="E99" s="926">
        <f>'МЕНЮ  12-18л. лето '!E95</f>
        <v>1.155</v>
      </c>
      <c r="F99" s="855">
        <f>'МЕНЮ  12-18л. лето '!F95</f>
        <v>0.41299999999999998</v>
      </c>
      <c r="G99" s="926">
        <f>'МЕНЮ  12-18л. лето '!G95</f>
        <v>16.260000000000002</v>
      </c>
      <c r="H99" s="850">
        <f>'МЕНЮ  12-18л. лето '!H95</f>
        <v>73.376999999999995</v>
      </c>
      <c r="I99" s="928">
        <v>0</v>
      </c>
      <c r="J99" s="849">
        <v>3.6999999999999998E-2</v>
      </c>
      <c r="K99" s="849">
        <v>1.2E-2</v>
      </c>
      <c r="L99" s="896">
        <v>0</v>
      </c>
      <c r="M99" s="851">
        <v>6</v>
      </c>
      <c r="N99" s="842">
        <v>20</v>
      </c>
      <c r="O99" s="849">
        <v>4.2</v>
      </c>
      <c r="P99" s="1212">
        <v>0.03</v>
      </c>
      <c r="Q99" s="970">
        <f>'МЕНЮ  12-18л. лето '!I95</f>
        <v>9</v>
      </c>
      <c r="R99" s="23"/>
      <c r="S99" s="41"/>
      <c r="T99" s="41"/>
      <c r="U99" s="41"/>
      <c r="V99" s="81"/>
      <c r="W99" s="502"/>
      <c r="X99" s="106"/>
      <c r="Y99" s="106"/>
      <c r="Z99" s="106"/>
      <c r="AA99" s="531"/>
      <c r="AB99" s="106"/>
      <c r="AC99" s="106"/>
      <c r="AD99" s="106"/>
      <c r="AE99" s="106"/>
      <c r="AF99" s="106"/>
      <c r="AG99" s="106"/>
      <c r="AH99" s="106"/>
      <c r="AI99" s="106"/>
      <c r="AJ99" s="106"/>
      <c r="AK99" s="91"/>
      <c r="AL99" s="91"/>
      <c r="AM99" s="540"/>
      <c r="AN99" s="541"/>
      <c r="AO99" s="542"/>
      <c r="AP99" s="543"/>
      <c r="AQ99" s="503"/>
      <c r="AR99" s="503"/>
      <c r="AS99" s="503"/>
      <c r="AT99" s="503"/>
      <c r="AU99" s="503"/>
      <c r="AV99" s="503"/>
      <c r="AW99" s="540"/>
      <c r="AX99" s="540"/>
      <c r="AY99" s="544"/>
      <c r="AZ99" s="91"/>
      <c r="BA99" s="91"/>
      <c r="BB99" s="91"/>
      <c r="BC99" s="91"/>
      <c r="BD99" s="91"/>
      <c r="BE99" s="91"/>
      <c r="BF99" s="91"/>
      <c r="BG99" s="91"/>
      <c r="BH99" s="91"/>
      <c r="BI99" s="91"/>
    </row>
    <row r="100" spans="2:61" ht="15.75" customHeight="1" thickBot="1">
      <c r="B100" s="1179" t="str">
        <f>'МЕНЮ  12-18л. лето '!J96</f>
        <v>82 /21</v>
      </c>
      <c r="C100" s="307" t="str">
        <f>'МЕНЮ  12-18л. лето '!C96</f>
        <v>Фрукты свежие</v>
      </c>
      <c r="D100" s="1180">
        <f>'МЕНЮ  12-18л. лето '!D96</f>
        <v>110</v>
      </c>
      <c r="E100" s="926">
        <f>'МЕНЮ  12-18л. лето '!E96</f>
        <v>0.44</v>
      </c>
      <c r="F100" s="441">
        <f>'МЕНЮ  12-18л. лето '!F96</f>
        <v>0.44</v>
      </c>
      <c r="G100" s="926">
        <f>'МЕНЮ  12-18л. лето '!G96</f>
        <v>10.78</v>
      </c>
      <c r="H100" s="451">
        <f>'МЕНЮ  12-18л. лето '!H96</f>
        <v>51.7</v>
      </c>
      <c r="I100" s="441">
        <v>11</v>
      </c>
      <c r="J100" s="441">
        <v>0.03</v>
      </c>
      <c r="K100" s="441">
        <v>0.02</v>
      </c>
      <c r="L100" s="436">
        <v>0</v>
      </c>
      <c r="M100" s="856">
        <v>17.600000000000001</v>
      </c>
      <c r="N100" s="2003">
        <v>12.1</v>
      </c>
      <c r="O100" s="441">
        <v>9.9</v>
      </c>
      <c r="P100" s="2004">
        <v>2.42</v>
      </c>
      <c r="Q100" s="970">
        <f>'МЕНЮ  12-18л. лето '!I96</f>
        <v>77</v>
      </c>
      <c r="R100" s="23"/>
      <c r="S100" s="41"/>
      <c r="T100" s="41"/>
      <c r="U100" s="41"/>
      <c r="V100" s="81"/>
      <c r="W100" s="91"/>
      <c r="X100" s="106"/>
      <c r="Y100" s="106"/>
      <c r="Z100" s="106"/>
      <c r="AA100" s="106"/>
      <c r="AB100" s="106"/>
      <c r="AC100" s="106"/>
      <c r="AD100" s="106"/>
      <c r="AE100" s="106"/>
      <c r="AF100" s="106"/>
      <c r="AG100" s="106"/>
      <c r="AH100" s="106"/>
      <c r="AI100" s="106"/>
      <c r="AJ100" s="106"/>
      <c r="AK100" s="91"/>
      <c r="AL100" s="91"/>
      <c r="AM100" s="506"/>
      <c r="AN100" s="506"/>
      <c r="AO100" s="506"/>
      <c r="AP100" s="550"/>
      <c r="AQ100" s="506"/>
      <c r="AR100" s="506"/>
      <c r="AS100" s="506"/>
      <c r="AT100" s="506"/>
      <c r="AU100" s="506"/>
      <c r="AV100" s="506"/>
      <c r="AW100" s="506"/>
      <c r="AX100" s="506"/>
      <c r="AY100" s="506"/>
      <c r="AZ100" s="91"/>
      <c r="BA100" s="91"/>
      <c r="BB100" s="91"/>
      <c r="BC100" s="91"/>
      <c r="BD100" s="91"/>
      <c r="BE100" s="91"/>
      <c r="BF100" s="91"/>
      <c r="BG100" s="91"/>
      <c r="BH100" s="91"/>
      <c r="BI100" s="91"/>
    </row>
    <row r="101" spans="2:61" ht="14.25" customHeight="1">
      <c r="B101" s="405" t="s">
        <v>333</v>
      </c>
      <c r="D101" s="2033">
        <f>'МЕНЮ  12-18л. лето '!D97</f>
        <v>570</v>
      </c>
      <c r="E101" s="2036">
        <f>'МЕНЮ  12-18л. лето '!E97</f>
        <v>23.789000000000001</v>
      </c>
      <c r="F101" s="2037">
        <f>'МЕНЮ  12-18л. лето '!F97</f>
        <v>26.277000000000001</v>
      </c>
      <c r="G101" s="2038">
        <f>'МЕНЮ  12-18л. лето '!G97</f>
        <v>86.417000000000002</v>
      </c>
      <c r="H101" s="2039">
        <f>'МЕНЮ  12-18л. лето '!H97</f>
        <v>680.08799999999997</v>
      </c>
      <c r="I101" s="425">
        <f t="shared" ref="I101:P101" si="3">SUM(I95:I100)</f>
        <v>12.19</v>
      </c>
      <c r="J101" s="930">
        <f t="shared" si="3"/>
        <v>0.16700000000000001</v>
      </c>
      <c r="K101" s="425">
        <f t="shared" si="3"/>
        <v>0.47200000000000009</v>
      </c>
      <c r="L101" s="425">
        <f t="shared" si="3"/>
        <v>127.24</v>
      </c>
      <c r="M101" s="931">
        <f t="shared" si="3"/>
        <v>479.79700000000003</v>
      </c>
      <c r="N101" s="913">
        <f t="shared" si="3"/>
        <v>203.98</v>
      </c>
      <c r="O101" s="425">
        <f t="shared" si="3"/>
        <v>45.574000000000005</v>
      </c>
      <c r="P101" s="932">
        <f t="shared" si="3"/>
        <v>6.1509999999999998</v>
      </c>
      <c r="Q101" s="473"/>
      <c r="R101" s="11"/>
      <c r="S101" s="11"/>
      <c r="T101" s="11"/>
      <c r="U101" s="11"/>
      <c r="V101" s="100"/>
      <c r="W101" s="248"/>
      <c r="X101" s="248"/>
      <c r="Y101" s="114"/>
      <c r="Z101" s="114"/>
      <c r="AA101" s="114"/>
      <c r="AB101" s="206"/>
      <c r="AC101" s="206"/>
      <c r="AD101" s="516"/>
      <c r="AE101" s="114"/>
      <c r="AF101" s="114"/>
      <c r="AG101" s="206"/>
      <c r="AH101" s="114"/>
      <c r="AI101" s="114"/>
      <c r="AJ101" s="114"/>
      <c r="AK101" s="114"/>
      <c r="AL101" s="91"/>
      <c r="AM101" s="101"/>
      <c r="AN101" s="101"/>
      <c r="AO101" s="101"/>
      <c r="AP101" s="167"/>
      <c r="AQ101" s="530"/>
      <c r="AR101" s="530"/>
      <c r="AS101" s="530"/>
      <c r="AT101" s="530"/>
      <c r="AU101" s="101"/>
      <c r="AV101" s="144"/>
      <c r="AW101" s="101"/>
      <c r="AX101" s="101"/>
      <c r="AY101" s="110"/>
      <c r="AZ101" s="91"/>
      <c r="BA101" s="91"/>
      <c r="BB101" s="91"/>
      <c r="BC101" s="91"/>
      <c r="BD101" s="91"/>
      <c r="BE101" s="91"/>
      <c r="BF101" s="91"/>
      <c r="BG101" s="91"/>
      <c r="BH101" s="91"/>
      <c r="BI101" s="91"/>
    </row>
    <row r="102" spans="2:61" ht="12" customHeight="1">
      <c r="B102" s="870"/>
      <c r="C102" s="1197" t="s">
        <v>10</v>
      </c>
      <c r="D102" s="2034">
        <v>0.25</v>
      </c>
      <c r="E102" s="2040">
        <f>'МЕНЮ  12-18л. лето '!E98</f>
        <v>22.5</v>
      </c>
      <c r="F102" s="2041">
        <f>'МЕНЮ  12-18л. лето '!F98</f>
        <v>23</v>
      </c>
      <c r="G102" s="2042">
        <f>'МЕНЮ  12-18л. лето '!G98</f>
        <v>95.75</v>
      </c>
      <c r="H102" s="2043">
        <f>'МЕНЮ  12-18л. лето '!H98</f>
        <v>680</v>
      </c>
      <c r="I102" s="1874">
        <v>17.5</v>
      </c>
      <c r="J102" s="2005">
        <v>0.35</v>
      </c>
      <c r="K102" s="2006">
        <v>0.4</v>
      </c>
      <c r="L102" s="2007">
        <v>225</v>
      </c>
      <c r="M102" s="1196">
        <v>300</v>
      </c>
      <c r="N102" s="2007">
        <v>300</v>
      </c>
      <c r="O102" s="2007">
        <v>75</v>
      </c>
      <c r="P102" s="2008">
        <v>4.5</v>
      </c>
      <c r="Q102" s="473"/>
      <c r="V102" s="100"/>
      <c r="W102" s="91"/>
      <c r="X102" s="248"/>
      <c r="Y102" s="248"/>
      <c r="Z102" s="248"/>
      <c r="AA102" s="248"/>
      <c r="AB102" s="248"/>
      <c r="AC102" s="248"/>
      <c r="AD102" s="248"/>
      <c r="AE102" s="248"/>
      <c r="AF102" s="248"/>
      <c r="AG102" s="248"/>
      <c r="AH102" s="248"/>
      <c r="AI102" s="248"/>
      <c r="AJ102" s="248"/>
      <c r="AK102" s="248"/>
      <c r="AL102" s="100"/>
      <c r="AM102" s="551"/>
      <c r="AN102" s="551"/>
      <c r="AO102" s="551"/>
      <c r="AP102" s="552"/>
      <c r="AQ102" s="551"/>
      <c r="AR102" s="551"/>
      <c r="AS102" s="553"/>
      <c r="AT102" s="551"/>
      <c r="AU102" s="553"/>
      <c r="AV102" s="553"/>
      <c r="AW102" s="551"/>
      <c r="AX102" s="551"/>
      <c r="AY102" s="551"/>
      <c r="AZ102" s="91"/>
      <c r="BA102" s="91"/>
      <c r="BB102" s="91"/>
      <c r="BC102" s="91"/>
      <c r="BD102" s="91"/>
      <c r="BE102" s="91"/>
      <c r="BF102" s="91"/>
      <c r="BG102" s="91"/>
      <c r="BH102" s="91"/>
      <c r="BI102" s="91"/>
    </row>
    <row r="103" spans="2:61" ht="16.5" customHeight="1" thickBot="1">
      <c r="B103" s="50"/>
      <c r="C103" s="883" t="s">
        <v>505</v>
      </c>
      <c r="D103" s="934"/>
      <c r="E103" s="1583">
        <f>'МЕНЮ  12-18л. лето '!E99</f>
        <v>1.43</v>
      </c>
      <c r="F103" s="647">
        <f>'МЕНЮ  12-18л. лето '!F99</f>
        <v>3.56</v>
      </c>
      <c r="G103" s="2035">
        <f>'МЕНЮ  12-18л. лето '!G99</f>
        <v>-2.44</v>
      </c>
      <c r="H103" s="715">
        <f>'МЕНЮ  12-18л. лето '!H99</f>
        <v>0</v>
      </c>
      <c r="I103" s="860">
        <v>-7.59</v>
      </c>
      <c r="J103" s="860">
        <v>-13.07</v>
      </c>
      <c r="K103" s="860">
        <v>4.5</v>
      </c>
      <c r="L103" s="860">
        <v>-10.86</v>
      </c>
      <c r="M103" s="860">
        <v>14.98</v>
      </c>
      <c r="N103" s="860">
        <v>-8</v>
      </c>
      <c r="O103" s="860">
        <v>-9.81</v>
      </c>
      <c r="P103" s="886">
        <v>9.17</v>
      </c>
      <c r="Q103" s="935"/>
      <c r="V103" s="91"/>
      <c r="W103" s="164"/>
      <c r="X103" s="91"/>
      <c r="Y103" s="106"/>
      <c r="Z103" s="106"/>
      <c r="AA103" s="106"/>
      <c r="AB103" s="106"/>
      <c r="AC103" s="106"/>
      <c r="AD103" s="106"/>
      <c r="AE103" s="106"/>
      <c r="AF103" s="106"/>
      <c r="AG103" s="106"/>
      <c r="AH103" s="106"/>
      <c r="AI103" s="106"/>
      <c r="AJ103" s="106"/>
      <c r="AK103" s="91"/>
      <c r="AL103" s="105"/>
      <c r="AM103" s="91"/>
      <c r="AN103" s="91"/>
      <c r="AO103" s="91"/>
      <c r="AP103" s="91"/>
      <c r="AQ103" s="91"/>
      <c r="AR103" s="91"/>
      <c r="AS103" s="91"/>
      <c r="AT103" s="91"/>
      <c r="AU103" s="91"/>
      <c r="AV103" s="91"/>
      <c r="AW103" s="91"/>
      <c r="AX103" s="91"/>
      <c r="AY103" s="91"/>
      <c r="AZ103" s="91"/>
      <c r="BA103" s="91"/>
      <c r="BB103" s="91"/>
      <c r="BC103" s="91"/>
      <c r="BD103" s="91"/>
      <c r="BE103" s="91"/>
      <c r="BF103" s="91"/>
      <c r="BG103" s="91"/>
      <c r="BH103" s="91"/>
      <c r="BI103" s="91"/>
    </row>
    <row r="104" spans="2:61" ht="13.5" customHeight="1">
      <c r="B104" s="75"/>
      <c r="C104" s="650" t="s">
        <v>152</v>
      </c>
      <c r="D104" s="48"/>
      <c r="E104" s="909"/>
      <c r="F104" s="910"/>
      <c r="G104" s="910"/>
      <c r="H104" s="910"/>
      <c r="I104" s="443"/>
      <c r="J104" s="443"/>
      <c r="K104" s="443"/>
      <c r="L104" s="443"/>
      <c r="M104" s="839"/>
      <c r="N104" s="443"/>
      <c r="O104" s="443"/>
      <c r="P104" s="645"/>
      <c r="Q104" s="821"/>
      <c r="AA104" s="101"/>
      <c r="AB104" s="167"/>
      <c r="AC104" s="530"/>
      <c r="AD104" s="530"/>
      <c r="AE104" s="530"/>
      <c r="AF104" s="530"/>
      <c r="AG104" s="101"/>
      <c r="AH104" s="144"/>
      <c r="AI104" s="101"/>
      <c r="AJ104" s="101"/>
      <c r="AK104" s="166"/>
      <c r="AL104" s="105"/>
      <c r="AM104" s="91"/>
      <c r="AN104" s="91"/>
      <c r="AO104" s="91"/>
      <c r="AP104" s="91"/>
      <c r="AQ104" s="91"/>
      <c r="AR104" s="91"/>
      <c r="AS104" s="91"/>
      <c r="AT104" s="91"/>
      <c r="AU104" s="91"/>
      <c r="AV104" s="504"/>
      <c r="AW104" s="91"/>
      <c r="AX104" s="504"/>
      <c r="AY104" s="91"/>
      <c r="AZ104" s="91"/>
      <c r="BA104" s="91"/>
      <c r="BB104" s="91"/>
      <c r="BC104" s="91"/>
      <c r="BD104" s="91"/>
      <c r="BE104" s="91"/>
      <c r="BF104" s="91"/>
      <c r="BG104" s="91"/>
      <c r="BH104" s="91"/>
      <c r="BI104" s="91"/>
    </row>
    <row r="105" spans="2:61" ht="13.5" customHeight="1">
      <c r="B105" s="1215" t="str">
        <f>'МЕНЮ  12-18л. лето '!J101</f>
        <v>54-20з/22</v>
      </c>
      <c r="C105" s="1072" t="str">
        <f>'МЕНЮ  12-18л. лето '!C101</f>
        <v>Горошек зелёный (консервированный)</v>
      </c>
      <c r="D105" s="1127">
        <f>'МЕНЮ  12-18л. лето '!D101</f>
        <v>60</v>
      </c>
      <c r="E105" s="717">
        <f>'МЕНЮ  12-18л. лето '!E101</f>
        <v>1.7</v>
      </c>
      <c r="F105" s="849">
        <f>'МЕНЮ  12-18л. лето '!F101</f>
        <v>0.1</v>
      </c>
      <c r="G105" s="849">
        <f>'МЕНЮ  12-18л. лето '!G101</f>
        <v>3.5</v>
      </c>
      <c r="H105" s="850">
        <f>'МЕНЮ  12-18л. лето '!H101</f>
        <v>22.1</v>
      </c>
      <c r="I105" s="1858">
        <v>2.4</v>
      </c>
      <c r="J105" s="1858">
        <v>0.05</v>
      </c>
      <c r="K105" s="1858">
        <v>0.02</v>
      </c>
      <c r="L105" s="1823">
        <v>18</v>
      </c>
      <c r="M105" s="1858">
        <v>11</v>
      </c>
      <c r="N105" s="1858">
        <v>32</v>
      </c>
      <c r="O105" s="1858">
        <v>11</v>
      </c>
      <c r="P105" s="1858">
        <v>0.4</v>
      </c>
      <c r="Q105" s="847">
        <f>'МЕНЮ  12-18л. лето '!I101</f>
        <v>4</v>
      </c>
      <c r="AA105" s="496"/>
      <c r="AB105" s="167"/>
      <c r="AC105" s="101"/>
      <c r="AD105" s="166"/>
      <c r="AE105" s="166"/>
      <c r="AF105" s="166"/>
      <c r="AG105" s="166"/>
      <c r="AH105" s="166"/>
      <c r="AI105" s="166"/>
      <c r="AJ105" s="166"/>
      <c r="AK105" s="166"/>
      <c r="AL105" s="104"/>
      <c r="AM105" s="91"/>
      <c r="AN105" s="114"/>
      <c r="AO105" s="91"/>
      <c r="AP105" s="91"/>
      <c r="AQ105" s="176"/>
      <c r="AR105" s="505"/>
      <c r="AS105" s="91"/>
      <c r="AT105" s="176"/>
      <c r="AU105" s="176"/>
      <c r="AV105" s="91"/>
      <c r="AW105" s="504"/>
      <c r="AX105" s="91"/>
      <c r="AY105" s="91"/>
      <c r="AZ105" s="83"/>
      <c r="BA105" s="91"/>
      <c r="BB105" s="91"/>
      <c r="BC105" s="91"/>
      <c r="BD105" s="91"/>
      <c r="BE105" s="91"/>
      <c r="BF105" s="91"/>
      <c r="BG105" s="91"/>
      <c r="BH105" s="493"/>
      <c r="BI105" s="493"/>
    </row>
    <row r="106" spans="2:61" ht="14.25" customHeight="1">
      <c r="B106" s="1215" t="str">
        <f>'МЕНЮ  12-18л. лето '!J102</f>
        <v>ТТК/82/17</v>
      </c>
      <c r="C106" s="1072" t="str">
        <f>'МЕНЮ  12-18л. лето '!C102</f>
        <v xml:space="preserve">Борщ с капустой и картофелем </v>
      </c>
      <c r="D106" s="1127">
        <f>'МЕНЮ  12-18л. лето '!D102</f>
        <v>250</v>
      </c>
      <c r="E106" s="717">
        <f>'МЕНЮ  12-18л. лето '!E102</f>
        <v>1.8</v>
      </c>
      <c r="F106" s="849">
        <f>'МЕНЮ  12-18л. лето '!F102</f>
        <v>4.9249999999999998</v>
      </c>
      <c r="G106" s="849">
        <f>'МЕНЮ  12-18л. лето '!G102</f>
        <v>16.413</v>
      </c>
      <c r="H106" s="850">
        <f>'МЕНЮ  12-18л. лето '!H102</f>
        <v>129.17500000000001</v>
      </c>
      <c r="I106" s="845">
        <v>7</v>
      </c>
      <c r="J106" s="845">
        <v>0.06</v>
      </c>
      <c r="K106" s="845">
        <v>0.06</v>
      </c>
      <c r="L106" s="844">
        <v>121.56</v>
      </c>
      <c r="M106" s="861">
        <v>33.549999999999997</v>
      </c>
      <c r="N106" s="845">
        <v>59.34</v>
      </c>
      <c r="O106" s="845">
        <v>25.58</v>
      </c>
      <c r="P106" s="845">
        <v>1.82</v>
      </c>
      <c r="Q106" s="847">
        <f>'МЕНЮ  12-18л. лето '!I102</f>
        <v>13</v>
      </c>
      <c r="AA106" s="101"/>
      <c r="AB106" s="167"/>
      <c r="AC106" s="530"/>
      <c r="AD106" s="530"/>
      <c r="AE106" s="530"/>
      <c r="AF106" s="530"/>
      <c r="AG106" s="101"/>
      <c r="AH106" s="144"/>
      <c r="AI106" s="101"/>
      <c r="AJ106" s="101"/>
      <c r="AK106" s="110"/>
      <c r="AL106" s="100"/>
      <c r="AM106" s="91"/>
      <c r="AN106" s="91"/>
      <c r="AO106" s="91"/>
      <c r="AP106" s="91"/>
      <c r="AQ106" s="91"/>
      <c r="AR106" s="91"/>
      <c r="AS106" s="91"/>
      <c r="AT106" s="91"/>
      <c r="AU106" s="91"/>
      <c r="AV106" s="91"/>
      <c r="AW106" s="91"/>
      <c r="AX106" s="91"/>
      <c r="AY106" s="91"/>
      <c r="AZ106" s="91"/>
      <c r="BA106" s="91"/>
      <c r="BB106" s="91"/>
      <c r="BC106" s="91"/>
      <c r="BD106" s="91"/>
      <c r="BE106" s="91"/>
      <c r="BF106" s="91"/>
      <c r="BG106" s="145"/>
      <c r="BH106" s="114"/>
      <c r="BI106" s="248"/>
    </row>
    <row r="107" spans="2:61" ht="13.5" customHeight="1">
      <c r="B107" s="1216" t="str">
        <f>'МЕНЮ  12-18л. лето '!J103</f>
        <v>229/17</v>
      </c>
      <c r="C107" s="1072" t="str">
        <f>'МЕНЮ  12-18л. лето '!C103</f>
        <v>Рыба, тушёная с томатом и овощами</v>
      </c>
      <c r="D107" s="1127">
        <f>'МЕНЮ  12-18л. лето '!D103</f>
        <v>120</v>
      </c>
      <c r="E107" s="717">
        <f>'МЕНЮ  12-18л. лето '!E103</f>
        <v>15.916</v>
      </c>
      <c r="F107" s="849">
        <f>'МЕНЮ  12-18л. лето '!F103</f>
        <v>16.123000000000001</v>
      </c>
      <c r="G107" s="849">
        <f>'МЕНЮ  12-18л. лето '!G103</f>
        <v>10.189</v>
      </c>
      <c r="H107" s="850">
        <f>'МЕНЮ  12-18л. лето '!H103</f>
        <v>249.48699999999999</v>
      </c>
      <c r="I107" s="858">
        <v>2.5</v>
      </c>
      <c r="J107" s="857">
        <v>0.09</v>
      </c>
      <c r="K107" s="893">
        <v>0.1</v>
      </c>
      <c r="L107" s="712">
        <v>431.8</v>
      </c>
      <c r="M107" s="861">
        <v>290</v>
      </c>
      <c r="N107" s="845">
        <v>34.700000000000003</v>
      </c>
      <c r="O107" s="845">
        <v>16</v>
      </c>
      <c r="P107" s="845">
        <v>0.73499999999999999</v>
      </c>
      <c r="Q107" s="847">
        <f>'МЕНЮ  12-18л. лето '!I103</f>
        <v>57</v>
      </c>
      <c r="V107" s="264"/>
      <c r="W107" s="114"/>
      <c r="X107" s="248"/>
      <c r="Y107" s="101"/>
      <c r="Z107" s="101"/>
      <c r="AA107" s="496"/>
      <c r="AB107" s="167"/>
      <c r="AC107" s="101"/>
      <c r="AD107" s="166"/>
      <c r="AE107" s="166"/>
      <c r="AF107" s="166"/>
      <c r="AG107" s="166"/>
      <c r="AH107" s="166"/>
      <c r="AI107" s="166"/>
      <c r="AJ107" s="166"/>
      <c r="AK107" s="166"/>
      <c r="AL107" s="100"/>
      <c r="AM107" s="91"/>
      <c r="AN107" s="91"/>
      <c r="AO107" s="91"/>
      <c r="AP107" s="176"/>
      <c r="AQ107" s="176"/>
      <c r="AR107" s="91"/>
      <c r="AS107" s="176"/>
      <c r="AT107" s="176"/>
      <c r="AU107" s="91"/>
      <c r="AV107" s="87"/>
      <c r="AW107" s="91"/>
      <c r="AX107" s="91"/>
      <c r="AY107" s="91"/>
      <c r="AZ107" s="91"/>
      <c r="BA107" s="91"/>
      <c r="BB107" s="91"/>
      <c r="BC107" s="91"/>
      <c r="BD107" s="91"/>
      <c r="BE107" s="91"/>
      <c r="BF107" s="91"/>
      <c r="BG107" s="114"/>
      <c r="BH107" s="114"/>
      <c r="BI107" s="248"/>
    </row>
    <row r="108" spans="2:61" ht="12.75" customHeight="1">
      <c r="B108" s="1216" t="str">
        <f>'МЕНЮ  12-18л. лето '!J104</f>
        <v>310/17</v>
      </c>
      <c r="C108" s="1072" t="str">
        <f>'МЕНЮ  12-18л. лето '!C104</f>
        <v xml:space="preserve">Картофель отварной </v>
      </c>
      <c r="D108" s="1127">
        <f>'МЕНЮ  12-18л. лето '!D104</f>
        <v>180</v>
      </c>
      <c r="E108" s="717">
        <f>'МЕНЮ  12-18л. лето '!E104</f>
        <v>4.4649999999999999</v>
      </c>
      <c r="F108" s="849">
        <f>'МЕНЮ  12-18л. лето '!F104</f>
        <v>8.91</v>
      </c>
      <c r="G108" s="849">
        <f>'МЕНЮ  12-18л. лето '!G104</f>
        <v>23.984999999999999</v>
      </c>
      <c r="H108" s="850">
        <f>'МЕНЮ  12-18л. лето '!H104</f>
        <v>170.88800000000001</v>
      </c>
      <c r="I108" s="1888">
        <v>8.9450000000000003</v>
      </c>
      <c r="J108" s="848">
        <v>0.125</v>
      </c>
      <c r="K108" s="848">
        <v>0.13500000000000001</v>
      </c>
      <c r="L108" s="844">
        <v>15.75</v>
      </c>
      <c r="M108" s="861">
        <v>31.5</v>
      </c>
      <c r="N108" s="845">
        <v>9.11</v>
      </c>
      <c r="O108" s="845">
        <v>4.7300000000000004</v>
      </c>
      <c r="P108" s="845">
        <v>0.13</v>
      </c>
      <c r="Q108" s="847">
        <f>'МЕНЮ  12-18л. лето '!I104</f>
        <v>39</v>
      </c>
      <c r="AA108" s="101"/>
      <c r="AB108" s="167"/>
      <c r="AC108" s="101"/>
      <c r="AD108" s="101"/>
      <c r="AE108" s="101"/>
      <c r="AF108" s="101"/>
      <c r="AG108" s="101"/>
      <c r="AH108" s="101"/>
      <c r="AI108" s="101"/>
      <c r="AJ108" s="101"/>
      <c r="AK108" s="166"/>
      <c r="AL108" s="100"/>
      <c r="AM108" s="540"/>
      <c r="AN108" s="541"/>
      <c r="AO108" s="542"/>
      <c r="AP108" s="543"/>
      <c r="AQ108" s="503"/>
      <c r="AR108" s="503"/>
      <c r="AS108" s="503"/>
      <c r="AT108" s="503"/>
      <c r="AU108" s="503"/>
      <c r="AV108" s="503"/>
      <c r="AW108" s="540"/>
      <c r="AX108" s="540"/>
      <c r="AY108" s="544"/>
      <c r="AZ108" s="91"/>
      <c r="BA108" s="91"/>
      <c r="BB108" s="91"/>
      <c r="BC108" s="91"/>
      <c r="BD108" s="91"/>
      <c r="BE108" s="91"/>
      <c r="BF108" s="91"/>
      <c r="BG108" s="97"/>
      <c r="BH108" s="114"/>
      <c r="BI108" s="248"/>
    </row>
    <row r="109" spans="2:61" ht="13.5" customHeight="1">
      <c r="B109" s="1215" t="str">
        <f>'МЕНЮ  12-18л. лето '!J105</f>
        <v>54-1хн/22</v>
      </c>
      <c r="C109" s="1072" t="str">
        <f>'МЕНЮ  12-18л. лето '!C105</f>
        <v>Компот из смеси сухофруктов</v>
      </c>
      <c r="D109" s="1127">
        <f>'МЕНЮ  12-18л. лето '!D105</f>
        <v>200</v>
      </c>
      <c r="E109" s="1889">
        <f>'МЕНЮ  12-18л. лето '!E105</f>
        <v>0.6</v>
      </c>
      <c r="F109" s="848">
        <f>'МЕНЮ  12-18л. лето '!F105</f>
        <v>0</v>
      </c>
      <c r="G109" s="848">
        <f>'МЕНЮ  12-18л. лето '!G105</f>
        <v>25.579000000000001</v>
      </c>
      <c r="H109" s="850">
        <f>'МЕНЮ  12-18л. лето '!H105</f>
        <v>103.006</v>
      </c>
      <c r="I109" s="848">
        <v>2.024</v>
      </c>
      <c r="J109" s="848">
        <v>1.2E-2</v>
      </c>
      <c r="K109" s="848">
        <v>0</v>
      </c>
      <c r="L109" s="844">
        <v>0</v>
      </c>
      <c r="M109" s="861">
        <v>24.143000000000001</v>
      </c>
      <c r="N109" s="845">
        <v>23.04</v>
      </c>
      <c r="O109" s="848">
        <v>17.28</v>
      </c>
      <c r="P109" s="842">
        <v>0.83</v>
      </c>
      <c r="Q109" s="847">
        <f>'МЕНЮ  12-18л. лето '!I105</f>
        <v>71</v>
      </c>
      <c r="AA109" s="101"/>
      <c r="AB109" s="167"/>
      <c r="AC109" s="101"/>
      <c r="AD109" s="101"/>
      <c r="AE109" s="101"/>
      <c r="AF109" s="101"/>
      <c r="AG109" s="101"/>
      <c r="AH109" s="101"/>
      <c r="AI109" s="101"/>
      <c r="AJ109" s="101"/>
      <c r="AK109" s="166"/>
      <c r="AL109" s="100"/>
      <c r="AM109" s="506"/>
      <c r="AN109" s="506"/>
      <c r="AO109" s="506"/>
      <c r="AP109" s="550"/>
      <c r="AQ109" s="506"/>
      <c r="AR109" s="506"/>
      <c r="AS109" s="506"/>
      <c r="AT109" s="506"/>
      <c r="AU109" s="506"/>
      <c r="AV109" s="506"/>
      <c r="AW109" s="506"/>
      <c r="AX109" s="506"/>
      <c r="AY109" s="506"/>
      <c r="AZ109" s="86"/>
      <c r="BA109" s="91"/>
      <c r="BB109" s="91"/>
      <c r="BC109" s="91"/>
      <c r="BD109" s="91"/>
      <c r="BE109" s="91"/>
      <c r="BF109" s="91"/>
      <c r="BG109" s="114"/>
      <c r="BH109" s="114"/>
      <c r="BI109" s="248"/>
    </row>
    <row r="110" spans="2:61" ht="12.75" customHeight="1">
      <c r="B110" s="1215" t="str">
        <f>'МЕНЮ  12-18л. лето '!J106</f>
        <v>Пром.пр.</v>
      </c>
      <c r="C110" s="1072" t="str">
        <f>'МЕНЮ  12-18л. лето '!C106</f>
        <v>Хлеб пшеничный</v>
      </c>
      <c r="D110" s="1127">
        <f>'МЕНЮ  12-18л. лето '!D106</f>
        <v>70</v>
      </c>
      <c r="E110" s="717">
        <f>'МЕНЮ  12-18л. лето '!E106</f>
        <v>2.6949999999999998</v>
      </c>
      <c r="F110" s="849">
        <f>'МЕНЮ  12-18л. лето '!F106</f>
        <v>0.96299999999999997</v>
      </c>
      <c r="G110" s="849">
        <f>'МЕНЮ  12-18л. лето '!G106</f>
        <v>34.54</v>
      </c>
      <c r="H110" s="850">
        <f>'МЕНЮ  12-18л. лето '!H106</f>
        <v>171.209</v>
      </c>
      <c r="I110" s="842">
        <v>0</v>
      </c>
      <c r="J110" s="845">
        <v>0.09</v>
      </c>
      <c r="K110" s="845">
        <v>0.03</v>
      </c>
      <c r="L110" s="844">
        <v>0</v>
      </c>
      <c r="M110" s="851">
        <v>14</v>
      </c>
      <c r="N110" s="842">
        <v>46.67</v>
      </c>
      <c r="O110" s="842">
        <v>9.8000000000000007</v>
      </c>
      <c r="P110" s="845">
        <v>7.0000000000000007E-2</v>
      </c>
      <c r="Q110" s="847">
        <f>'МЕНЮ  12-18л. лето '!I106</f>
        <v>9</v>
      </c>
      <c r="V110" s="103"/>
      <c r="W110" s="87"/>
      <c r="X110" s="83"/>
      <c r="Y110" s="101"/>
      <c r="Z110" s="101"/>
      <c r="AA110" s="101"/>
      <c r="AB110" s="167"/>
      <c r="AC110" s="101"/>
      <c r="AD110" s="101"/>
      <c r="AE110" s="497"/>
      <c r="AF110" s="101"/>
      <c r="AG110" s="101"/>
      <c r="AH110" s="101"/>
      <c r="AI110" s="101"/>
      <c r="AJ110" s="101"/>
      <c r="AK110" s="166"/>
      <c r="AL110" s="107"/>
      <c r="AM110" s="101"/>
      <c r="AN110" s="101"/>
      <c r="AO110" s="101"/>
      <c r="AP110" s="167"/>
      <c r="AQ110" s="101"/>
      <c r="AR110" s="101"/>
      <c r="AS110" s="496"/>
      <c r="AT110" s="101"/>
      <c r="AU110" s="101"/>
      <c r="AV110" s="144"/>
      <c r="AW110" s="144"/>
      <c r="AX110" s="101"/>
      <c r="AY110" s="166"/>
      <c r="AZ110" s="91"/>
      <c r="BA110" s="91"/>
      <c r="BB110" s="91"/>
      <c r="BC110" s="91"/>
      <c r="BD110" s="91"/>
      <c r="BE110" s="91"/>
      <c r="BF110" s="91"/>
      <c r="BG110" s="87"/>
      <c r="BH110" s="87"/>
      <c r="BI110" s="83"/>
    </row>
    <row r="111" spans="2:61" ht="12.75" customHeight="1" thickBot="1">
      <c r="B111" s="1217" t="str">
        <f>'МЕНЮ  12-18л. лето '!J107</f>
        <v>Пром.пр.</v>
      </c>
      <c r="C111" s="307" t="str">
        <f>'МЕНЮ  12-18л. лето '!C107</f>
        <v>Хлеб ржаной</v>
      </c>
      <c r="D111" s="1180">
        <f>'МЕНЮ  12-18л. лето '!D107</f>
        <v>50</v>
      </c>
      <c r="E111" s="173">
        <f>'МЕНЮ  12-18л. лето '!E107</f>
        <v>2.8250000000000002</v>
      </c>
      <c r="F111" s="431">
        <f>'МЕНЮ  12-18л. лето '!F107</f>
        <v>0.75</v>
      </c>
      <c r="G111" s="431">
        <f>'МЕНЮ  12-18л. лето '!G107</f>
        <v>20.931999999999999</v>
      </c>
      <c r="H111" s="451">
        <f>'МЕНЮ  12-18л. лето '!H107</f>
        <v>101.78</v>
      </c>
      <c r="I111" s="2003">
        <v>0</v>
      </c>
      <c r="J111" s="2003">
        <v>0.115</v>
      </c>
      <c r="K111" s="2003">
        <v>0.115</v>
      </c>
      <c r="L111" s="436">
        <v>0</v>
      </c>
      <c r="M111" s="2003">
        <v>16.5</v>
      </c>
      <c r="N111" s="2003">
        <v>75.33</v>
      </c>
      <c r="O111" s="2003">
        <v>3.3</v>
      </c>
      <c r="P111" s="2002">
        <v>3.5000000000000003E-2</v>
      </c>
      <c r="Q111" s="946">
        <f>'МЕНЮ  12-18л. лето '!I107</f>
        <v>10</v>
      </c>
      <c r="V111" s="111"/>
      <c r="W111" s="106"/>
      <c r="X111" s="106"/>
      <c r="Y111" s="101"/>
      <c r="Z111" s="166"/>
      <c r="AA111" s="166"/>
      <c r="AB111" s="167"/>
      <c r="AC111" s="111"/>
      <c r="AD111" s="100"/>
      <c r="AE111" s="111"/>
      <c r="AF111" s="110"/>
      <c r="AG111" s="110"/>
      <c r="AH111" s="110"/>
      <c r="AI111" s="110"/>
      <c r="AJ111" s="110"/>
      <c r="AK111" s="166"/>
      <c r="AL111" s="100"/>
      <c r="AM111" s="551"/>
      <c r="AN111" s="551"/>
      <c r="AO111" s="551"/>
      <c r="AP111" s="552"/>
      <c r="AQ111" s="551"/>
      <c r="AR111" s="551"/>
      <c r="AS111" s="553"/>
      <c r="AT111" s="551"/>
      <c r="AU111" s="553"/>
      <c r="AV111" s="553"/>
      <c r="AW111" s="551"/>
      <c r="AX111" s="551"/>
      <c r="AY111" s="551"/>
      <c r="AZ111" s="91"/>
      <c r="BA111" s="91"/>
      <c r="BB111" s="91"/>
      <c r="BC111" s="91"/>
      <c r="BD111" s="91"/>
      <c r="BE111" s="91"/>
      <c r="BF111" s="91"/>
      <c r="BG111" s="87"/>
      <c r="BH111" s="87"/>
      <c r="BI111" s="83"/>
    </row>
    <row r="112" spans="2:61" ht="13.5" customHeight="1">
      <c r="B112" s="405" t="s">
        <v>337</v>
      </c>
      <c r="C112" s="911"/>
      <c r="D112" s="2044">
        <f>'МЕНЮ  12-18л. лето '!D108</f>
        <v>930</v>
      </c>
      <c r="E112" s="2048">
        <f>'МЕНЮ  12-18л. лето '!E108</f>
        <v>30.001000000000001</v>
      </c>
      <c r="F112" s="2049">
        <f>'МЕНЮ  12-18л. лето '!F108</f>
        <v>31.771000000000001</v>
      </c>
      <c r="G112" s="2049">
        <f>'МЕНЮ  12-18л. лето '!G108</f>
        <v>135.13799999999998</v>
      </c>
      <c r="H112" s="2039">
        <f>'МЕНЮ  12-18л. лето '!H108</f>
        <v>947.64499999999998</v>
      </c>
      <c r="I112" s="938">
        <f t="shared" ref="I112:P112" si="4">SUM(I105:I111)</f>
        <v>22.869</v>
      </c>
      <c r="J112" s="938">
        <f t="shared" si="4"/>
        <v>0.54200000000000004</v>
      </c>
      <c r="K112" s="938">
        <f t="shared" si="4"/>
        <v>0.45999999999999996</v>
      </c>
      <c r="L112" s="939">
        <f t="shared" si="4"/>
        <v>587.11</v>
      </c>
      <c r="M112" s="940">
        <f t="shared" si="4"/>
        <v>420.69299999999998</v>
      </c>
      <c r="N112" s="941">
        <f t="shared" si="4"/>
        <v>280.19</v>
      </c>
      <c r="O112" s="938">
        <f t="shared" si="4"/>
        <v>87.69</v>
      </c>
      <c r="P112" s="942">
        <f t="shared" si="4"/>
        <v>4.0199999999999996</v>
      </c>
      <c r="Q112" s="85"/>
      <c r="V112" s="91"/>
      <c r="W112" s="164"/>
      <c r="X112" s="91"/>
      <c r="Y112" s="106"/>
      <c r="Z112" s="106"/>
      <c r="AA112" s="106"/>
      <c r="AB112" s="106"/>
      <c r="AC112" s="106"/>
      <c r="AD112" s="106"/>
      <c r="AE112" s="106"/>
      <c r="AF112" s="106"/>
      <c r="AG112" s="106"/>
      <c r="AH112" s="106"/>
      <c r="AI112" s="106"/>
      <c r="AJ112" s="106"/>
      <c r="AK112" s="91"/>
      <c r="AL112" s="91"/>
      <c r="AM112" s="91"/>
      <c r="AN112" s="91"/>
      <c r="AO112" s="91"/>
      <c r="AP112" s="91"/>
      <c r="AQ112" s="91"/>
      <c r="AR112" s="91"/>
      <c r="AS112" s="91"/>
      <c r="AT112" s="91"/>
      <c r="AU112" s="91"/>
      <c r="AV112" s="91"/>
      <c r="AW112" s="91"/>
      <c r="AX112" s="91"/>
      <c r="AY112" s="91"/>
      <c r="AZ112" s="91"/>
      <c r="BA112" s="91"/>
      <c r="BB112" s="91"/>
      <c r="BC112" s="91"/>
      <c r="BD112" s="91"/>
      <c r="BE112" s="91"/>
      <c r="BF112" s="91"/>
      <c r="BG112" s="114"/>
      <c r="BH112" s="114"/>
      <c r="BI112" s="248"/>
    </row>
    <row r="113" spans="2:61" ht="12.75" customHeight="1">
      <c r="B113" s="1218"/>
      <c r="C113" s="1197" t="s">
        <v>10</v>
      </c>
      <c r="D113" s="2019">
        <v>0.35</v>
      </c>
      <c r="E113" s="2050">
        <f>'МЕНЮ  12-18л. лето '!E109</f>
        <v>31.5</v>
      </c>
      <c r="F113" s="2051">
        <f>'МЕНЮ  12-18л. лето '!F109</f>
        <v>32.200000000000003</v>
      </c>
      <c r="G113" s="2051">
        <f>'МЕНЮ  12-18л. лето '!G109</f>
        <v>134.05000000000001</v>
      </c>
      <c r="H113" s="1876">
        <f>'МЕНЮ  12-18л. лето '!H109</f>
        <v>952</v>
      </c>
      <c r="I113" s="901">
        <v>24.5</v>
      </c>
      <c r="J113" s="2005">
        <v>0.49</v>
      </c>
      <c r="K113" s="2006">
        <v>0.56000000000000005</v>
      </c>
      <c r="L113" s="2007">
        <v>315</v>
      </c>
      <c r="M113" s="2021">
        <v>420</v>
      </c>
      <c r="N113" s="2022">
        <v>420</v>
      </c>
      <c r="O113" s="2022">
        <v>105</v>
      </c>
      <c r="P113" s="2008">
        <v>6.3</v>
      </c>
      <c r="Q113" s="747"/>
      <c r="R113" s="56"/>
      <c r="V113" s="266"/>
      <c r="W113" s="87"/>
      <c r="X113" s="248"/>
      <c r="Y113" s="101"/>
      <c r="Z113" s="101"/>
      <c r="AA113" s="101"/>
      <c r="AB113" s="167"/>
      <c r="AC113" s="101"/>
      <c r="AD113" s="101"/>
      <c r="AE113" s="497"/>
      <c r="AF113" s="101"/>
      <c r="AG113" s="101"/>
      <c r="AH113" s="101"/>
      <c r="AI113" s="101"/>
      <c r="AJ113" s="101"/>
      <c r="AK113" s="166"/>
      <c r="AL113" s="100"/>
      <c r="AM113" s="107"/>
      <c r="AN113" s="91"/>
      <c r="AO113" s="99"/>
      <c r="AP113" s="91"/>
      <c r="AQ113" s="91"/>
      <c r="AR113" s="91"/>
      <c r="AS113" s="91"/>
      <c r="AT113" s="91"/>
      <c r="AU113" s="91"/>
      <c r="AV113" s="91"/>
      <c r="AW113" s="91"/>
      <c r="AX113" s="91"/>
      <c r="AY113" s="91"/>
      <c r="AZ113" s="83"/>
      <c r="BA113" s="83"/>
      <c r="BB113" s="91"/>
      <c r="BC113" s="91"/>
      <c r="BD113" s="91"/>
      <c r="BE113" s="91"/>
      <c r="BF113" s="91"/>
      <c r="BG113" s="114"/>
      <c r="BH113" s="114"/>
      <c r="BI113" s="248"/>
    </row>
    <row r="114" spans="2:61" ht="14.25" customHeight="1" thickBot="1">
      <c r="B114" s="195"/>
      <c r="C114" s="883" t="s">
        <v>505</v>
      </c>
      <c r="D114" s="2020"/>
      <c r="E114" s="180">
        <f>'МЕНЮ  12-18л. лето '!E110</f>
        <v>-1.67</v>
      </c>
      <c r="F114" s="729">
        <f>'МЕНЮ  12-18л. лето '!F110</f>
        <v>-0.47</v>
      </c>
      <c r="G114" s="729">
        <f>'МЕНЮ  12-18л. лето '!G110</f>
        <v>0.28000000000000003</v>
      </c>
      <c r="H114" s="715">
        <f>'МЕНЮ  12-18л. лето '!H110</f>
        <v>-0.16</v>
      </c>
      <c r="I114" s="2045">
        <v>-2.33</v>
      </c>
      <c r="J114" s="2045">
        <v>3.71</v>
      </c>
      <c r="K114" s="2045">
        <v>-6.25</v>
      </c>
      <c r="L114" s="2045">
        <v>30.23</v>
      </c>
      <c r="M114" s="2046">
        <v>0.1</v>
      </c>
      <c r="N114" s="2046">
        <v>-11.7</v>
      </c>
      <c r="O114" s="2046">
        <v>-5.8</v>
      </c>
      <c r="P114" s="2047">
        <v>-12.7</v>
      </c>
      <c r="Q114" s="447"/>
      <c r="V114" s="100"/>
      <c r="W114" s="114"/>
      <c r="X114" s="248"/>
      <c r="Y114" s="101"/>
      <c r="Z114" s="101"/>
      <c r="AA114" s="101"/>
      <c r="AB114" s="167"/>
      <c r="AC114" s="101"/>
      <c r="AD114" s="101"/>
      <c r="AE114" s="497"/>
      <c r="AF114" s="101"/>
      <c r="AG114" s="101"/>
      <c r="AH114" s="101"/>
      <c r="AI114" s="101"/>
      <c r="AJ114" s="101"/>
      <c r="AK114" s="166"/>
      <c r="AL114" s="100"/>
      <c r="AM114" s="557"/>
      <c r="AN114" s="557"/>
      <c r="AO114" s="557"/>
      <c r="AP114" s="550"/>
      <c r="AQ114" s="503"/>
      <c r="AR114" s="503"/>
      <c r="AS114" s="503"/>
      <c r="AT114" s="503"/>
      <c r="AU114" s="503"/>
      <c r="AV114" s="503"/>
      <c r="AW114" s="540"/>
      <c r="AX114" s="540"/>
      <c r="AY114" s="544"/>
      <c r="AZ114" s="83"/>
      <c r="BA114" s="83"/>
      <c r="BB114" s="91"/>
      <c r="BC114" s="91"/>
      <c r="BD114" s="91"/>
      <c r="BE114" s="91"/>
      <c r="BF114" s="91"/>
      <c r="BG114" s="114"/>
      <c r="BH114" s="114"/>
      <c r="BI114" s="248"/>
    </row>
    <row r="115" spans="2:61" ht="12.75" customHeight="1">
      <c r="B115" s="33"/>
      <c r="C115" s="34" t="s">
        <v>508</v>
      </c>
      <c r="D115" s="35"/>
      <c r="E115" s="952">
        <f t="shared" ref="E115:P115" si="5">E101+E112</f>
        <v>53.790000000000006</v>
      </c>
      <c r="F115" s="425">
        <f t="shared" si="5"/>
        <v>58.048000000000002</v>
      </c>
      <c r="G115" s="425">
        <f t="shared" si="5"/>
        <v>221.55499999999998</v>
      </c>
      <c r="H115" s="425">
        <f t="shared" si="5"/>
        <v>1627.7329999999999</v>
      </c>
      <c r="I115" s="425">
        <f t="shared" si="5"/>
        <v>35.058999999999997</v>
      </c>
      <c r="J115" s="425">
        <f t="shared" si="5"/>
        <v>0.70900000000000007</v>
      </c>
      <c r="K115" s="425">
        <f t="shared" si="5"/>
        <v>0.93200000000000005</v>
      </c>
      <c r="L115" s="913">
        <f t="shared" si="5"/>
        <v>714.35</v>
      </c>
      <c r="M115" s="913">
        <f t="shared" si="5"/>
        <v>900.49</v>
      </c>
      <c r="N115" s="913">
        <f t="shared" si="5"/>
        <v>484.16999999999996</v>
      </c>
      <c r="O115" s="913">
        <f t="shared" si="5"/>
        <v>133.26400000000001</v>
      </c>
      <c r="P115" s="426">
        <f t="shared" si="5"/>
        <v>10.170999999999999</v>
      </c>
      <c r="V115" s="100"/>
      <c r="W115" s="114"/>
      <c r="X115" s="83"/>
      <c r="Y115" s="101"/>
      <c r="Z115" s="497"/>
      <c r="AA115" s="101"/>
      <c r="AB115" s="167"/>
      <c r="AC115" s="101"/>
      <c r="AD115" s="101"/>
      <c r="AE115" s="101"/>
      <c r="AF115" s="101"/>
      <c r="AG115" s="101"/>
      <c r="AH115" s="101"/>
      <c r="AI115" s="144"/>
      <c r="AJ115" s="101"/>
      <c r="AK115" s="166"/>
      <c r="AL115" s="91"/>
      <c r="AM115" s="558"/>
      <c r="AN115" s="558"/>
      <c r="AO115" s="558"/>
      <c r="AP115" s="558"/>
      <c r="AQ115" s="558"/>
      <c r="AR115" s="558"/>
      <c r="AS115" s="558"/>
      <c r="AT115" s="558"/>
      <c r="AU115" s="558"/>
      <c r="AV115" s="558"/>
      <c r="AW115" s="558"/>
      <c r="AX115" s="558"/>
      <c r="AY115" s="558"/>
      <c r="AZ115" s="83"/>
      <c r="BA115" s="83"/>
      <c r="BB115" s="86"/>
      <c r="BC115" s="86"/>
      <c r="BD115" s="91"/>
      <c r="BE115" s="91"/>
      <c r="BF115" s="91"/>
      <c r="BG115" s="91"/>
      <c r="BH115" s="91"/>
      <c r="BI115" s="91"/>
    </row>
    <row r="116" spans="2:61">
      <c r="B116" s="711"/>
      <c r="C116" s="916" t="s">
        <v>10</v>
      </c>
      <c r="D116" s="872">
        <v>0.6</v>
      </c>
      <c r="E116" s="917">
        <v>54</v>
      </c>
      <c r="F116" s="877">
        <v>55.2</v>
      </c>
      <c r="G116" s="1190">
        <v>229.8</v>
      </c>
      <c r="H116" s="918">
        <v>1632</v>
      </c>
      <c r="I116" s="901">
        <v>42</v>
      </c>
      <c r="J116" s="878">
        <v>0.84</v>
      </c>
      <c r="K116" s="879">
        <v>0.96</v>
      </c>
      <c r="L116" s="880">
        <v>540</v>
      </c>
      <c r="M116" s="919">
        <v>720</v>
      </c>
      <c r="N116" s="881">
        <v>720</v>
      </c>
      <c r="O116" s="881">
        <v>180</v>
      </c>
      <c r="P116" s="1802">
        <v>10.8</v>
      </c>
      <c r="V116" s="266"/>
      <c r="W116" s="114"/>
      <c r="X116" s="248"/>
      <c r="Y116" s="101"/>
      <c r="Z116" s="497"/>
      <c r="AA116" s="101"/>
      <c r="AB116" s="167"/>
      <c r="AC116" s="101"/>
      <c r="AD116" s="101"/>
      <c r="AE116" s="101"/>
      <c r="AF116" s="101"/>
      <c r="AG116" s="101"/>
      <c r="AH116" s="101"/>
      <c r="AI116" s="144"/>
      <c r="AJ116" s="101"/>
      <c r="AK116" s="166"/>
      <c r="AL116" s="91"/>
      <c r="AM116" s="83"/>
      <c r="AN116" s="83"/>
      <c r="AO116" s="135"/>
      <c r="AP116" s="508"/>
      <c r="AQ116" s="83"/>
      <c r="AR116" s="83"/>
      <c r="AS116" s="135"/>
      <c r="AT116" s="83"/>
      <c r="AU116" s="83"/>
      <c r="AV116" s="144"/>
      <c r="AW116" s="83"/>
      <c r="AX116" s="83"/>
      <c r="AY116" s="83"/>
      <c r="AZ116" s="142"/>
      <c r="BA116" s="142"/>
      <c r="BB116" s="86"/>
      <c r="BC116" s="86"/>
      <c r="BD116" s="91"/>
      <c r="BE116" s="91"/>
      <c r="BF116" s="91"/>
      <c r="BG116" s="91"/>
      <c r="BH116" s="91"/>
      <c r="BI116" s="91"/>
    </row>
    <row r="117" spans="2:61" ht="12" customHeight="1" thickBot="1">
      <c r="B117" s="195"/>
      <c r="C117" s="883" t="s">
        <v>505</v>
      </c>
      <c r="D117" s="884"/>
      <c r="E117" s="904">
        <v>-0.23</v>
      </c>
      <c r="F117" s="905">
        <v>3.1</v>
      </c>
      <c r="G117" s="905">
        <v>-2.15</v>
      </c>
      <c r="H117" s="905">
        <v>-0.16</v>
      </c>
      <c r="I117" s="905">
        <v>-9.92</v>
      </c>
      <c r="J117" s="905">
        <v>-9.36</v>
      </c>
      <c r="K117" s="905">
        <v>-1.75</v>
      </c>
      <c r="L117" s="905">
        <v>19.37</v>
      </c>
      <c r="M117" s="1220">
        <v>15.04</v>
      </c>
      <c r="N117" s="1220">
        <v>-19.649999999999999</v>
      </c>
      <c r="O117" s="1220">
        <v>-15.58</v>
      </c>
      <c r="P117" s="907">
        <v>-3.49</v>
      </c>
      <c r="V117" s="111"/>
      <c r="W117" s="114"/>
      <c r="X117" s="91"/>
      <c r="Y117" s="204"/>
      <c r="Z117" s="204"/>
      <c r="AA117" s="204"/>
      <c r="AB117" s="493"/>
      <c r="AC117" s="204"/>
      <c r="AD117" s="493"/>
      <c r="AE117" s="493"/>
      <c r="AF117" s="493"/>
      <c r="AG117" s="493"/>
      <c r="AH117" s="204"/>
      <c r="AI117" s="204"/>
      <c r="AJ117" s="520"/>
      <c r="AK117" s="91"/>
      <c r="AL117" s="91"/>
      <c r="AM117" s="91"/>
      <c r="AN117" s="91"/>
      <c r="AO117" s="91"/>
      <c r="AP117" s="91"/>
      <c r="AQ117" s="91"/>
      <c r="AR117" s="91"/>
      <c r="AS117" s="91"/>
      <c r="AT117" s="91"/>
      <c r="AU117" s="91"/>
      <c r="AV117" s="91"/>
      <c r="AW117" s="91"/>
      <c r="AX117" s="91"/>
      <c r="AY117" s="91"/>
      <c r="AZ117" s="83"/>
      <c r="BA117" s="83"/>
      <c r="BB117" s="86"/>
      <c r="BC117" s="86"/>
      <c r="BD117" s="91"/>
      <c r="BE117" s="91"/>
      <c r="BF117" s="91"/>
      <c r="BG117" s="91"/>
      <c r="BH117" s="91"/>
      <c r="BI117" s="91"/>
    </row>
    <row r="118" spans="2:61" ht="15" customHeight="1">
      <c r="C118" s="794"/>
      <c r="D118" s="12"/>
      <c r="E118" s="330"/>
      <c r="Q118" s="1843"/>
      <c r="R118" s="41"/>
      <c r="S118" s="41"/>
      <c r="T118" s="41"/>
      <c r="U118" s="81"/>
      <c r="V118" s="618"/>
      <c r="W118" s="619"/>
      <c r="X118" s="248"/>
      <c r="Y118" s="101"/>
      <c r="Z118" s="497"/>
      <c r="AA118" s="101"/>
      <c r="AB118" s="167"/>
      <c r="AC118" s="101"/>
      <c r="AD118" s="101"/>
      <c r="AE118" s="101"/>
      <c r="AF118" s="101"/>
      <c r="AG118" s="101"/>
      <c r="AH118" s="101"/>
      <c r="AI118" s="144"/>
      <c r="AJ118" s="101"/>
      <c r="AK118" s="166"/>
      <c r="AL118" s="91"/>
      <c r="AM118" s="91"/>
      <c r="AN118" s="91"/>
      <c r="AO118" s="91"/>
      <c r="AP118" s="91"/>
      <c r="AQ118" s="91"/>
      <c r="AR118" s="91"/>
      <c r="AS118" s="91"/>
      <c r="AT118" s="91"/>
      <c r="AU118" s="91"/>
      <c r="AV118" s="91"/>
      <c r="AW118" s="91"/>
      <c r="AX118" s="91"/>
      <c r="AY118" s="91"/>
      <c r="AZ118" s="83"/>
      <c r="BA118" s="83"/>
      <c r="BB118" s="86"/>
      <c r="BC118" s="86"/>
      <c r="BD118" s="86"/>
      <c r="BE118" s="106"/>
      <c r="BF118" s="91"/>
      <c r="BG118" s="91"/>
      <c r="BH118" s="91"/>
      <c r="BI118" s="91"/>
    </row>
    <row r="119" spans="2:61" ht="12.75" customHeight="1">
      <c r="C119" s="794"/>
      <c r="D119" s="12" t="s">
        <v>313</v>
      </c>
      <c r="E119" s="330"/>
      <c r="I119" s="657"/>
      <c r="J119" s="657"/>
      <c r="K119" s="657"/>
      <c r="L119" s="657"/>
      <c r="M119" s="657"/>
      <c r="N119" s="657"/>
      <c r="O119" s="657"/>
      <c r="P119" s="657"/>
      <c r="R119" s="41"/>
      <c r="S119" s="41"/>
      <c r="T119" s="143"/>
      <c r="U119" s="81"/>
      <c r="V119" s="618"/>
      <c r="W119" s="620"/>
      <c r="X119" s="248"/>
      <c r="Y119" s="101"/>
      <c r="Z119" s="101"/>
      <c r="AA119" s="101"/>
      <c r="AB119" s="167"/>
      <c r="AC119" s="530"/>
      <c r="AD119" s="530"/>
      <c r="AE119" s="530"/>
      <c r="AF119" s="530"/>
      <c r="AG119" s="101"/>
      <c r="AH119" s="144"/>
      <c r="AI119" s="101"/>
      <c r="AJ119" s="101"/>
      <c r="AK119" s="166"/>
      <c r="AL119" s="91"/>
      <c r="AM119" s="91"/>
      <c r="AN119" s="91"/>
      <c r="AO119" s="91"/>
      <c r="AP119" s="91"/>
      <c r="AQ119" s="91"/>
      <c r="AR119" s="91"/>
      <c r="AS119" s="91"/>
      <c r="AT119" s="91"/>
      <c r="AU119" s="91"/>
      <c r="AV119" s="91"/>
      <c r="AW119" s="91"/>
      <c r="AX119" s="91"/>
      <c r="AY119" s="91"/>
      <c r="AZ119" s="91"/>
      <c r="BA119" s="91"/>
      <c r="BB119" s="91"/>
      <c r="BC119" s="91"/>
      <c r="BD119" s="91"/>
      <c r="BE119" s="121"/>
      <c r="BF119" s="91"/>
      <c r="BG119" s="91"/>
      <c r="BH119" s="91"/>
      <c r="BI119" s="91"/>
    </row>
    <row r="120" spans="2:61" ht="12.75" customHeight="1">
      <c r="C120" s="1195" t="s">
        <v>538</v>
      </c>
      <c r="D120" s="132"/>
      <c r="E120" s="2"/>
      <c r="F120"/>
      <c r="I120"/>
      <c r="J120"/>
      <c r="K120" s="21"/>
      <c r="L120" s="21"/>
      <c r="M120"/>
      <c r="N120"/>
      <c r="O120"/>
      <c r="P120"/>
      <c r="R120" s="41"/>
      <c r="S120" s="41"/>
      <c r="T120" s="143"/>
      <c r="U120" s="81"/>
      <c r="V120" s="628"/>
      <c r="W120" s="629"/>
      <c r="X120" s="248"/>
      <c r="Y120" s="101"/>
      <c r="Z120" s="101"/>
      <c r="AA120" s="101"/>
      <c r="AB120" s="167"/>
      <c r="AC120" s="101"/>
      <c r="AD120" s="101"/>
      <c r="AE120" s="101"/>
      <c r="AF120" s="101"/>
      <c r="AG120" s="101"/>
      <c r="AH120" s="101"/>
      <c r="AI120" s="101"/>
      <c r="AJ120" s="101"/>
      <c r="AK120" s="166"/>
      <c r="AL120" s="91"/>
      <c r="AM120" s="91"/>
      <c r="AN120" s="91"/>
      <c r="AO120" s="91"/>
      <c r="AP120" s="91"/>
      <c r="AQ120" s="91"/>
      <c r="AR120" s="91"/>
      <c r="AS120" s="91"/>
      <c r="AT120" s="91"/>
      <c r="AU120" s="91"/>
      <c r="AV120" s="91"/>
      <c r="AW120" s="91"/>
      <c r="AX120" s="91"/>
      <c r="AY120" s="91"/>
      <c r="AZ120" s="134"/>
      <c r="BA120" s="82"/>
      <c r="BB120" s="82"/>
      <c r="BC120" s="86"/>
      <c r="BD120" s="86"/>
      <c r="BE120" s="86"/>
      <c r="BF120" s="86"/>
      <c r="BG120" s="86"/>
      <c r="BH120" s="86"/>
      <c r="BI120" s="86"/>
    </row>
    <row r="121" spans="2:61" ht="12" customHeight="1">
      <c r="B121" s="335" t="s">
        <v>539</v>
      </c>
      <c r="C121" s="802"/>
      <c r="L121" s="470" t="s">
        <v>534</v>
      </c>
      <c r="R121" s="41"/>
      <c r="S121" s="41"/>
      <c r="T121" s="41"/>
      <c r="U121" s="81"/>
      <c r="V121" s="627"/>
      <c r="W121" s="629"/>
      <c r="X121" s="248"/>
      <c r="Y121" s="101"/>
      <c r="Z121" s="101"/>
      <c r="AA121" s="101"/>
      <c r="AB121" s="167"/>
      <c r="AC121" s="101"/>
      <c r="AD121" s="497"/>
      <c r="AE121" s="101"/>
      <c r="AF121" s="101"/>
      <c r="AG121" s="101"/>
      <c r="AH121" s="101"/>
      <c r="AI121" s="101"/>
      <c r="AJ121" s="101"/>
      <c r="AK121" s="166"/>
      <c r="AL121" s="100"/>
      <c r="AM121" s="100"/>
      <c r="AN121" s="87"/>
      <c r="AO121" s="100"/>
      <c r="AP121" s="91"/>
      <c r="AQ121" s="91"/>
      <c r="AR121" s="90"/>
      <c r="AS121" s="90"/>
      <c r="AT121" s="90"/>
      <c r="AU121" s="90"/>
      <c r="AV121" s="90"/>
      <c r="AW121" s="90"/>
      <c r="AX121" s="90"/>
      <c r="AY121" s="114"/>
      <c r="AZ121" s="91"/>
      <c r="BA121" s="91"/>
      <c r="BB121" s="121"/>
      <c r="BC121" s="506"/>
      <c r="BD121" s="121"/>
      <c r="BE121" s="507"/>
      <c r="BF121" s="91"/>
      <c r="BG121" s="91"/>
      <c r="BH121" s="91"/>
      <c r="BI121" s="91"/>
    </row>
    <row r="122" spans="2:61" ht="14.25" customHeight="1">
      <c r="C122" s="794" t="s">
        <v>477</v>
      </c>
      <c r="R122" s="41"/>
      <c r="S122" s="41"/>
      <c r="T122" s="41"/>
      <c r="U122" s="81"/>
      <c r="V122" s="4"/>
      <c r="W122" s="629"/>
      <c r="X122" s="86"/>
      <c r="Y122" s="559"/>
      <c r="Z122" s="559"/>
      <c r="AA122" s="559"/>
      <c r="AB122" s="560"/>
      <c r="AC122" s="559"/>
      <c r="AD122" s="559"/>
      <c r="AE122" s="559"/>
      <c r="AF122" s="559"/>
      <c r="AG122" s="559"/>
      <c r="AH122" s="560"/>
      <c r="AI122" s="559"/>
      <c r="AJ122" s="559"/>
      <c r="AK122" s="539"/>
      <c r="AL122" s="104"/>
      <c r="AM122" s="107"/>
      <c r="AN122" s="91"/>
      <c r="AO122" s="99"/>
      <c r="AP122" s="91"/>
      <c r="AQ122" s="91"/>
      <c r="AR122" s="142"/>
      <c r="AS122" s="142"/>
      <c r="AT122" s="508"/>
      <c r="AU122" s="135"/>
      <c r="AV122" s="142"/>
      <c r="AW122" s="135"/>
      <c r="AX122" s="136"/>
      <c r="AY122" s="137"/>
      <c r="AZ122" s="137"/>
      <c r="BA122" s="136"/>
      <c r="BB122" s="136"/>
      <c r="BC122" s="106"/>
      <c r="BD122" s="106"/>
      <c r="BE122" s="106"/>
      <c r="BF122" s="91"/>
      <c r="BG122" s="91"/>
      <c r="BH122" s="91"/>
      <c r="BI122" s="91"/>
    </row>
    <row r="123" spans="2:61" ht="13.5" customHeight="1" thickBot="1">
      <c r="B123" s="269" t="s">
        <v>597</v>
      </c>
      <c r="C123" s="21"/>
      <c r="D123"/>
      <c r="F123" s="634" t="s">
        <v>478</v>
      </c>
      <c r="I123" s="22" t="s">
        <v>0</v>
      </c>
      <c r="J123"/>
      <c r="K123" s="70" t="s">
        <v>533</v>
      </c>
      <c r="L123" s="21"/>
      <c r="M123" s="21"/>
      <c r="N123" s="25"/>
      <c r="P123" s="353"/>
      <c r="V123" s="91"/>
      <c r="W123" s="545"/>
      <c r="X123" s="91"/>
      <c r="Y123" s="546"/>
      <c r="Z123" s="546"/>
      <c r="AA123" s="546"/>
      <c r="AB123" s="546"/>
      <c r="AC123" s="547"/>
      <c r="AD123" s="546"/>
      <c r="AE123" s="546"/>
      <c r="AF123" s="546"/>
      <c r="AG123" s="548"/>
      <c r="AH123" s="548"/>
      <c r="AI123" s="546"/>
      <c r="AJ123" s="546"/>
      <c r="AK123" s="549"/>
      <c r="AL123" s="91"/>
      <c r="AM123" s="91"/>
      <c r="AN123" s="164"/>
      <c r="AO123" s="91"/>
      <c r="AP123" s="174"/>
      <c r="AQ123" s="86"/>
      <c r="AR123" s="508"/>
      <c r="AS123" s="83"/>
      <c r="AT123" s="83"/>
      <c r="AU123" s="83"/>
      <c r="AV123" s="135"/>
      <c r="AW123" s="117"/>
      <c r="AX123" s="83"/>
      <c r="AY123" s="117"/>
      <c r="AZ123" s="83"/>
      <c r="BA123" s="91"/>
      <c r="BB123" s="206"/>
      <c r="BC123" s="206"/>
      <c r="BD123" s="206"/>
      <c r="BE123" s="206"/>
      <c r="BF123" s="91"/>
      <c r="BG123" s="91"/>
      <c r="BH123" s="172"/>
      <c r="BI123" s="172"/>
    </row>
    <row r="124" spans="2:61" ht="16.5" customHeight="1" thickBot="1">
      <c r="B124" s="808" t="s">
        <v>479</v>
      </c>
      <c r="C124" s="809" t="s">
        <v>510</v>
      </c>
      <c r="D124" s="810" t="s">
        <v>315</v>
      </c>
      <c r="E124" s="811" t="s">
        <v>316</v>
      </c>
      <c r="F124" s="199"/>
      <c r="G124" s="199"/>
      <c r="H124" s="812"/>
      <c r="I124" s="710" t="s">
        <v>481</v>
      </c>
      <c r="J124" s="812"/>
      <c r="K124" s="813"/>
      <c r="L124" s="481"/>
      <c r="M124" s="814" t="s">
        <v>482</v>
      </c>
      <c r="N124" s="812"/>
      <c r="O124" s="812"/>
      <c r="P124" s="63"/>
      <c r="Q124" s="815"/>
      <c r="V124" s="91"/>
      <c r="W124" s="91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91"/>
      <c r="AL124" s="89"/>
      <c r="AM124" s="111"/>
      <c r="AN124" s="98"/>
      <c r="AO124" s="90"/>
      <c r="AP124" s="174"/>
      <c r="AQ124" s="86"/>
      <c r="AR124" s="86"/>
      <c r="AS124" s="86"/>
      <c r="AT124" s="86"/>
      <c r="AU124" s="86"/>
      <c r="AV124" s="86"/>
      <c r="AW124" s="86"/>
      <c r="AX124" s="86"/>
      <c r="AY124" s="206"/>
      <c r="AZ124" s="91"/>
      <c r="BA124" s="91"/>
      <c r="BB124" s="206"/>
      <c r="BC124" s="206"/>
      <c r="BD124" s="206"/>
      <c r="BE124" s="206"/>
      <c r="BF124" s="91"/>
      <c r="BG124" s="91"/>
      <c r="BH124" s="114"/>
      <c r="BI124" s="114"/>
    </row>
    <row r="125" spans="2:61" ht="10.5" customHeight="1" thickBot="1">
      <c r="B125" s="380" t="s">
        <v>484</v>
      </c>
      <c r="C125" s="369"/>
      <c r="D125" s="816" t="s">
        <v>322</v>
      </c>
      <c r="E125" s="817"/>
      <c r="F125" s="440"/>
      <c r="G125" s="818" t="s">
        <v>485</v>
      </c>
      <c r="H125" s="819" t="s">
        <v>486</v>
      </c>
      <c r="I125" s="189"/>
      <c r="J125" s="189"/>
      <c r="K125" s="189"/>
      <c r="L125" s="920"/>
      <c r="M125" s="921" t="s">
        <v>487</v>
      </c>
      <c r="N125" s="189"/>
      <c r="O125" s="189"/>
      <c r="P125" s="920"/>
      <c r="Q125" s="821"/>
      <c r="V125" s="263"/>
      <c r="W125" s="502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91"/>
      <c r="AL125" s="86"/>
      <c r="AM125" s="100"/>
      <c r="AN125" s="87"/>
      <c r="AO125" s="100"/>
      <c r="AP125" s="91"/>
      <c r="AQ125" s="91"/>
      <c r="AR125" s="86"/>
      <c r="AS125" s="86"/>
      <c r="AT125" s="86"/>
      <c r="AU125" s="86"/>
      <c r="AV125" s="86"/>
      <c r="AW125" s="86"/>
      <c r="AX125" s="86"/>
      <c r="AY125" s="91"/>
      <c r="AZ125" s="91"/>
      <c r="BA125" s="91"/>
      <c r="BB125" s="91"/>
      <c r="BC125" s="91"/>
      <c r="BD125" s="91"/>
      <c r="BE125" s="206"/>
      <c r="BF125" s="91"/>
      <c r="BG125" s="91"/>
      <c r="BH125" s="114"/>
      <c r="BI125" s="114"/>
    </row>
    <row r="126" spans="2:61" ht="10.5" customHeight="1">
      <c r="B126" s="380" t="s">
        <v>489</v>
      </c>
      <c r="C126" s="369" t="s">
        <v>321</v>
      </c>
      <c r="D126" s="822"/>
      <c r="E126" s="816" t="s">
        <v>323</v>
      </c>
      <c r="F126" s="823" t="s">
        <v>65</v>
      </c>
      <c r="G126" s="818" t="s">
        <v>490</v>
      </c>
      <c r="H126" s="824" t="s">
        <v>327</v>
      </c>
      <c r="I126" s="817"/>
      <c r="J126" s="825"/>
      <c r="K126" s="812"/>
      <c r="L126" s="825"/>
      <c r="M126" s="826" t="s">
        <v>491</v>
      </c>
      <c r="N126" s="827" t="s">
        <v>492</v>
      </c>
      <c r="O126" s="828" t="s">
        <v>493</v>
      </c>
      <c r="P126" s="829" t="s">
        <v>494</v>
      </c>
      <c r="Q126" s="821"/>
      <c r="V126" s="91"/>
      <c r="W126" s="91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91"/>
      <c r="AL126" s="104"/>
      <c r="AM126" s="91"/>
      <c r="AN126" s="91"/>
      <c r="AO126" s="91"/>
      <c r="AP126" s="91"/>
      <c r="AQ126" s="91"/>
      <c r="AR126" s="91"/>
      <c r="AS126" s="91"/>
      <c r="AT126" s="91"/>
      <c r="AU126" s="91"/>
      <c r="AV126" s="91"/>
      <c r="AW126" s="91"/>
      <c r="AX126" s="91"/>
      <c r="AY126" s="91"/>
      <c r="AZ126" s="91"/>
      <c r="BA126" s="91"/>
      <c r="BB126" s="91"/>
      <c r="BC126" s="91"/>
      <c r="BD126" s="91"/>
      <c r="BE126" s="206"/>
      <c r="BF126" s="91"/>
      <c r="BG126" s="91"/>
      <c r="BH126" s="87"/>
      <c r="BI126" s="87"/>
    </row>
    <row r="127" spans="2:61" ht="11.25" customHeight="1" thickBot="1">
      <c r="B127" s="50"/>
      <c r="C127" s="830"/>
      <c r="D127" s="410"/>
      <c r="E127" s="831" t="s">
        <v>5</v>
      </c>
      <c r="F127" s="378" t="s">
        <v>6</v>
      </c>
      <c r="G127" s="922" t="s">
        <v>7</v>
      </c>
      <c r="H127" s="832" t="s">
        <v>496</v>
      </c>
      <c r="I127" s="833" t="s">
        <v>497</v>
      </c>
      <c r="J127" s="834" t="s">
        <v>498</v>
      </c>
      <c r="K127" s="835" t="s">
        <v>499</v>
      </c>
      <c r="L127" s="834" t="s">
        <v>500</v>
      </c>
      <c r="M127" s="836" t="s">
        <v>501</v>
      </c>
      <c r="N127" s="834" t="s">
        <v>502</v>
      </c>
      <c r="O127" s="835" t="s">
        <v>503</v>
      </c>
      <c r="P127" s="837" t="s">
        <v>504</v>
      </c>
      <c r="Q127" s="830"/>
      <c r="V127" s="100"/>
      <c r="W127" s="248"/>
      <c r="X127" s="248"/>
      <c r="Y127" s="114"/>
      <c r="Z127" s="114"/>
      <c r="AA127" s="114"/>
      <c r="AB127" s="206"/>
      <c r="AC127" s="206"/>
      <c r="AD127" s="516"/>
      <c r="AE127" s="114"/>
      <c r="AF127" s="114"/>
      <c r="AG127" s="206"/>
      <c r="AH127" s="114"/>
      <c r="AI127" s="114"/>
      <c r="AJ127" s="114"/>
      <c r="AK127" s="114"/>
      <c r="AL127" s="108"/>
      <c r="AM127" s="91"/>
      <c r="AN127" s="91"/>
      <c r="AO127" s="91"/>
      <c r="AP127" s="91"/>
      <c r="AQ127" s="91"/>
      <c r="AR127" s="91"/>
      <c r="AS127" s="91"/>
      <c r="AT127" s="91"/>
      <c r="AU127" s="91"/>
      <c r="AV127" s="91"/>
      <c r="AW127" s="91"/>
      <c r="AX127" s="91"/>
      <c r="AY127" s="91"/>
      <c r="AZ127" s="91"/>
      <c r="BA127" s="91"/>
      <c r="BB127" s="91"/>
      <c r="BC127" s="91"/>
      <c r="BD127" s="91"/>
      <c r="BE127" s="206"/>
      <c r="BF127" s="91"/>
      <c r="BG127" s="91"/>
      <c r="BH127" s="114"/>
      <c r="BI127" s="114"/>
    </row>
    <row r="128" spans="2:61" ht="15.75" customHeight="1">
      <c r="B128" s="75"/>
      <c r="C128" s="650" t="s">
        <v>172</v>
      </c>
      <c r="D128" s="923"/>
      <c r="E128" s="427"/>
      <c r="F128" s="385"/>
      <c r="G128" s="385"/>
      <c r="H128" s="954"/>
      <c r="I128" s="925"/>
      <c r="J128" s="925"/>
      <c r="K128" s="925"/>
      <c r="L128" s="925"/>
      <c r="M128" s="925"/>
      <c r="N128" s="925"/>
      <c r="O128" s="925"/>
      <c r="P128" s="955"/>
      <c r="Q128" s="85"/>
      <c r="V128" s="100"/>
      <c r="W128" s="91"/>
      <c r="X128" s="248"/>
      <c r="Y128" s="561"/>
      <c r="Z128" s="561"/>
      <c r="AA128" s="561"/>
      <c r="AB128" s="561"/>
      <c r="AC128" s="561"/>
      <c r="AD128" s="561"/>
      <c r="AE128" s="561"/>
      <c r="AF128" s="561"/>
      <c r="AG128" s="561"/>
      <c r="AH128" s="561"/>
      <c r="AI128" s="561"/>
      <c r="AJ128" s="561"/>
      <c r="AK128" s="561"/>
      <c r="AL128" s="91"/>
      <c r="AM128" s="91"/>
      <c r="AN128" s="91"/>
      <c r="AO128" s="91"/>
      <c r="AP128" s="91"/>
      <c r="AQ128" s="91"/>
      <c r="AR128" s="91"/>
      <c r="AS128" s="91"/>
      <c r="AT128" s="91"/>
      <c r="AU128" s="91"/>
      <c r="AV128" s="91"/>
      <c r="AW128" s="91"/>
      <c r="AX128" s="91"/>
      <c r="AY128" s="91"/>
      <c r="AZ128" s="91"/>
      <c r="BA128" s="91"/>
      <c r="BB128" s="91"/>
      <c r="BC128" s="91"/>
      <c r="BD128" s="91"/>
      <c r="BE128" s="86"/>
      <c r="BF128" s="91"/>
      <c r="BG128" s="91"/>
      <c r="BH128" s="114"/>
      <c r="BI128" s="114"/>
    </row>
    <row r="129" spans="2:61" ht="12.75" customHeight="1">
      <c r="B129" s="854" t="str">
        <f>'МЕНЮ  12-18л. лето '!J124</f>
        <v>182/17</v>
      </c>
      <c r="C129" s="956" t="str">
        <f>'МЕНЮ  12-18л. лето '!C124</f>
        <v>Каша жидкая молочная (рисовая)</v>
      </c>
      <c r="D129" s="198">
        <f>'МЕНЮ  12-18л. лето '!D124</f>
        <v>215</v>
      </c>
      <c r="E129" s="721">
        <f>'МЕНЮ  12-18л. лето '!E124</f>
        <v>6.4039999999999999</v>
      </c>
      <c r="F129" s="722">
        <f>'МЕНЮ  12-18л. лето '!F124</f>
        <v>9.5310000000000006</v>
      </c>
      <c r="G129" s="722">
        <f>'МЕНЮ  12-18л. лето '!G124</f>
        <v>34.1</v>
      </c>
      <c r="H129" s="713">
        <f>'МЕНЮ  12-18л. лето '!H124</f>
        <v>244.79499999999999</v>
      </c>
      <c r="I129" s="849">
        <v>0.77300000000000002</v>
      </c>
      <c r="J129" s="849">
        <v>5.3999999999999999E-2</v>
      </c>
      <c r="K129" s="849">
        <v>0.19</v>
      </c>
      <c r="L129" s="844">
        <v>46.801000000000002</v>
      </c>
      <c r="M129" s="842">
        <v>270.74299999999999</v>
      </c>
      <c r="N129" s="842">
        <v>65.33</v>
      </c>
      <c r="O129" s="842">
        <v>31.289000000000001</v>
      </c>
      <c r="P129" s="852">
        <v>0.4</v>
      </c>
      <c r="Q129" s="847">
        <f>'МЕНЮ  12-18л. лето '!I124</f>
        <v>28</v>
      </c>
      <c r="V129" s="111"/>
      <c r="W129" s="164"/>
      <c r="X129" s="91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91"/>
      <c r="AL129" s="91"/>
      <c r="AM129" s="91"/>
      <c r="AN129" s="91"/>
      <c r="AO129" s="91"/>
      <c r="AP129" s="91"/>
      <c r="AQ129" s="91"/>
      <c r="AR129" s="91"/>
      <c r="AS129" s="91"/>
      <c r="AT129" s="91"/>
      <c r="AU129" s="91"/>
      <c r="AV129" s="91"/>
      <c r="AW129" s="91"/>
      <c r="AX129" s="91"/>
      <c r="AY129" s="91"/>
      <c r="AZ129" s="91"/>
      <c r="BA129" s="91"/>
      <c r="BB129" s="91"/>
      <c r="BC129" s="91"/>
      <c r="BD129" s="91"/>
      <c r="BE129" s="86"/>
      <c r="BF129" s="91"/>
      <c r="BG129" s="91"/>
      <c r="BH129" s="114"/>
      <c r="BI129" s="114"/>
    </row>
    <row r="130" spans="2:61" ht="12.75" customHeight="1">
      <c r="B130" s="854" t="str">
        <f>'МЕНЮ  12-18л. лето '!J125</f>
        <v>379/17</v>
      </c>
      <c r="C130" s="956" t="str">
        <f>'МЕНЮ  12-18л. лето '!C125</f>
        <v>Кофейный напиток</v>
      </c>
      <c r="D130" s="198">
        <f>'МЕНЮ  12-18л. лето '!D125</f>
        <v>200</v>
      </c>
      <c r="E130" s="1898">
        <f>'МЕНЮ  12-18л. лето '!E125</f>
        <v>5.8639999999999999</v>
      </c>
      <c r="F130" s="855">
        <f>'МЕНЮ  12-18л. лето '!F125</f>
        <v>5.1680000000000001</v>
      </c>
      <c r="G130" s="855">
        <f>'МЕНЮ  12-18л. лето '!G125</f>
        <v>18.177</v>
      </c>
      <c r="H130" s="713">
        <f>'МЕНЮ  12-18л. лето '!H125</f>
        <v>142.69</v>
      </c>
      <c r="I130" s="855">
        <v>1.04</v>
      </c>
      <c r="J130" s="855">
        <v>0.06</v>
      </c>
      <c r="K130" s="855">
        <v>0.24</v>
      </c>
      <c r="L130" s="713">
        <v>26.507999999999999</v>
      </c>
      <c r="M130" s="957">
        <v>218.863</v>
      </c>
      <c r="N130" s="947">
        <v>189.6</v>
      </c>
      <c r="O130" s="857">
        <v>45.6</v>
      </c>
      <c r="P130" s="858">
        <v>1.4</v>
      </c>
      <c r="Q130" s="847">
        <f>'МЕНЮ  12-18л. лето '!I125</f>
        <v>69</v>
      </c>
      <c r="V130" s="100"/>
      <c r="W130" s="87"/>
      <c r="X130" s="206"/>
      <c r="Y130" s="101"/>
      <c r="Z130" s="101"/>
      <c r="AA130" s="101"/>
      <c r="AB130" s="167"/>
      <c r="AC130" s="101"/>
      <c r="AD130" s="101"/>
      <c r="AE130" s="101"/>
      <c r="AF130" s="101"/>
      <c r="AG130" s="101"/>
      <c r="AH130" s="101"/>
      <c r="AI130" s="101"/>
      <c r="AJ130" s="101"/>
      <c r="AK130" s="166"/>
      <c r="AL130" s="91"/>
      <c r="AM130" s="91"/>
      <c r="AN130" s="91"/>
      <c r="AO130" s="91"/>
      <c r="AP130" s="91"/>
      <c r="AQ130" s="91"/>
      <c r="AR130" s="91"/>
      <c r="AS130" s="91"/>
      <c r="AT130" s="91"/>
      <c r="AU130" s="91"/>
      <c r="AV130" s="91"/>
      <c r="AW130" s="91"/>
      <c r="AX130" s="91"/>
      <c r="AY130" s="91"/>
      <c r="AZ130" s="91"/>
      <c r="BA130" s="91"/>
      <c r="BB130" s="91"/>
      <c r="BC130" s="91"/>
      <c r="BD130" s="91"/>
      <c r="BE130" s="86"/>
      <c r="BF130" s="91"/>
      <c r="BG130" s="91"/>
      <c r="BH130" s="114"/>
      <c r="BI130" s="114"/>
    </row>
    <row r="131" spans="2:61" ht="13.5" customHeight="1">
      <c r="B131" s="854" t="str">
        <f>'МЕНЮ  12-18л. лето '!J126</f>
        <v>209/17</v>
      </c>
      <c r="C131" s="956" t="str">
        <f>'МЕНЮ  12-18л. лето '!C126</f>
        <v>Яйца варёные</v>
      </c>
      <c r="D131" s="198">
        <f>'МЕНЮ  12-18л. лето '!D126</f>
        <v>40</v>
      </c>
      <c r="E131" s="721">
        <f>'МЕНЮ  12-18л. лето '!E126</f>
        <v>5.08</v>
      </c>
      <c r="F131" s="722">
        <f>'МЕНЮ  12-18л. лето '!F126</f>
        <v>4.5999999999999996</v>
      </c>
      <c r="G131" s="722">
        <f>'МЕНЮ  12-18л. лето '!G126</f>
        <v>0.28000000000000003</v>
      </c>
      <c r="H131" s="713">
        <f>'МЕНЮ  12-18л. лето '!H126</f>
        <v>62.84</v>
      </c>
      <c r="I131" s="855">
        <v>0</v>
      </c>
      <c r="J131" s="855">
        <v>0.03</v>
      </c>
      <c r="K131" s="926">
        <v>0.18</v>
      </c>
      <c r="L131" s="712">
        <v>100</v>
      </c>
      <c r="M131" s="893">
        <v>22</v>
      </c>
      <c r="N131" s="857">
        <v>76.8</v>
      </c>
      <c r="O131" s="893">
        <v>4.8</v>
      </c>
      <c r="P131" s="858">
        <v>0.1</v>
      </c>
      <c r="Q131" s="847">
        <f>'МЕНЮ  12-18л. лето '!I126</f>
        <v>64</v>
      </c>
      <c r="V131" s="264"/>
      <c r="W131" s="114"/>
      <c r="X131" s="248"/>
      <c r="Y131" s="101"/>
      <c r="Z131" s="101"/>
      <c r="AA131" s="101"/>
      <c r="AB131" s="167"/>
      <c r="AC131" s="101"/>
      <c r="AD131" s="101"/>
      <c r="AE131" s="101"/>
      <c r="AF131" s="101"/>
      <c r="AG131" s="101"/>
      <c r="AH131" s="101"/>
      <c r="AI131" s="101"/>
      <c r="AJ131" s="101"/>
      <c r="AK131" s="166"/>
      <c r="AL131" s="91"/>
      <c r="AM131" s="91"/>
      <c r="AN131" s="91"/>
      <c r="AO131" s="91"/>
      <c r="AP131" s="91"/>
      <c r="AQ131" s="91"/>
      <c r="AR131" s="91"/>
      <c r="AS131" s="91"/>
      <c r="AT131" s="91"/>
      <c r="AU131" s="91"/>
      <c r="AV131" s="91"/>
      <c r="AW131" s="91"/>
      <c r="AX131" s="91"/>
      <c r="AY131" s="91"/>
      <c r="AZ131" s="91"/>
      <c r="BA131" s="91"/>
      <c r="BB131" s="91"/>
      <c r="BC131" s="91"/>
      <c r="BD131" s="91"/>
      <c r="BE131" s="86"/>
      <c r="BF131" s="91"/>
      <c r="BG131" s="91"/>
      <c r="BH131" s="172"/>
      <c r="BI131" s="114"/>
    </row>
    <row r="132" spans="2:61" ht="12.75" customHeight="1">
      <c r="B132" s="854" t="str">
        <f>'МЕНЮ  12-18л. лето '!J127</f>
        <v>Пром.пр.</v>
      </c>
      <c r="C132" s="956" t="str">
        <f>'МЕНЮ  12-18л. лето '!C127</f>
        <v>Хлеб пшеничный</v>
      </c>
      <c r="D132" s="198">
        <f>'МЕНЮ  12-18л. лето '!D127</f>
        <v>40</v>
      </c>
      <c r="E132" s="721">
        <f>'МЕНЮ  12-18л. лето '!E127</f>
        <v>1.54</v>
      </c>
      <c r="F132" s="722">
        <f>'МЕНЮ  12-18л. лето '!F127</f>
        <v>0.55000000000000004</v>
      </c>
      <c r="G132" s="722">
        <f>'МЕНЮ  12-18л. лето '!G127</f>
        <v>21.68</v>
      </c>
      <c r="H132" s="713">
        <f>'МЕНЮ  12-18л. лето '!H127</f>
        <v>97.83</v>
      </c>
      <c r="I132" s="1160">
        <v>0</v>
      </c>
      <c r="J132" s="1160">
        <v>4.8000000000000001E-2</v>
      </c>
      <c r="K132" s="1160">
        <v>1.6E-2</v>
      </c>
      <c r="L132" s="1063">
        <v>0</v>
      </c>
      <c r="M132" s="851">
        <v>8</v>
      </c>
      <c r="N132" s="1160">
        <v>23.75</v>
      </c>
      <c r="O132" s="1160">
        <v>5.0999999999999996</v>
      </c>
      <c r="P132" s="1160">
        <v>0.04</v>
      </c>
      <c r="Q132" s="847">
        <f>'МЕНЮ  12-18л. лето '!I127</f>
        <v>9</v>
      </c>
      <c r="V132" s="102"/>
      <c r="W132" s="87"/>
      <c r="X132" s="83"/>
      <c r="Y132" s="101"/>
      <c r="Z132" s="101"/>
      <c r="AA132" s="496"/>
      <c r="AB132" s="167"/>
      <c r="AC132" s="101"/>
      <c r="AD132" s="166"/>
      <c r="AE132" s="166"/>
      <c r="AF132" s="166"/>
      <c r="AG132" s="166"/>
      <c r="AH132" s="166"/>
      <c r="AI132" s="166"/>
      <c r="AJ132" s="166"/>
      <c r="AK132" s="166"/>
      <c r="AL132" s="91"/>
      <c r="AM132" s="91"/>
      <c r="AN132" s="91"/>
      <c r="AO132" s="91"/>
      <c r="AP132" s="91"/>
      <c r="AQ132" s="91"/>
      <c r="AR132" s="91"/>
      <c r="AS132" s="91"/>
      <c r="AT132" s="91"/>
      <c r="AU132" s="91"/>
      <c r="AV132" s="91"/>
      <c r="AW132" s="91"/>
      <c r="AX132" s="91"/>
      <c r="AY132" s="91"/>
      <c r="AZ132" s="91"/>
      <c r="BA132" s="83"/>
      <c r="BB132" s="86"/>
      <c r="BC132" s="86"/>
      <c r="BD132" s="86"/>
      <c r="BE132" s="86"/>
      <c r="BF132" s="91"/>
      <c r="BG132" s="91"/>
      <c r="BH132" s="114"/>
      <c r="BI132" s="114"/>
    </row>
    <row r="133" spans="2:61" ht="13.5" customHeight="1">
      <c r="B133" s="854" t="str">
        <f>'МЕНЮ  12-18л. лето '!J128</f>
        <v>Пром.пр.</v>
      </c>
      <c r="C133" s="956" t="str">
        <f>'МЕНЮ  12-18л. лето '!C128</f>
        <v>Хлеб ржаной</v>
      </c>
      <c r="D133" s="198">
        <f>'МЕНЮ  12-18л. лето '!D128</f>
        <v>40</v>
      </c>
      <c r="E133" s="721">
        <f>'МЕНЮ  12-18л. лето '!E128</f>
        <v>2.2599999999999998</v>
      </c>
      <c r="F133" s="722">
        <f>'МЕНЮ  12-18л. лето '!F128</f>
        <v>0.6</v>
      </c>
      <c r="G133" s="722">
        <f>'МЕНЮ  12-18л. лето '!G128</f>
        <v>16.745999999999999</v>
      </c>
      <c r="H133" s="713">
        <f>'МЕНЮ  12-18л. лето '!H128</f>
        <v>81.424000000000007</v>
      </c>
      <c r="I133" s="855">
        <v>0</v>
      </c>
      <c r="J133" s="1899">
        <v>0.08</v>
      </c>
      <c r="K133" s="1899">
        <v>0.08</v>
      </c>
      <c r="L133" s="712">
        <v>0</v>
      </c>
      <c r="M133" s="856">
        <v>13.2</v>
      </c>
      <c r="N133" s="857">
        <v>60.27</v>
      </c>
      <c r="O133" s="855">
        <v>2.64</v>
      </c>
      <c r="P133" s="857">
        <v>0.02</v>
      </c>
      <c r="Q133" s="847">
        <f>'МЕНЮ  12-18л. лето '!I128</f>
        <v>10</v>
      </c>
      <c r="V133" s="103"/>
      <c r="W133" s="87"/>
      <c r="X133" s="83"/>
      <c r="Y133" s="101"/>
      <c r="Z133" s="101"/>
      <c r="AA133" s="101"/>
      <c r="AB133" s="167"/>
      <c r="AC133" s="101"/>
      <c r="AD133" s="101"/>
      <c r="AE133" s="101"/>
      <c r="AF133" s="101"/>
      <c r="AG133" s="101"/>
      <c r="AH133" s="101"/>
      <c r="AI133" s="101"/>
      <c r="AJ133" s="101"/>
      <c r="AK133" s="166"/>
      <c r="AL133" s="91"/>
      <c r="AM133" s="509"/>
      <c r="AN133" s="509"/>
      <c r="AO133" s="509"/>
      <c r="AP133" s="176"/>
      <c r="AQ133" s="505"/>
      <c r="AR133" s="509"/>
      <c r="AS133" s="176"/>
      <c r="AT133" s="176"/>
      <c r="AU133" s="509"/>
      <c r="AV133" s="504"/>
      <c r="AW133" s="509"/>
      <c r="AX133" s="509"/>
      <c r="AY133" s="91"/>
      <c r="AZ133" s="174"/>
      <c r="BA133" s="91"/>
      <c r="BB133" s="86"/>
      <c r="BC133" s="86"/>
      <c r="BD133" s="86"/>
      <c r="BE133" s="206"/>
      <c r="BF133" s="91"/>
      <c r="BG133" s="91"/>
      <c r="BH133" s="114"/>
      <c r="BI133" s="114"/>
    </row>
    <row r="134" spans="2:61" ht="12.75" customHeight="1" thickBot="1">
      <c r="B134" s="936" t="str">
        <f>'МЕНЮ  12-18л. лето '!J129</f>
        <v>82 /21</v>
      </c>
      <c r="C134" s="290" t="str">
        <f>'МЕНЮ  12-18л. лето '!C129</f>
        <v xml:space="preserve">Фрукты свежие </v>
      </c>
      <c r="D134" s="1180">
        <f>'МЕНЮ  12-18л. лето '!D129</f>
        <v>110</v>
      </c>
      <c r="E134" s="721">
        <f>'МЕНЮ  12-18л. лето '!E129</f>
        <v>0.44</v>
      </c>
      <c r="F134" s="722">
        <f>'МЕНЮ  12-18л. лето '!F129</f>
        <v>0.44</v>
      </c>
      <c r="G134" s="722">
        <f>'МЕНЮ  12-18л. лето '!G129</f>
        <v>10.78</v>
      </c>
      <c r="H134" s="713">
        <f>'МЕНЮ  12-18л. лето '!H129</f>
        <v>51.7</v>
      </c>
      <c r="I134" s="855">
        <v>11</v>
      </c>
      <c r="J134" s="855">
        <v>0.03</v>
      </c>
      <c r="K134" s="855">
        <v>0.02</v>
      </c>
      <c r="L134" s="712">
        <v>0</v>
      </c>
      <c r="M134" s="856">
        <v>17.600000000000001</v>
      </c>
      <c r="N134" s="857">
        <v>12.1</v>
      </c>
      <c r="O134" s="855">
        <v>9.9</v>
      </c>
      <c r="P134" s="858">
        <v>2.42</v>
      </c>
      <c r="Q134" s="847">
        <f>'МЕНЮ  12-18л. лето '!I129</f>
        <v>77</v>
      </c>
      <c r="V134" s="111"/>
      <c r="W134" s="106"/>
      <c r="X134" s="106"/>
      <c r="Y134" s="101"/>
      <c r="Z134" s="101"/>
      <c r="AA134" s="101"/>
      <c r="AB134" s="167"/>
      <c r="AC134" s="101"/>
      <c r="AD134" s="101"/>
      <c r="AE134" s="101"/>
      <c r="AF134" s="101"/>
      <c r="AG134" s="101"/>
      <c r="AH134" s="101"/>
      <c r="AI134" s="101"/>
      <c r="AJ134" s="101"/>
      <c r="AK134" s="166"/>
      <c r="AL134" s="91"/>
      <c r="AM134" s="509"/>
      <c r="AN134" s="509"/>
      <c r="AO134" s="509"/>
      <c r="AP134" s="509"/>
      <c r="AQ134" s="509"/>
      <c r="AR134" s="509"/>
      <c r="AS134" s="509"/>
      <c r="AT134" s="509"/>
      <c r="AU134" s="509"/>
      <c r="AV134" s="509"/>
      <c r="AW134" s="509"/>
      <c r="AX134" s="509"/>
      <c r="AY134" s="91"/>
      <c r="AZ134" s="174"/>
      <c r="BA134" s="91"/>
      <c r="BB134" s="86"/>
      <c r="BC134" s="86"/>
      <c r="BD134" s="86"/>
      <c r="BE134" s="206"/>
      <c r="BF134" s="91"/>
      <c r="BG134" s="91"/>
      <c r="BH134" s="114"/>
      <c r="BI134" s="91"/>
    </row>
    <row r="135" spans="2:61" ht="13.5" customHeight="1">
      <c r="B135" s="405" t="s">
        <v>333</v>
      </c>
      <c r="D135" s="1204">
        <f>'МЕНЮ  12-18л. лето '!D130</f>
        <v>645</v>
      </c>
      <c r="E135" s="406">
        <f>SUM(E129:E134)</f>
        <v>21.587999999999997</v>
      </c>
      <c r="F135" s="407">
        <f t="shared" ref="F135:P135" si="6">SUM(F129:F134)</f>
        <v>20.889000000000003</v>
      </c>
      <c r="G135" s="1007">
        <f t="shared" si="6"/>
        <v>101.76299999999999</v>
      </c>
      <c r="H135" s="424">
        <f t="shared" si="6"/>
        <v>681.27900000000011</v>
      </c>
      <c r="I135" s="425">
        <f t="shared" si="6"/>
        <v>12.813000000000001</v>
      </c>
      <c r="J135" s="914">
        <f t="shared" si="6"/>
        <v>0.30200000000000005</v>
      </c>
      <c r="K135" s="425">
        <f t="shared" si="6"/>
        <v>0.72599999999999998</v>
      </c>
      <c r="L135" s="425">
        <f t="shared" si="6"/>
        <v>173.309</v>
      </c>
      <c r="M135" s="912">
        <f t="shared" si="6"/>
        <v>550.40600000000006</v>
      </c>
      <c r="N135" s="913">
        <f t="shared" si="6"/>
        <v>427.85</v>
      </c>
      <c r="O135" s="914">
        <f t="shared" si="6"/>
        <v>99.329000000000008</v>
      </c>
      <c r="P135" s="426">
        <f t="shared" si="6"/>
        <v>4.38</v>
      </c>
      <c r="Q135" s="935"/>
      <c r="AA135" s="147"/>
      <c r="AB135" s="147"/>
      <c r="AC135" s="147"/>
      <c r="AD135" s="147"/>
      <c r="AE135" s="147"/>
      <c r="AF135" s="147"/>
      <c r="AG135" s="147"/>
      <c r="AH135" s="147"/>
      <c r="AI135" s="147"/>
      <c r="AJ135" s="147"/>
      <c r="AK135" s="147"/>
      <c r="AL135" s="91"/>
      <c r="AM135" s="91"/>
      <c r="AN135" s="91"/>
      <c r="AO135" s="91"/>
      <c r="AP135" s="176"/>
      <c r="AQ135" s="176"/>
      <c r="AR135" s="91"/>
      <c r="AS135" s="176"/>
      <c r="AT135" s="176"/>
      <c r="AU135" s="91"/>
      <c r="AV135" s="87"/>
      <c r="AW135" s="91"/>
      <c r="AX135" s="91"/>
      <c r="AY135" s="91"/>
      <c r="AZ135" s="86"/>
      <c r="BA135" s="91"/>
      <c r="BB135" s="91"/>
      <c r="BC135" s="91"/>
      <c r="BD135" s="86"/>
      <c r="BE135" s="86"/>
      <c r="BF135" s="91"/>
      <c r="BG135" s="91"/>
      <c r="BH135" s="114"/>
      <c r="BI135" s="114"/>
    </row>
    <row r="136" spans="2:61" ht="13.5" customHeight="1">
      <c r="B136" s="870"/>
      <c r="C136" s="871" t="s">
        <v>10</v>
      </c>
      <c r="D136" s="872">
        <v>0.25</v>
      </c>
      <c r="E136" s="1010">
        <v>22.5</v>
      </c>
      <c r="F136" s="878">
        <v>23</v>
      </c>
      <c r="G136" s="879">
        <v>95.75</v>
      </c>
      <c r="H136" s="1011">
        <v>680</v>
      </c>
      <c r="I136" s="1181">
        <v>17.5</v>
      </c>
      <c r="J136" s="878">
        <v>0.35</v>
      </c>
      <c r="K136" s="879">
        <v>0.4</v>
      </c>
      <c r="L136" s="880">
        <v>225</v>
      </c>
      <c r="M136" s="1196">
        <v>300</v>
      </c>
      <c r="N136" s="880">
        <v>300</v>
      </c>
      <c r="O136" s="880">
        <v>75</v>
      </c>
      <c r="P136" s="882">
        <v>4.5</v>
      </c>
      <c r="Q136" s="935"/>
      <c r="AA136" s="101"/>
      <c r="AB136" s="167"/>
      <c r="AC136" s="101"/>
      <c r="AD136" s="101"/>
      <c r="AE136" s="101"/>
      <c r="AF136" s="101"/>
      <c r="AG136" s="101"/>
      <c r="AH136" s="101"/>
      <c r="AI136" s="101"/>
      <c r="AJ136" s="101"/>
      <c r="AK136" s="166"/>
      <c r="AL136" s="91"/>
      <c r="AM136" s="540"/>
      <c r="AN136" s="541"/>
      <c r="AO136" s="542"/>
      <c r="AP136" s="543"/>
      <c r="AQ136" s="503"/>
      <c r="AR136" s="503"/>
      <c r="AS136" s="503"/>
      <c r="AT136" s="503"/>
      <c r="AU136" s="503"/>
      <c r="AV136" s="503"/>
      <c r="AW136" s="540"/>
      <c r="AX136" s="540"/>
      <c r="AY136" s="544"/>
      <c r="AZ136" s="90"/>
      <c r="BA136" s="91"/>
      <c r="BB136" s="91"/>
      <c r="BC136" s="91"/>
      <c r="BD136" s="174"/>
      <c r="BE136" s="86"/>
      <c r="BF136" s="91"/>
      <c r="BG136" s="91"/>
      <c r="BH136" s="87"/>
      <c r="BI136" s="87"/>
    </row>
    <row r="137" spans="2:61" ht="15" customHeight="1" thickBot="1">
      <c r="B137" s="195"/>
      <c r="C137" s="883" t="s">
        <v>505</v>
      </c>
      <c r="D137" s="884"/>
      <c r="E137" s="885">
        <v>-1.01</v>
      </c>
      <c r="F137" s="860">
        <v>-2.29</v>
      </c>
      <c r="G137" s="860">
        <v>1.57</v>
      </c>
      <c r="H137" s="860">
        <v>0.05</v>
      </c>
      <c r="I137" s="860">
        <v>-6.7</v>
      </c>
      <c r="J137" s="860">
        <v>-3.43</v>
      </c>
      <c r="K137" s="860">
        <v>20.38</v>
      </c>
      <c r="L137" s="860">
        <v>-5.74</v>
      </c>
      <c r="M137" s="860">
        <v>20.87</v>
      </c>
      <c r="N137" s="860">
        <v>10.65</v>
      </c>
      <c r="O137" s="860">
        <v>8.11</v>
      </c>
      <c r="P137" s="886">
        <v>-0.67</v>
      </c>
      <c r="Q137" s="935"/>
      <c r="AA137" s="101"/>
      <c r="AB137" s="167"/>
      <c r="AC137" s="101"/>
      <c r="AD137" s="101"/>
      <c r="AE137" s="101"/>
      <c r="AF137" s="101"/>
      <c r="AG137" s="101"/>
      <c r="AH137" s="101"/>
      <c r="AI137" s="101"/>
      <c r="AJ137" s="101"/>
      <c r="AK137" s="166"/>
      <c r="AL137" s="91"/>
      <c r="AM137" s="506"/>
      <c r="AN137" s="506"/>
      <c r="AO137" s="506"/>
      <c r="AP137" s="550"/>
      <c r="AQ137" s="506"/>
      <c r="AR137" s="506"/>
      <c r="AS137" s="506"/>
      <c r="AT137" s="506"/>
      <c r="AU137" s="506"/>
      <c r="AV137" s="506"/>
      <c r="AW137" s="506"/>
      <c r="AX137" s="506"/>
      <c r="AY137" s="506"/>
      <c r="AZ137" s="86"/>
      <c r="BA137" s="91"/>
      <c r="BB137" s="91"/>
      <c r="BC137" s="91"/>
      <c r="BD137" s="174"/>
      <c r="BE137" s="86"/>
      <c r="BF137" s="91"/>
      <c r="BG137" s="91"/>
      <c r="BH137" s="87"/>
      <c r="BI137" s="87"/>
    </row>
    <row r="138" spans="2:61" ht="15.75" customHeight="1">
      <c r="B138" s="75"/>
      <c r="C138" s="650" t="s">
        <v>152</v>
      </c>
      <c r="D138" s="48"/>
      <c r="E138" s="909"/>
      <c r="F138" s="910"/>
      <c r="G138" s="910"/>
      <c r="H138" s="910"/>
      <c r="I138" s="443"/>
      <c r="J138" s="443"/>
      <c r="K138" s="443"/>
      <c r="L138" s="443"/>
      <c r="M138" s="443"/>
      <c r="N138" s="443"/>
      <c r="O138" s="443"/>
      <c r="P138" s="645"/>
      <c r="Q138" s="960"/>
      <c r="AA138" s="101"/>
      <c r="AB138" s="167"/>
      <c r="AC138" s="101"/>
      <c r="AD138" s="101"/>
      <c r="AE138" s="101"/>
      <c r="AF138" s="101"/>
      <c r="AG138" s="101"/>
      <c r="AH138" s="101"/>
      <c r="AI138" s="101"/>
      <c r="AJ138" s="101"/>
      <c r="AK138" s="166"/>
      <c r="AL138" s="91"/>
      <c r="AM138" s="111"/>
      <c r="AN138" s="111"/>
      <c r="AO138" s="111"/>
      <c r="AP138" s="111"/>
      <c r="AQ138" s="111"/>
      <c r="AR138" s="111"/>
      <c r="AS138" s="111"/>
      <c r="AT138" s="111"/>
      <c r="AU138" s="111"/>
      <c r="AV138" s="111"/>
      <c r="AW138" s="111"/>
      <c r="AX138" s="111"/>
      <c r="AY138" s="110"/>
      <c r="AZ138" s="91"/>
      <c r="BA138" s="91"/>
      <c r="BB138" s="91"/>
      <c r="BC138" s="91"/>
      <c r="BD138" s="86"/>
      <c r="BE138" s="86"/>
      <c r="BF138" s="91"/>
      <c r="BG138" s="91"/>
      <c r="BH138" s="114"/>
      <c r="BI138" s="114"/>
    </row>
    <row r="139" spans="2:61" ht="14.25" customHeight="1">
      <c r="B139" s="1215" t="str">
        <f>'МЕНЮ  12-18л. лето '!J134</f>
        <v>54-26з/22</v>
      </c>
      <c r="C139" s="1262" t="str">
        <f>'МЕНЮ  12-18л. лето '!C134</f>
        <v>Икра овощная</v>
      </c>
      <c r="D139" s="1127">
        <f>'МЕНЮ  12-18л. лето '!D134</f>
        <v>60</v>
      </c>
      <c r="E139" s="895">
        <f>'МЕНЮ  12-18л. лето '!E134</f>
        <v>1.125</v>
      </c>
      <c r="F139" s="849">
        <f>'МЕНЮ  12-18л. лето '!F134</f>
        <v>2.7</v>
      </c>
      <c r="G139" s="849">
        <f>'МЕНЮ  12-18л. лето '!G134</f>
        <v>4.5</v>
      </c>
      <c r="H139" s="929">
        <f>'МЕНЮ  12-18л. лето '!H134</f>
        <v>47.024999999999999</v>
      </c>
      <c r="I139" s="842">
        <v>5.7149999999999999</v>
      </c>
      <c r="J139" s="842">
        <v>1.4999999999999999E-2</v>
      </c>
      <c r="K139" s="842">
        <v>2.2499999999999999E-2</v>
      </c>
      <c r="L139" s="842">
        <v>124.93</v>
      </c>
      <c r="M139" s="842">
        <v>18.375</v>
      </c>
      <c r="N139" s="842">
        <v>25.725000000000001</v>
      </c>
      <c r="O139" s="842">
        <v>12.6</v>
      </c>
      <c r="P139" s="852">
        <v>0.47</v>
      </c>
      <c r="Q139" s="1213">
        <f>'МЕНЮ  12-18л. лето '!I134</f>
        <v>5</v>
      </c>
      <c r="V139" s="100"/>
      <c r="W139" s="114"/>
      <c r="X139" s="83"/>
      <c r="Y139" s="114"/>
      <c r="Z139" s="114"/>
      <c r="AA139" s="114"/>
      <c r="AB139" s="206"/>
      <c r="AC139" s="206"/>
      <c r="AD139" s="516"/>
      <c r="AE139" s="114"/>
      <c r="AF139" s="114"/>
      <c r="AG139" s="206"/>
      <c r="AH139" s="114"/>
      <c r="AI139" s="114"/>
      <c r="AJ139" s="114"/>
      <c r="AK139" s="114"/>
      <c r="AL139" s="104"/>
      <c r="AM139" s="562"/>
      <c r="AN139" s="562"/>
      <c r="AO139" s="562"/>
      <c r="AP139" s="562"/>
      <c r="AQ139" s="562"/>
      <c r="AR139" s="562"/>
      <c r="AS139" s="563"/>
      <c r="AT139" s="562"/>
      <c r="AU139" s="563"/>
      <c r="AV139" s="563"/>
      <c r="AW139" s="562"/>
      <c r="AX139" s="562"/>
      <c r="AY139" s="562"/>
      <c r="AZ139" s="86"/>
      <c r="BA139" s="91"/>
      <c r="BB139" s="91"/>
      <c r="BC139" s="91"/>
      <c r="BD139" s="86"/>
      <c r="BE139" s="86"/>
      <c r="BF139" s="91"/>
      <c r="BG139" s="91"/>
      <c r="BH139" s="114"/>
      <c r="BI139" s="114"/>
    </row>
    <row r="140" spans="2:61" ht="13.5" customHeight="1">
      <c r="B140" s="1215" t="str">
        <f>'МЕНЮ  12-18л. лето '!J135</f>
        <v>ТТК/89/17</v>
      </c>
      <c r="C140" s="1262" t="str">
        <f>'МЕНЮ  12-18л. лето '!C135</f>
        <v>Щи зелёные</v>
      </c>
      <c r="D140" s="1127">
        <f>'МЕНЮ  12-18л. лето '!D135</f>
        <v>250</v>
      </c>
      <c r="E140" s="895">
        <f>'МЕНЮ  12-18л. лето '!E135</f>
        <v>2.7250000000000001</v>
      </c>
      <c r="F140" s="849">
        <f>'МЕНЮ  12-18л. лето '!F135</f>
        <v>6.625</v>
      </c>
      <c r="G140" s="849">
        <f>'МЕНЮ  12-18л. лето '!G135</f>
        <v>8.9499999999999993</v>
      </c>
      <c r="H140" s="929">
        <f>'МЕНЮ  12-18л. лето '!H135</f>
        <v>106.325</v>
      </c>
      <c r="I140" s="845">
        <v>19.13</v>
      </c>
      <c r="J140" s="845">
        <v>0.14499999999999999</v>
      </c>
      <c r="K140" s="845">
        <v>0.125</v>
      </c>
      <c r="L140" s="850">
        <v>12.5</v>
      </c>
      <c r="M140" s="845">
        <v>58.75</v>
      </c>
      <c r="N140" s="845">
        <v>104.38</v>
      </c>
      <c r="O140" s="845">
        <v>74</v>
      </c>
      <c r="P140" s="845">
        <v>1.88</v>
      </c>
      <c r="Q140" s="1213">
        <f>'МЕНЮ  12-18л. лето '!I135</f>
        <v>16</v>
      </c>
      <c r="AF140" s="497"/>
      <c r="AG140" s="497"/>
      <c r="AH140" s="497"/>
      <c r="AI140" s="497"/>
      <c r="AJ140" s="497"/>
      <c r="AK140" s="248"/>
      <c r="AL140" s="100"/>
      <c r="AM140" s="91"/>
      <c r="AN140" s="91"/>
      <c r="AO140" s="91"/>
      <c r="AP140" s="91"/>
      <c r="AQ140" s="91"/>
      <c r="AR140" s="91"/>
      <c r="AS140" s="91"/>
      <c r="AT140" s="91"/>
      <c r="AU140" s="91"/>
      <c r="AV140" s="91"/>
      <c r="AW140" s="91"/>
      <c r="AX140" s="91"/>
      <c r="AY140" s="91"/>
      <c r="AZ140" s="86"/>
      <c r="BA140" s="91"/>
      <c r="BB140" s="91"/>
      <c r="BC140" s="91"/>
      <c r="BD140" s="86"/>
      <c r="BE140" s="86"/>
      <c r="BF140" s="91"/>
      <c r="BG140" s="91"/>
      <c r="BH140" s="145"/>
      <c r="BI140" s="114"/>
    </row>
    <row r="141" spans="2:61" ht="13.5" customHeight="1">
      <c r="B141" s="1216" t="str">
        <f>'МЕНЮ  12-18л. лето '!J136</f>
        <v>294/17</v>
      </c>
      <c r="C141" s="1262" t="str">
        <f>'МЕНЮ  12-18л. лето '!C136</f>
        <v xml:space="preserve">Котлета из птицы </v>
      </c>
      <c r="D141" s="1127">
        <f>'МЕНЮ  12-18л. лето '!D136</f>
        <v>110</v>
      </c>
      <c r="E141" s="895">
        <f>'МЕНЮ  12-18л. лето '!E136</f>
        <v>17.72</v>
      </c>
      <c r="F141" s="848">
        <f>'МЕНЮ  12-18л. лето '!F136</f>
        <v>15.018000000000001</v>
      </c>
      <c r="G141" s="849">
        <f>'МЕНЮ  12-18л. лето '!G136</f>
        <v>15.23</v>
      </c>
      <c r="H141" s="850">
        <f>'МЕНЮ  12-18л. лето '!H136</f>
        <v>266.96199999999999</v>
      </c>
      <c r="I141" s="845">
        <v>1.1499999999999999</v>
      </c>
      <c r="J141" s="845">
        <v>0.09</v>
      </c>
      <c r="K141" s="845">
        <v>7.0000000000000007E-2</v>
      </c>
      <c r="L141" s="844">
        <v>6.68</v>
      </c>
      <c r="M141" s="845">
        <v>166.86</v>
      </c>
      <c r="N141" s="862">
        <v>176.25</v>
      </c>
      <c r="O141" s="845">
        <v>53.91</v>
      </c>
      <c r="P141" s="863">
        <v>1.61</v>
      </c>
      <c r="Q141" s="1213">
        <f>'МЕНЮ  12-18л. лето '!I136</f>
        <v>53</v>
      </c>
      <c r="V141" s="266"/>
      <c r="W141" s="114"/>
      <c r="X141" s="248"/>
      <c r="Y141" s="101"/>
      <c r="Z141" s="101"/>
      <c r="AA141" s="496"/>
      <c r="AB141" s="167"/>
      <c r="AC141" s="530"/>
      <c r="AD141" s="530"/>
      <c r="AE141" s="530"/>
      <c r="AF141" s="530"/>
      <c r="AG141" s="101"/>
      <c r="AH141" s="144"/>
      <c r="AI141" s="101"/>
      <c r="AJ141" s="101"/>
      <c r="AK141" s="166"/>
      <c r="AL141" s="86"/>
      <c r="AM141" s="91"/>
      <c r="AN141" s="91"/>
      <c r="AO141" s="91"/>
      <c r="AP141" s="91"/>
      <c r="AQ141" s="91"/>
      <c r="AR141" s="91"/>
      <c r="AS141" s="91"/>
      <c r="AT141" s="91"/>
      <c r="AU141" s="91"/>
      <c r="AV141" s="504"/>
      <c r="AW141" s="91"/>
      <c r="AX141" s="504"/>
      <c r="AY141" s="91"/>
      <c r="AZ141" s="86"/>
      <c r="BA141" s="91"/>
      <c r="BB141" s="91"/>
      <c r="BC141" s="91"/>
      <c r="BD141" s="86"/>
      <c r="BE141" s="86"/>
      <c r="BF141" s="91"/>
      <c r="BG141" s="91"/>
      <c r="BH141" s="114"/>
      <c r="BI141" s="114"/>
    </row>
    <row r="142" spans="2:61" ht="15" customHeight="1">
      <c r="B142" s="1216" t="str">
        <f>'МЕНЮ  12-18л. лето '!J137</f>
        <v>303/17</v>
      </c>
      <c r="C142" s="1262" t="str">
        <f>'МЕНЮ  12-18л. лето '!C137</f>
        <v>Каша  вязкая пшеничная</v>
      </c>
      <c r="D142" s="1127">
        <f>'МЕНЮ  12-18л. лето '!D137</f>
        <v>180</v>
      </c>
      <c r="E142" s="895">
        <f>'МЕНЮ  12-18л. лето '!E137</f>
        <v>4.8</v>
      </c>
      <c r="F142" s="849">
        <f>'МЕНЮ  12-18л. лето '!F137</f>
        <v>5.9880000000000004</v>
      </c>
      <c r="G142" s="849">
        <f>'МЕНЮ  12-18л. лето '!G137</f>
        <v>29.032</v>
      </c>
      <c r="H142" s="929">
        <f>'МЕНЮ  12-18л. лето '!H137</f>
        <v>189.22</v>
      </c>
      <c r="I142" s="848">
        <v>0</v>
      </c>
      <c r="J142" s="855">
        <v>0.1</v>
      </c>
      <c r="K142" s="926">
        <v>0.04</v>
      </c>
      <c r="L142" s="850">
        <v>0</v>
      </c>
      <c r="M142" s="845">
        <v>161.4</v>
      </c>
      <c r="N142" s="845">
        <v>12.114000000000001</v>
      </c>
      <c r="O142" s="845">
        <v>25.92</v>
      </c>
      <c r="P142" s="845">
        <v>0.84</v>
      </c>
      <c r="Q142" s="1213">
        <f>'МЕНЮ  12-18л. лето '!I137</f>
        <v>33</v>
      </c>
      <c r="V142" s="266"/>
      <c r="W142" s="114"/>
      <c r="X142" s="248"/>
      <c r="Y142" s="101"/>
      <c r="Z142" s="101"/>
      <c r="AA142" s="101"/>
      <c r="AB142" s="167"/>
      <c r="AC142" s="101"/>
      <c r="AD142" s="101"/>
      <c r="AE142" s="101"/>
      <c r="AF142" s="101"/>
      <c r="AG142" s="101"/>
      <c r="AH142" s="101"/>
      <c r="AI142" s="101"/>
      <c r="AJ142" s="101"/>
      <c r="AK142" s="166"/>
      <c r="AL142" s="100"/>
      <c r="AM142" s="91"/>
      <c r="AN142" s="91"/>
      <c r="AO142" s="91"/>
      <c r="AP142" s="564"/>
      <c r="AQ142" s="91"/>
      <c r="AR142" s="91"/>
      <c r="AS142" s="91"/>
      <c r="AT142" s="91"/>
      <c r="AU142" s="91"/>
      <c r="AV142" s="91"/>
      <c r="AW142" s="91"/>
      <c r="AX142" s="504"/>
      <c r="AY142" s="91"/>
      <c r="AZ142" s="86"/>
      <c r="BA142" s="91"/>
      <c r="BB142" s="91"/>
      <c r="BC142" s="91"/>
      <c r="BD142" s="86"/>
      <c r="BE142" s="86"/>
      <c r="BF142" s="91"/>
      <c r="BG142" s="91"/>
      <c r="BH142" s="114"/>
      <c r="BI142" s="114"/>
    </row>
    <row r="143" spans="2:61" ht="14.25" customHeight="1">
      <c r="B143" s="1216" t="str">
        <f>'МЕНЮ  12-18л. лето '!J138</f>
        <v>501 / 21</v>
      </c>
      <c r="C143" s="1262" t="str">
        <f>'МЕНЮ  12-18л. лето '!C138</f>
        <v>Сок фруктовый (персиковый)</v>
      </c>
      <c r="D143" s="1127">
        <f>'МЕНЮ  12-18л. лето '!D138</f>
        <v>200</v>
      </c>
      <c r="E143" s="895">
        <f>'МЕНЮ  12-18л. лето '!E138</f>
        <v>1</v>
      </c>
      <c r="F143" s="849">
        <f>'МЕНЮ  12-18л. лето '!F138</f>
        <v>0</v>
      </c>
      <c r="G143" s="849">
        <f>'МЕНЮ  12-18л. лето '!G138</f>
        <v>23.4</v>
      </c>
      <c r="H143" s="929">
        <f>'МЕНЮ  12-18л. лето '!H138</f>
        <v>97.6</v>
      </c>
      <c r="I143" s="1069">
        <v>1.2</v>
      </c>
      <c r="J143" s="1069">
        <v>4.0000000000000001E-3</v>
      </c>
      <c r="K143" s="1069">
        <v>4.0000000000000001E-3</v>
      </c>
      <c r="L143" s="1192">
        <v>0</v>
      </c>
      <c r="M143" s="1160">
        <v>30.4</v>
      </c>
      <c r="N143" s="1160">
        <v>36</v>
      </c>
      <c r="O143" s="1160">
        <v>0.8</v>
      </c>
      <c r="P143" s="1414">
        <v>1.8</v>
      </c>
      <c r="Q143" s="1213">
        <f>'МЕНЮ  12-18л. лето '!I138</f>
        <v>75</v>
      </c>
      <c r="V143" s="266"/>
      <c r="W143" s="114"/>
      <c r="X143" s="248"/>
      <c r="Y143" s="101"/>
      <c r="Z143" s="101"/>
      <c r="AA143" s="101"/>
      <c r="AB143" s="167"/>
      <c r="AC143" s="101"/>
      <c r="AD143" s="497"/>
      <c r="AE143" s="101"/>
      <c r="AF143" s="101"/>
      <c r="AG143" s="101"/>
      <c r="AH143" s="101"/>
      <c r="AI143" s="101"/>
      <c r="AJ143" s="101"/>
      <c r="AK143" s="166"/>
      <c r="AL143" s="100"/>
      <c r="AM143" s="87"/>
      <c r="AN143" s="91"/>
      <c r="AO143" s="86"/>
      <c r="AP143" s="86"/>
      <c r="AQ143" s="86"/>
      <c r="AR143" s="86"/>
      <c r="AS143" s="86"/>
      <c r="AT143" s="86"/>
      <c r="AU143" s="86"/>
      <c r="AV143" s="86"/>
      <c r="AW143" s="86"/>
      <c r="AX143" s="86"/>
      <c r="AY143" s="91"/>
      <c r="AZ143" s="91"/>
      <c r="BA143" s="91"/>
      <c r="BB143" s="91"/>
      <c r="BC143" s="91"/>
      <c r="BD143" s="206"/>
      <c r="BE143" s="206"/>
      <c r="BF143" s="91"/>
      <c r="BG143" s="91"/>
      <c r="BH143" s="114"/>
      <c r="BI143" s="114"/>
    </row>
    <row r="144" spans="2:61" ht="12.75" customHeight="1">
      <c r="B144" s="1215" t="str">
        <f>'МЕНЮ  12-18л. лето '!J139</f>
        <v>Пром.пр.</v>
      </c>
      <c r="C144" s="1262" t="str">
        <f>'МЕНЮ  12-18л. лето '!C139</f>
        <v>Хлеб пшеничный</v>
      </c>
      <c r="D144" s="1127">
        <f>'МЕНЮ  12-18л. лето '!D139</f>
        <v>60</v>
      </c>
      <c r="E144" s="895">
        <f>'МЕНЮ  12-18л. лето '!E139</f>
        <v>2.31</v>
      </c>
      <c r="F144" s="849">
        <f>'МЕНЮ  12-18л. лето '!F139</f>
        <v>0.82</v>
      </c>
      <c r="G144" s="849">
        <f>'МЕНЮ  12-18л. лето '!G139</f>
        <v>32.520000000000003</v>
      </c>
      <c r="H144" s="929">
        <f>'МЕНЮ  12-18л. лето '!H139</f>
        <v>146.75</v>
      </c>
      <c r="I144" s="1687">
        <v>0</v>
      </c>
      <c r="J144" s="1705">
        <v>7.1999999999999995E-2</v>
      </c>
      <c r="K144" s="1706">
        <v>2.4E-2</v>
      </c>
      <c r="L144" s="1691">
        <v>0</v>
      </c>
      <c r="M144" s="851">
        <v>12</v>
      </c>
      <c r="N144" s="1687">
        <v>40</v>
      </c>
      <c r="O144" s="1687">
        <v>8.4</v>
      </c>
      <c r="P144" s="1692">
        <v>0.06</v>
      </c>
      <c r="Q144" s="1213">
        <f>'МЕНЮ  12-18л. лето '!I139</f>
        <v>9</v>
      </c>
      <c r="V144" s="83"/>
      <c r="W144" s="514"/>
      <c r="X144" s="86"/>
      <c r="Y144" s="559"/>
      <c r="Z144" s="559"/>
      <c r="AA144" s="559"/>
      <c r="AB144" s="560"/>
      <c r="AC144" s="559"/>
      <c r="AD144" s="565"/>
      <c r="AE144" s="560"/>
      <c r="AF144" s="559"/>
      <c r="AG144" s="566"/>
      <c r="AH144" s="566"/>
      <c r="AI144" s="559"/>
      <c r="AJ144" s="559"/>
      <c r="AK144" s="559"/>
      <c r="AL144" s="100"/>
      <c r="AM144" s="91"/>
      <c r="AN144" s="99"/>
      <c r="AO144" s="91"/>
      <c r="AP144" s="91"/>
      <c r="AQ144" s="91"/>
      <c r="AR144" s="91"/>
      <c r="AS144" s="91"/>
      <c r="AT144" s="91"/>
      <c r="AU144" s="91"/>
      <c r="AV144" s="91"/>
      <c r="AW144" s="91"/>
      <c r="AX144" s="91"/>
      <c r="AY144" s="91"/>
      <c r="AZ144" s="91"/>
      <c r="BA144" s="91"/>
      <c r="BB144" s="91"/>
      <c r="BC144" s="91"/>
      <c r="BD144" s="206"/>
      <c r="BE144" s="206"/>
      <c r="BF144" s="91"/>
      <c r="BG144" s="91"/>
      <c r="BH144" s="114"/>
      <c r="BI144" s="114"/>
    </row>
    <row r="145" spans="2:61" ht="15" customHeight="1" thickBot="1">
      <c r="B145" s="1217" t="str">
        <f>'МЕНЮ  12-18л. лето '!J140</f>
        <v>Пром.пр.</v>
      </c>
      <c r="C145" s="290" t="str">
        <f>'МЕНЮ  12-18л. лето '!C140</f>
        <v>Хлеб ржаной</v>
      </c>
      <c r="D145" s="1180">
        <f>'МЕНЮ  12-18л. лето '!D140</f>
        <v>50</v>
      </c>
      <c r="E145" s="895">
        <f>'МЕНЮ  12-18л. лето '!E140</f>
        <v>2.8250000000000002</v>
      </c>
      <c r="F145" s="849">
        <f>'МЕНЮ  12-18л. лето '!F140</f>
        <v>0.75</v>
      </c>
      <c r="G145" s="849">
        <f>'МЕНЮ  12-18л. лето '!G140</f>
        <v>20.931999999999999</v>
      </c>
      <c r="H145" s="929">
        <f>'МЕНЮ  12-18л. лето '!H140</f>
        <v>101.78</v>
      </c>
      <c r="I145" s="855">
        <v>0</v>
      </c>
      <c r="J145" s="1884">
        <v>0.115</v>
      </c>
      <c r="K145" s="1884">
        <v>0.115</v>
      </c>
      <c r="L145" s="712">
        <v>0</v>
      </c>
      <c r="M145" s="856">
        <v>16.2</v>
      </c>
      <c r="N145" s="857">
        <v>75.33</v>
      </c>
      <c r="O145" s="855">
        <v>3.3</v>
      </c>
      <c r="P145" s="1031">
        <v>3.5000000000000003E-2</v>
      </c>
      <c r="Q145" s="1213">
        <f>'МЕНЮ  12-18л. лето '!I140</f>
        <v>10</v>
      </c>
      <c r="V145" s="91"/>
      <c r="W145" s="545"/>
      <c r="X145" s="91"/>
      <c r="Y145" s="546"/>
      <c r="Z145" s="546"/>
      <c r="AA145" s="546"/>
      <c r="AB145" s="546"/>
      <c r="AC145" s="547"/>
      <c r="AD145" s="546"/>
      <c r="AE145" s="546"/>
      <c r="AF145" s="546"/>
      <c r="AG145" s="548"/>
      <c r="AH145" s="548"/>
      <c r="AI145" s="546"/>
      <c r="AJ145" s="546"/>
      <c r="AK145" s="549"/>
      <c r="AL145" s="104"/>
      <c r="AM145" s="91"/>
      <c r="AN145" s="91"/>
      <c r="AO145" s="91"/>
      <c r="AP145" s="91"/>
      <c r="AQ145" s="91"/>
      <c r="AR145" s="91"/>
      <c r="AS145" s="91"/>
      <c r="AT145" s="91"/>
      <c r="AU145" s="91"/>
      <c r="AV145" s="91"/>
      <c r="AW145" s="91"/>
      <c r="AX145" s="91"/>
      <c r="AY145" s="91"/>
      <c r="AZ145" s="91"/>
      <c r="BA145" s="91"/>
      <c r="BB145" s="91"/>
      <c r="BC145" s="91"/>
      <c r="BD145" s="86"/>
      <c r="BE145" s="86"/>
      <c r="BF145" s="91"/>
      <c r="BG145" s="91"/>
      <c r="BH145" s="114"/>
      <c r="BI145" s="114"/>
    </row>
    <row r="146" spans="2:61" ht="15.75" customHeight="1">
      <c r="B146" s="405" t="s">
        <v>337</v>
      </c>
      <c r="C146" s="1109"/>
      <c r="D146" s="1175">
        <f>'МЕНЮ  12-18л. лето '!D141</f>
        <v>910</v>
      </c>
      <c r="E146" s="422">
        <f t="shared" ref="E146:P146" si="7">SUM(E139:E145)</f>
        <v>32.505000000000003</v>
      </c>
      <c r="F146" s="407">
        <f t="shared" si="7"/>
        <v>31.901</v>
      </c>
      <c r="G146" s="640">
        <f t="shared" si="7"/>
        <v>134.56399999999999</v>
      </c>
      <c r="H146" s="949">
        <f t="shared" si="7"/>
        <v>955.66200000000003</v>
      </c>
      <c r="I146" s="640">
        <f t="shared" si="7"/>
        <v>27.194999999999997</v>
      </c>
      <c r="J146" s="640">
        <f t="shared" si="7"/>
        <v>0.54100000000000004</v>
      </c>
      <c r="K146" s="640">
        <f t="shared" si="7"/>
        <v>0.40050000000000002</v>
      </c>
      <c r="L146" s="640">
        <f t="shared" si="7"/>
        <v>144.11000000000001</v>
      </c>
      <c r="M146" s="939">
        <f t="shared" si="7"/>
        <v>463.98499999999996</v>
      </c>
      <c r="N146" s="939">
        <f t="shared" si="7"/>
        <v>469.79899999999998</v>
      </c>
      <c r="O146" s="939">
        <f t="shared" si="7"/>
        <v>178.93000000000004</v>
      </c>
      <c r="P146" s="641">
        <f t="shared" si="7"/>
        <v>6.6949999999999994</v>
      </c>
      <c r="Q146" s="958"/>
      <c r="V146" s="91"/>
      <c r="W146" s="91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91"/>
      <c r="AL146" s="91"/>
      <c r="AM146" s="91"/>
      <c r="AN146" s="91"/>
      <c r="AO146" s="91"/>
      <c r="AP146" s="91"/>
      <c r="AQ146" s="91"/>
      <c r="AR146" s="91"/>
      <c r="AS146" s="91"/>
      <c r="AT146" s="91"/>
      <c r="AU146" s="91"/>
      <c r="AV146" s="91"/>
      <c r="AW146" s="91"/>
      <c r="AX146" s="91"/>
      <c r="AY146" s="91"/>
      <c r="AZ146" s="91"/>
      <c r="BA146" s="91"/>
      <c r="BB146" s="91"/>
      <c r="BC146" s="91"/>
      <c r="BD146" s="206"/>
      <c r="BE146" s="206"/>
      <c r="BF146" s="91"/>
      <c r="BG146" s="91"/>
      <c r="BH146" s="114"/>
      <c r="BI146" s="114"/>
    </row>
    <row r="147" spans="2:61" ht="15.75" customHeight="1">
      <c r="B147" s="870"/>
      <c r="C147" s="871" t="s">
        <v>10</v>
      </c>
      <c r="D147" s="1198">
        <v>0.35</v>
      </c>
      <c r="E147" s="1199">
        <v>31.5</v>
      </c>
      <c r="F147" s="1181">
        <v>32.200000000000003</v>
      </c>
      <c r="G147" s="1219">
        <v>134.05000000000001</v>
      </c>
      <c r="H147" s="1200">
        <v>952</v>
      </c>
      <c r="I147" s="901">
        <v>24.5</v>
      </c>
      <c r="J147" s="878">
        <v>0.49</v>
      </c>
      <c r="K147" s="879">
        <v>0.56000000000000005</v>
      </c>
      <c r="L147" s="880">
        <v>315</v>
      </c>
      <c r="M147" s="902">
        <v>420</v>
      </c>
      <c r="N147" s="903">
        <v>420</v>
      </c>
      <c r="O147" s="903">
        <v>105</v>
      </c>
      <c r="P147" s="882">
        <v>6.3</v>
      </c>
      <c r="Q147" s="958"/>
      <c r="V147" s="91"/>
      <c r="W147" s="91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91"/>
      <c r="AL147" s="108"/>
      <c r="AM147" s="91"/>
      <c r="AN147" s="91"/>
      <c r="AO147" s="91"/>
      <c r="AP147" s="91"/>
      <c r="AQ147" s="91"/>
      <c r="AR147" s="91"/>
      <c r="AS147" s="91"/>
      <c r="AT147" s="91"/>
      <c r="AU147" s="91"/>
      <c r="AV147" s="91"/>
      <c r="AW147" s="91"/>
      <c r="AX147" s="91"/>
      <c r="AY147" s="91"/>
      <c r="AZ147" s="91"/>
      <c r="BA147" s="91"/>
      <c r="BB147" s="91"/>
      <c r="BC147" s="91"/>
      <c r="BD147" s="86"/>
      <c r="BE147" s="86"/>
      <c r="BF147" s="91"/>
      <c r="BG147" s="91"/>
      <c r="BH147" s="115"/>
      <c r="BI147" s="114"/>
    </row>
    <row r="148" spans="2:61" ht="15.75" customHeight="1" thickBot="1">
      <c r="B148" s="195"/>
      <c r="C148" s="883" t="s">
        <v>505</v>
      </c>
      <c r="D148" s="884"/>
      <c r="E148" s="885">
        <v>1.1200000000000001</v>
      </c>
      <c r="F148" s="860">
        <v>-0.33</v>
      </c>
      <c r="G148" s="860">
        <v>0.13</v>
      </c>
      <c r="H148" s="860">
        <v>0.13</v>
      </c>
      <c r="I148" s="860">
        <v>3.85</v>
      </c>
      <c r="J148" s="860">
        <v>3.64</v>
      </c>
      <c r="K148" s="860">
        <v>-9.9700000000000006</v>
      </c>
      <c r="L148" s="860">
        <v>-18.989999999999998</v>
      </c>
      <c r="M148" s="860">
        <v>3.67</v>
      </c>
      <c r="N148" s="860">
        <v>4.1500000000000004</v>
      </c>
      <c r="O148" s="860">
        <v>24.64</v>
      </c>
      <c r="P148" s="886">
        <v>2.19</v>
      </c>
      <c r="Q148" s="447"/>
      <c r="R148" s="91"/>
      <c r="V148" s="91"/>
      <c r="W148" s="91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91"/>
      <c r="AL148" s="107"/>
      <c r="AM148" s="91"/>
      <c r="AN148" s="91"/>
      <c r="AO148" s="91"/>
      <c r="AP148" s="91"/>
      <c r="AQ148" s="91"/>
      <c r="AR148" s="91"/>
      <c r="AS148" s="91"/>
      <c r="AT148" s="91"/>
      <c r="AU148" s="91"/>
      <c r="AV148" s="91"/>
      <c r="AW148" s="91"/>
      <c r="AX148" s="91"/>
      <c r="AY148" s="91"/>
      <c r="AZ148" s="91"/>
      <c r="BA148" s="91"/>
      <c r="BB148" s="91"/>
      <c r="BC148" s="91"/>
      <c r="BD148" s="86"/>
      <c r="BE148" s="86"/>
      <c r="BF148" s="91"/>
      <c r="BG148" s="91"/>
      <c r="BH148" s="114"/>
      <c r="BI148" s="114"/>
    </row>
    <row r="149" spans="2:61" ht="15" customHeight="1">
      <c r="B149" s="33"/>
      <c r="C149" s="34" t="s">
        <v>508</v>
      </c>
      <c r="D149" s="35"/>
      <c r="E149" s="130">
        <f t="shared" ref="E149:P149" si="8">E135+E146</f>
        <v>54.093000000000004</v>
      </c>
      <c r="F149" s="425">
        <f t="shared" si="8"/>
        <v>52.790000000000006</v>
      </c>
      <c r="G149" s="425">
        <f t="shared" si="8"/>
        <v>236.327</v>
      </c>
      <c r="H149" s="425">
        <f t="shared" si="8"/>
        <v>1636.9410000000003</v>
      </c>
      <c r="I149" s="425">
        <f t="shared" si="8"/>
        <v>40.007999999999996</v>
      </c>
      <c r="J149" s="425">
        <f t="shared" si="8"/>
        <v>0.84300000000000008</v>
      </c>
      <c r="K149" s="425">
        <f t="shared" si="8"/>
        <v>1.1265000000000001</v>
      </c>
      <c r="L149" s="425">
        <f t="shared" si="8"/>
        <v>317.41899999999998</v>
      </c>
      <c r="M149" s="914">
        <f t="shared" si="8"/>
        <v>1014.3910000000001</v>
      </c>
      <c r="N149" s="914">
        <f t="shared" si="8"/>
        <v>897.649</v>
      </c>
      <c r="O149" s="914">
        <f t="shared" si="8"/>
        <v>278.25900000000001</v>
      </c>
      <c r="P149" s="426">
        <f t="shared" si="8"/>
        <v>11.074999999999999</v>
      </c>
      <c r="Q149" s="1258"/>
      <c r="R149" s="91"/>
      <c r="V149" s="263"/>
      <c r="W149" s="510"/>
      <c r="X149" s="106"/>
      <c r="Y149" s="106"/>
      <c r="Z149" s="106"/>
      <c r="AA149" s="531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91"/>
      <c r="AL149" s="100"/>
      <c r="AM149" s="91"/>
      <c r="AN149" s="91"/>
      <c r="AO149" s="91"/>
      <c r="AP149" s="91"/>
      <c r="AQ149" s="91"/>
      <c r="AR149" s="91"/>
      <c r="AS149" s="91"/>
      <c r="AT149" s="91"/>
      <c r="AU149" s="91"/>
      <c r="AV149" s="91"/>
      <c r="AW149" s="91"/>
      <c r="AX149" s="91"/>
      <c r="AY149" s="91"/>
      <c r="AZ149" s="91"/>
      <c r="BA149" s="91"/>
      <c r="BB149" s="91"/>
      <c r="BC149" s="91"/>
      <c r="BD149" s="86"/>
      <c r="BE149" s="86"/>
      <c r="BF149" s="91"/>
      <c r="BG149" s="91"/>
      <c r="BH149" s="114"/>
      <c r="BI149" s="114"/>
    </row>
    <row r="150" spans="2:61" ht="12" customHeight="1">
      <c r="B150" s="711"/>
      <c r="C150" s="916" t="s">
        <v>10</v>
      </c>
      <c r="D150" s="872">
        <v>0.6</v>
      </c>
      <c r="E150" s="917">
        <v>54</v>
      </c>
      <c r="F150" s="877">
        <v>55.2</v>
      </c>
      <c r="G150" s="1190">
        <v>229.8</v>
      </c>
      <c r="H150" s="918">
        <v>1632</v>
      </c>
      <c r="I150" s="901">
        <v>42</v>
      </c>
      <c r="J150" s="878">
        <v>0.84</v>
      </c>
      <c r="K150" s="879">
        <v>0.96</v>
      </c>
      <c r="L150" s="880">
        <v>540</v>
      </c>
      <c r="M150" s="919">
        <v>720</v>
      </c>
      <c r="N150" s="881">
        <v>720</v>
      </c>
      <c r="O150" s="881">
        <v>180</v>
      </c>
      <c r="P150" s="1802">
        <v>10.8</v>
      </c>
      <c r="Q150" s="571"/>
      <c r="R150" s="91"/>
      <c r="V150" s="114"/>
      <c r="W150" s="91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91"/>
      <c r="AL150" s="100"/>
      <c r="AM150" s="91"/>
      <c r="AN150" s="91"/>
      <c r="AO150" s="91"/>
      <c r="AP150" s="91"/>
      <c r="AQ150" s="91"/>
      <c r="AR150" s="91"/>
      <c r="AS150" s="91"/>
      <c r="AT150" s="91"/>
      <c r="AU150" s="91"/>
      <c r="AV150" s="91"/>
      <c r="AW150" s="91"/>
      <c r="AX150" s="91"/>
      <c r="AY150" s="91"/>
      <c r="AZ150" s="91"/>
      <c r="BA150" s="91"/>
      <c r="BB150" s="91"/>
      <c r="BC150" s="91"/>
      <c r="BD150" s="86"/>
      <c r="BE150" s="86"/>
      <c r="BF150" s="91"/>
      <c r="BG150" s="91"/>
      <c r="BH150" s="114"/>
      <c r="BI150" s="114"/>
    </row>
    <row r="151" spans="2:61" ht="12.75" customHeight="1" thickBot="1">
      <c r="B151" s="195"/>
      <c r="C151" s="883" t="s">
        <v>505</v>
      </c>
      <c r="D151" s="884"/>
      <c r="E151" s="885">
        <v>0.1</v>
      </c>
      <c r="F151" s="860">
        <v>-2.62</v>
      </c>
      <c r="G151" s="860">
        <v>1.7</v>
      </c>
      <c r="H151" s="860">
        <v>0.18</v>
      </c>
      <c r="I151" s="860">
        <v>-2.85</v>
      </c>
      <c r="J151" s="860">
        <v>0.21</v>
      </c>
      <c r="K151" s="860">
        <v>10.41</v>
      </c>
      <c r="L151" s="860">
        <v>-24.73</v>
      </c>
      <c r="M151" s="860">
        <v>24.53</v>
      </c>
      <c r="N151" s="860">
        <v>14.8</v>
      </c>
      <c r="O151" s="860">
        <v>32.75</v>
      </c>
      <c r="P151" s="886">
        <v>1.53</v>
      </c>
      <c r="Q151" s="1258"/>
      <c r="R151" s="91"/>
      <c r="V151" s="100"/>
      <c r="W151" s="248"/>
      <c r="X151" s="83"/>
      <c r="Y151" s="87"/>
      <c r="Z151" s="87"/>
      <c r="AA151" s="87"/>
      <c r="AB151" s="86"/>
      <c r="AC151" s="86"/>
      <c r="AD151" s="174"/>
      <c r="AE151" s="87"/>
      <c r="AF151" s="87"/>
      <c r="AG151" s="86"/>
      <c r="AH151" s="87"/>
      <c r="AI151" s="87"/>
      <c r="AJ151" s="87"/>
      <c r="AK151" s="114"/>
      <c r="AL151" s="100"/>
      <c r="AM151" s="509"/>
      <c r="AN151" s="87"/>
      <c r="AO151" s="509"/>
      <c r="AP151" s="176"/>
      <c r="AQ151" s="505"/>
      <c r="AR151" s="509"/>
      <c r="AS151" s="176"/>
      <c r="AT151" s="176"/>
      <c r="AU151" s="509"/>
      <c r="AV151" s="504"/>
      <c r="AW151" s="509"/>
      <c r="AX151" s="509"/>
      <c r="AY151" s="91"/>
      <c r="AZ151" s="91"/>
      <c r="BA151" s="91"/>
      <c r="BB151" s="91"/>
      <c r="BC151" s="91"/>
      <c r="BD151" s="91"/>
      <c r="BE151" s="91"/>
      <c r="BF151" s="91"/>
      <c r="BG151" s="91"/>
      <c r="BH151" s="91"/>
      <c r="BI151" s="91"/>
    </row>
    <row r="152" spans="2:61" ht="14.25" customHeight="1" thickBot="1">
      <c r="B152" s="507"/>
      <c r="C152" s="514"/>
      <c r="D152" s="164"/>
      <c r="E152" s="532"/>
      <c r="F152" s="533"/>
      <c r="G152" s="534"/>
      <c r="H152" s="533"/>
      <c r="I152" s="533"/>
      <c r="J152" s="532"/>
      <c r="K152" s="533"/>
      <c r="L152" s="533"/>
      <c r="M152" s="538"/>
      <c r="N152" s="1259"/>
      <c r="O152" s="532"/>
      <c r="P152" s="533"/>
      <c r="Q152" s="204"/>
      <c r="R152" s="91"/>
      <c r="V152" s="100"/>
      <c r="W152" s="91"/>
      <c r="X152" s="248"/>
      <c r="Y152" s="561"/>
      <c r="Z152" s="561"/>
      <c r="AA152" s="561"/>
      <c r="AB152" s="561"/>
      <c r="AC152" s="561"/>
      <c r="AD152" s="561"/>
      <c r="AE152" s="561"/>
      <c r="AF152" s="561"/>
      <c r="AG152" s="561"/>
      <c r="AH152" s="561"/>
      <c r="AI152" s="561"/>
      <c r="AJ152" s="561"/>
      <c r="AK152" s="561"/>
      <c r="AL152" s="100"/>
      <c r="AM152" s="509"/>
      <c r="AN152" s="509"/>
      <c r="AO152" s="509"/>
      <c r="AP152" s="509"/>
      <c r="AQ152" s="509"/>
      <c r="AR152" s="509"/>
      <c r="AS152" s="509"/>
      <c r="AT152" s="509"/>
      <c r="AU152" s="509"/>
      <c r="AV152" s="509"/>
      <c r="AW152" s="509"/>
      <c r="AX152" s="509"/>
      <c r="AY152" s="91"/>
      <c r="AZ152" s="91"/>
      <c r="BA152" s="91"/>
      <c r="BB152" s="91"/>
      <c r="BC152" s="91"/>
      <c r="BD152" s="91"/>
      <c r="BE152" s="91"/>
      <c r="BF152" s="91"/>
      <c r="BG152" s="91"/>
      <c r="BH152" s="91"/>
      <c r="BI152" s="91"/>
    </row>
    <row r="153" spans="2:61" ht="12.75" customHeight="1" thickBot="1">
      <c r="B153" s="808" t="s">
        <v>479</v>
      </c>
      <c r="C153" s="809" t="s">
        <v>513</v>
      </c>
      <c r="D153" s="810" t="s">
        <v>315</v>
      </c>
      <c r="E153" s="811" t="s">
        <v>316</v>
      </c>
      <c r="F153" s="199"/>
      <c r="G153" s="199"/>
      <c r="H153" s="812"/>
      <c r="I153" s="710" t="s">
        <v>481</v>
      </c>
      <c r="J153" s="812"/>
      <c r="K153" s="813"/>
      <c r="L153" s="481"/>
      <c r="M153" s="814" t="s">
        <v>482</v>
      </c>
      <c r="N153" s="812"/>
      <c r="O153" s="812"/>
      <c r="P153" s="63"/>
      <c r="Q153" s="815"/>
      <c r="R153" s="91"/>
      <c r="V153" s="91"/>
      <c r="W153" s="164"/>
      <c r="X153" s="91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91"/>
      <c r="AL153" s="511"/>
      <c r="AM153" s="91"/>
      <c r="AN153" s="91"/>
      <c r="AO153" s="91"/>
      <c r="AP153" s="176"/>
      <c r="AQ153" s="176"/>
      <c r="AR153" s="91"/>
      <c r="AS153" s="176"/>
      <c r="AT153" s="176"/>
      <c r="AU153" s="91"/>
      <c r="AV153" s="87"/>
      <c r="AW153" s="91"/>
      <c r="AX153" s="91"/>
      <c r="AY153" s="91"/>
      <c r="AZ153" s="101"/>
      <c r="BA153" s="101"/>
      <c r="BB153" s="166"/>
      <c r="BC153" s="91"/>
      <c r="BD153" s="91"/>
      <c r="BE153" s="91"/>
      <c r="BF153" s="91"/>
      <c r="BG153" s="91"/>
      <c r="BH153" s="91"/>
      <c r="BI153" s="91"/>
    </row>
    <row r="154" spans="2:61" ht="14.25" customHeight="1" thickBot="1">
      <c r="B154" s="380" t="s">
        <v>484</v>
      </c>
      <c r="C154" s="369"/>
      <c r="D154" s="816" t="s">
        <v>322</v>
      </c>
      <c r="E154" s="817"/>
      <c r="F154" s="440"/>
      <c r="G154" s="818" t="s">
        <v>485</v>
      </c>
      <c r="H154" s="819" t="s">
        <v>486</v>
      </c>
      <c r="I154" s="189"/>
      <c r="J154" s="189"/>
      <c r="K154" s="189"/>
      <c r="L154" s="920"/>
      <c r="M154" s="921" t="s">
        <v>487</v>
      </c>
      <c r="N154" s="189"/>
      <c r="O154" s="189"/>
      <c r="P154" s="920"/>
      <c r="Q154" s="821"/>
      <c r="R154" s="91"/>
      <c r="V154" s="100"/>
      <c r="W154" s="87"/>
      <c r="X154" s="83"/>
      <c r="Y154" s="101"/>
      <c r="Z154" s="101"/>
      <c r="AA154" s="101"/>
      <c r="AB154" s="167"/>
      <c r="AC154" s="101"/>
      <c r="AD154" s="497"/>
      <c r="AE154" s="101"/>
      <c r="AF154" s="101"/>
      <c r="AG154" s="101"/>
      <c r="AH154" s="144"/>
      <c r="AI154" s="497"/>
      <c r="AJ154" s="101"/>
      <c r="AK154" s="101"/>
      <c r="AL154" s="101"/>
      <c r="AM154" s="540"/>
      <c r="AN154" s="541"/>
      <c r="AO154" s="542"/>
      <c r="AP154" s="543"/>
      <c r="AQ154" s="503"/>
      <c r="AR154" s="503"/>
      <c r="AS154" s="503"/>
      <c r="AT154" s="503"/>
      <c r="AU154" s="503"/>
      <c r="AV154" s="503"/>
      <c r="AW154" s="540"/>
      <c r="AX154" s="540"/>
      <c r="AY154" s="544"/>
      <c r="AZ154" s="91"/>
      <c r="BA154" s="91"/>
      <c r="BB154" s="91"/>
      <c r="BC154" s="91"/>
      <c r="BD154" s="91"/>
      <c r="BE154" s="91"/>
      <c r="BF154" s="91"/>
      <c r="BG154" s="91"/>
      <c r="BH154" s="91"/>
      <c r="BI154" s="91"/>
    </row>
    <row r="155" spans="2:61" ht="10.5" customHeight="1">
      <c r="B155" s="380" t="s">
        <v>489</v>
      </c>
      <c r="C155" s="369" t="s">
        <v>321</v>
      </c>
      <c r="D155" s="822"/>
      <c r="E155" s="816" t="s">
        <v>323</v>
      </c>
      <c r="F155" s="823" t="s">
        <v>65</v>
      </c>
      <c r="G155" s="818" t="s">
        <v>490</v>
      </c>
      <c r="H155" s="824" t="s">
        <v>327</v>
      </c>
      <c r="I155" s="817"/>
      <c r="J155" s="825"/>
      <c r="K155" s="812"/>
      <c r="L155" s="825"/>
      <c r="M155" s="826" t="s">
        <v>491</v>
      </c>
      <c r="N155" s="827" t="s">
        <v>492</v>
      </c>
      <c r="O155" s="828" t="s">
        <v>493</v>
      </c>
      <c r="P155" s="829" t="s">
        <v>494</v>
      </c>
      <c r="Q155" s="821"/>
      <c r="R155" s="91"/>
      <c r="V155" s="264"/>
      <c r="W155" s="114"/>
      <c r="X155" s="248"/>
      <c r="Y155" s="101"/>
      <c r="Z155" s="101"/>
      <c r="AA155" s="496"/>
      <c r="AB155" s="167"/>
      <c r="AC155" s="101"/>
      <c r="AD155" s="166"/>
      <c r="AE155" s="166"/>
      <c r="AF155" s="166"/>
      <c r="AG155" s="166"/>
      <c r="AH155" s="166"/>
      <c r="AI155" s="166"/>
      <c r="AJ155" s="166"/>
      <c r="AK155" s="166"/>
      <c r="AL155" s="101"/>
      <c r="AM155" s="506"/>
      <c r="AN155" s="506"/>
      <c r="AO155" s="506"/>
      <c r="AP155" s="550"/>
      <c r="AQ155" s="506"/>
      <c r="AR155" s="506"/>
      <c r="AS155" s="506"/>
      <c r="AT155" s="506"/>
      <c r="AU155" s="506"/>
      <c r="AV155" s="506"/>
      <c r="AW155" s="506"/>
      <c r="AX155" s="506"/>
      <c r="AY155" s="506"/>
      <c r="AZ155" s="91"/>
      <c r="BA155" s="91"/>
      <c r="BB155" s="91"/>
      <c r="BC155" s="91"/>
      <c r="BD155" s="508"/>
      <c r="BE155" s="86"/>
      <c r="BF155" s="86"/>
      <c r="BG155" s="86"/>
      <c r="BH155" s="86"/>
      <c r="BI155" s="86"/>
    </row>
    <row r="156" spans="2:61" ht="11.25" customHeight="1" thickBot="1">
      <c r="B156" s="50"/>
      <c r="C156" s="830"/>
      <c r="D156" s="410"/>
      <c r="E156" s="831" t="s">
        <v>5</v>
      </c>
      <c r="F156" s="378" t="s">
        <v>6</v>
      </c>
      <c r="G156" s="922" t="s">
        <v>7</v>
      </c>
      <c r="H156" s="832" t="s">
        <v>496</v>
      </c>
      <c r="I156" s="833" t="s">
        <v>497</v>
      </c>
      <c r="J156" s="834" t="s">
        <v>498</v>
      </c>
      <c r="K156" s="835" t="s">
        <v>499</v>
      </c>
      <c r="L156" s="834" t="s">
        <v>500</v>
      </c>
      <c r="M156" s="836" t="s">
        <v>501</v>
      </c>
      <c r="N156" s="834" t="s">
        <v>502</v>
      </c>
      <c r="O156" s="835" t="s">
        <v>503</v>
      </c>
      <c r="P156" s="837" t="s">
        <v>504</v>
      </c>
      <c r="Q156" s="830"/>
      <c r="R156" s="91"/>
      <c r="V156" s="100"/>
      <c r="W156" s="114"/>
      <c r="X156" s="556"/>
      <c r="Y156" s="101"/>
      <c r="Z156" s="101"/>
      <c r="AA156" s="496"/>
      <c r="AB156" s="167"/>
      <c r="AC156" s="101"/>
      <c r="AD156" s="166"/>
      <c r="AE156" s="166"/>
      <c r="AF156" s="166"/>
      <c r="AG156" s="166"/>
      <c r="AH156" s="166"/>
      <c r="AI156" s="166"/>
      <c r="AJ156" s="166"/>
      <c r="AK156" s="166"/>
      <c r="AL156" s="91"/>
      <c r="AM156" s="82"/>
      <c r="AN156" s="82"/>
      <c r="AO156" s="82"/>
      <c r="AP156" s="167"/>
      <c r="AQ156" s="82"/>
      <c r="AR156" s="82"/>
      <c r="AS156" s="82"/>
      <c r="AT156" s="82"/>
      <c r="AU156" s="82"/>
      <c r="AV156" s="82"/>
      <c r="AW156" s="82"/>
      <c r="AX156" s="82"/>
      <c r="AY156" s="110"/>
      <c r="AZ156" s="91"/>
      <c r="BA156" s="91"/>
      <c r="BB156" s="91"/>
      <c r="BC156" s="91"/>
      <c r="BD156" s="91"/>
      <c r="BE156" s="91"/>
      <c r="BF156" s="91"/>
      <c r="BG156" s="91"/>
      <c r="BH156" s="91"/>
      <c r="BI156" s="91"/>
    </row>
    <row r="157" spans="2:61" ht="11.25" customHeight="1">
      <c r="B157" s="75"/>
      <c r="C157" s="908" t="s">
        <v>172</v>
      </c>
      <c r="D157" s="923"/>
      <c r="E157" s="161"/>
      <c r="F157" s="420"/>
      <c r="G157" s="420"/>
      <c r="H157" s="964"/>
      <c r="I157" s="965"/>
      <c r="J157" s="637"/>
      <c r="K157" s="318"/>
      <c r="L157" s="637"/>
      <c r="M157" s="637"/>
      <c r="N157" s="637"/>
      <c r="O157" s="637"/>
      <c r="P157" s="943"/>
      <c r="Q157" s="960"/>
      <c r="R157" s="91"/>
      <c r="V157" s="266"/>
      <c r="W157" s="114"/>
      <c r="X157" s="147"/>
      <c r="Y157" s="101"/>
      <c r="Z157" s="101"/>
      <c r="AA157" s="101"/>
      <c r="AB157" s="167"/>
      <c r="AC157" s="101"/>
      <c r="AD157" s="101"/>
      <c r="AE157" s="101"/>
      <c r="AF157" s="101"/>
      <c r="AG157" s="101"/>
      <c r="AH157" s="101"/>
      <c r="AI157" s="101"/>
      <c r="AJ157" s="101"/>
      <c r="AK157" s="166"/>
      <c r="AL157" s="86"/>
      <c r="AM157" s="562"/>
      <c r="AN157" s="562"/>
      <c r="AO157" s="562"/>
      <c r="AP157" s="567"/>
      <c r="AQ157" s="562"/>
      <c r="AR157" s="562"/>
      <c r="AS157" s="562"/>
      <c r="AT157" s="562"/>
      <c r="AU157" s="563"/>
      <c r="AV157" s="563"/>
      <c r="AW157" s="562"/>
      <c r="AX157" s="562"/>
      <c r="AY157" s="562"/>
      <c r="AZ157" s="91"/>
      <c r="BA157" s="91"/>
      <c r="BB157" s="91"/>
      <c r="BC157" s="91"/>
      <c r="BD157" s="86"/>
      <c r="BE157" s="86"/>
      <c r="BF157" s="91"/>
      <c r="BG157" s="91"/>
      <c r="BH157" s="91"/>
      <c r="BI157" s="91"/>
    </row>
    <row r="158" spans="2:61" ht="13.5" customHeight="1">
      <c r="B158" s="891" t="str">
        <f>'МЕНЮ  12-18л. лето '!J153</f>
        <v>181/17</v>
      </c>
      <c r="C158" s="738" t="str">
        <f>'МЕНЮ  12-18л. лето '!C153</f>
        <v>Каша жидкая молочная (манная)</v>
      </c>
      <c r="D158" s="300">
        <f>'МЕНЮ  12-18л. лето '!D153</f>
        <v>205</v>
      </c>
      <c r="E158" s="893">
        <f>'МЕНЮ  12-18л. лето '!E153</f>
        <v>6.3689999999999998</v>
      </c>
      <c r="F158" s="857">
        <f>'МЕНЮ  12-18л. лето '!F153</f>
        <v>9.14</v>
      </c>
      <c r="G158" s="857">
        <f>'МЕНЮ  12-18л. лето '!G153</f>
        <v>27.335999999999999</v>
      </c>
      <c r="H158" s="713">
        <f>'МЕНЮ  12-18л. лето '!H153</f>
        <v>217.08</v>
      </c>
      <c r="I158" s="966">
        <v>0.85</v>
      </c>
      <c r="J158" s="967">
        <v>8.3000000000000004E-2</v>
      </c>
      <c r="K158" s="968">
        <v>0.22</v>
      </c>
      <c r="L158" s="967">
        <v>49.38</v>
      </c>
      <c r="M158" s="968">
        <v>182.33</v>
      </c>
      <c r="N158" s="967">
        <v>153.30000000000001</v>
      </c>
      <c r="O158" s="968">
        <v>24.92</v>
      </c>
      <c r="P158" s="966">
        <v>0.41</v>
      </c>
      <c r="Q158" s="720">
        <f>'МЕНЮ  12-18л. лето '!I153</f>
        <v>29</v>
      </c>
      <c r="R158" s="91"/>
      <c r="V158" s="266"/>
      <c r="W158" s="114"/>
      <c r="X158" s="248"/>
      <c r="Y158" s="101"/>
      <c r="Z158" s="101"/>
      <c r="AA158" s="101"/>
      <c r="AB158" s="167"/>
      <c r="AC158" s="101"/>
      <c r="AD158" s="101"/>
      <c r="AE158" s="101"/>
      <c r="AF158" s="101"/>
      <c r="AG158" s="101"/>
      <c r="AH158" s="101"/>
      <c r="AI158" s="101"/>
      <c r="AJ158" s="101"/>
      <c r="AK158" s="166"/>
      <c r="AL158" s="145"/>
      <c r="AM158" s="91"/>
      <c r="AN158" s="91"/>
      <c r="AO158" s="91"/>
      <c r="AP158" s="91"/>
      <c r="AQ158" s="91"/>
      <c r="AR158" s="91"/>
      <c r="AS158" s="91"/>
      <c r="AT158" s="91"/>
      <c r="AU158" s="91"/>
      <c r="AV158" s="91"/>
      <c r="AW158" s="91"/>
      <c r="AX158" s="91"/>
      <c r="AY158" s="91"/>
      <c r="AZ158" s="91"/>
      <c r="BA158" s="91"/>
      <c r="BB158" s="91"/>
      <c r="BC158" s="91"/>
      <c r="BD158" s="86"/>
      <c r="BE158" s="86"/>
      <c r="BF158" s="91"/>
      <c r="BG158" s="91"/>
      <c r="BH158" s="91"/>
      <c r="BI158" s="91"/>
    </row>
    <row r="159" spans="2:61" ht="12" customHeight="1">
      <c r="B159" s="891" t="str">
        <f>'МЕНЮ  12-18л. лето '!J154</f>
        <v>15/17</v>
      </c>
      <c r="C159" s="738" t="str">
        <f>'МЕНЮ  12-18л. лето '!C154</f>
        <v>Сыр порциями</v>
      </c>
      <c r="D159" s="300">
        <f>'МЕНЮ  12-18л. лето '!D154</f>
        <v>25</v>
      </c>
      <c r="E159" s="893">
        <f>'МЕНЮ  12-18л. лето '!E154</f>
        <v>5.8339999999999996</v>
      </c>
      <c r="F159" s="857">
        <f>'МЕНЮ  12-18л. лето '!F154</f>
        <v>7.3339999999999996</v>
      </c>
      <c r="G159" s="857">
        <f>'МЕНЮ  12-18л. лето '!G154</f>
        <v>0</v>
      </c>
      <c r="H159" s="713">
        <f>'МЕНЮ  12-18л. лето '!H154</f>
        <v>89.667000000000002</v>
      </c>
      <c r="I159" s="1212">
        <v>0.18</v>
      </c>
      <c r="J159" s="1160">
        <v>0.02</v>
      </c>
      <c r="K159" s="1160">
        <v>0.08</v>
      </c>
      <c r="L159" s="1063">
        <v>65</v>
      </c>
      <c r="M159" s="927">
        <v>220</v>
      </c>
      <c r="N159" s="1160">
        <v>125</v>
      </c>
      <c r="O159" s="1193">
        <v>8.83</v>
      </c>
      <c r="P159" s="1416">
        <v>0.33</v>
      </c>
      <c r="Q159" s="720">
        <f>'МЕНЮ  12-18л. лето '!I154</f>
        <v>7</v>
      </c>
      <c r="R159" s="91"/>
      <c r="V159" s="266"/>
      <c r="W159" s="114"/>
      <c r="X159" s="248"/>
      <c r="Y159" s="101"/>
      <c r="Z159" s="101"/>
      <c r="AA159" s="101"/>
      <c r="AB159" s="167"/>
      <c r="AC159" s="101"/>
      <c r="AD159" s="101"/>
      <c r="AE159" s="101"/>
      <c r="AF159" s="101"/>
      <c r="AG159" s="101"/>
      <c r="AH159" s="101"/>
      <c r="AI159" s="101"/>
      <c r="AJ159" s="101"/>
      <c r="AK159" s="166"/>
      <c r="AL159" s="104"/>
      <c r="AM159" s="91"/>
      <c r="AN159" s="91"/>
      <c r="AO159" s="91"/>
      <c r="AP159" s="91"/>
      <c r="AQ159" s="91"/>
      <c r="AR159" s="91"/>
      <c r="AS159" s="91"/>
      <c r="AT159" s="91"/>
      <c r="AU159" s="91"/>
      <c r="AV159" s="504"/>
      <c r="AW159" s="91"/>
      <c r="AX159" s="504"/>
      <c r="AY159" s="91"/>
      <c r="AZ159" s="91"/>
      <c r="BA159" s="91"/>
      <c r="BB159" s="91"/>
      <c r="BC159" s="91"/>
      <c r="BD159" s="86"/>
      <c r="BE159" s="86"/>
      <c r="BF159" s="91"/>
      <c r="BG159" s="91"/>
      <c r="BH159" s="91"/>
      <c r="BI159" s="91"/>
    </row>
    <row r="160" spans="2:61" ht="12.75" customHeight="1">
      <c r="B160" s="891" t="str">
        <f>'МЕНЮ  12-18л. лето '!J155</f>
        <v>382/17</v>
      </c>
      <c r="C160" s="738" t="str">
        <f>'МЕНЮ  12-18л. лето '!C155</f>
        <v>Какао с молоком</v>
      </c>
      <c r="D160" s="300">
        <f>'МЕНЮ  12-18л. лето '!D155</f>
        <v>200</v>
      </c>
      <c r="E160" s="893">
        <f>'МЕНЮ  12-18л. лето '!E155</f>
        <v>6.1769999999999996</v>
      </c>
      <c r="F160" s="857">
        <f>'МЕНЮ  12-18л. лето '!F155</f>
        <v>4.9660000000000002</v>
      </c>
      <c r="G160" s="857">
        <f>'МЕНЮ  12-18л. лето '!G155</f>
        <v>18.271999999999998</v>
      </c>
      <c r="H160" s="713">
        <f>'МЕНЮ  12-18л. лето '!H155</f>
        <v>141.52099999999999</v>
      </c>
      <c r="I160" s="848">
        <v>1.046</v>
      </c>
      <c r="J160" s="848">
        <v>6.2E-2</v>
      </c>
      <c r="K160" s="848">
        <v>0.25</v>
      </c>
      <c r="L160" s="844">
        <v>26.526</v>
      </c>
      <c r="M160" s="845">
        <v>214.94399999999999</v>
      </c>
      <c r="N160" s="845">
        <v>177.08</v>
      </c>
      <c r="O160" s="845">
        <v>37.575000000000003</v>
      </c>
      <c r="P160" s="863">
        <v>0.88900000000000001</v>
      </c>
      <c r="Q160" s="720">
        <f>'МЕНЮ  12-18л. лето '!I155</f>
        <v>70</v>
      </c>
      <c r="R160" s="91"/>
      <c r="V160" s="103"/>
      <c r="W160" s="87"/>
      <c r="X160" s="83"/>
      <c r="Y160" s="101"/>
      <c r="Z160" s="101"/>
      <c r="AA160" s="101"/>
      <c r="AB160" s="167"/>
      <c r="AC160" s="101"/>
      <c r="AD160" s="101"/>
      <c r="AE160" s="101"/>
      <c r="AF160" s="101"/>
      <c r="AG160" s="101"/>
      <c r="AH160" s="101"/>
      <c r="AI160" s="101"/>
      <c r="AJ160" s="101"/>
      <c r="AK160" s="166"/>
      <c r="AL160" s="100"/>
      <c r="AM160" s="91"/>
      <c r="AN160" s="91"/>
      <c r="AO160" s="91"/>
      <c r="AP160" s="512"/>
      <c r="AQ160" s="91"/>
      <c r="AR160" s="91"/>
      <c r="AS160" s="91"/>
      <c r="AT160" s="91"/>
      <c r="AU160" s="91"/>
      <c r="AV160" s="91"/>
      <c r="AW160" s="91"/>
      <c r="AX160" s="504"/>
      <c r="AY160" s="91"/>
      <c r="AZ160" s="114"/>
      <c r="BA160" s="106"/>
      <c r="BB160" s="91"/>
      <c r="BC160" s="91"/>
      <c r="BD160" s="206"/>
      <c r="BE160" s="206"/>
      <c r="BF160" s="91"/>
      <c r="BG160" s="91"/>
      <c r="BH160" s="91"/>
      <c r="BI160" s="91"/>
    </row>
    <row r="161" spans="2:61" ht="12" customHeight="1">
      <c r="B161" s="1016" t="str">
        <f>'МЕНЮ  12-18л. лето '!J156</f>
        <v>Пром.пр.</v>
      </c>
      <c r="C161" s="738" t="str">
        <f>'МЕНЮ  12-18л. лето '!C156</f>
        <v>Хлеб пшеничный</v>
      </c>
      <c r="D161" s="300">
        <f>'МЕНЮ  12-18л. лето '!D156</f>
        <v>50</v>
      </c>
      <c r="E161" s="893">
        <f>'МЕНЮ  12-18л. лето '!E156</f>
        <v>1.925</v>
      </c>
      <c r="F161" s="857">
        <f>'МЕНЮ  12-18л. лето '!F156</f>
        <v>0.68799999999999994</v>
      </c>
      <c r="G161" s="857">
        <f>'МЕНЮ  12-18л. лето '!G156</f>
        <v>27.1</v>
      </c>
      <c r="H161" s="713">
        <f>'МЕНЮ  12-18л. лето '!H156</f>
        <v>122.292</v>
      </c>
      <c r="I161" s="842">
        <v>0</v>
      </c>
      <c r="J161" s="845">
        <v>0.06</v>
      </c>
      <c r="K161" s="845">
        <v>0.02</v>
      </c>
      <c r="L161" s="844">
        <v>0</v>
      </c>
      <c r="M161" s="851">
        <v>10</v>
      </c>
      <c r="N161" s="842">
        <v>32.5</v>
      </c>
      <c r="O161" s="842">
        <v>7</v>
      </c>
      <c r="P161" s="1388">
        <v>0.05</v>
      </c>
      <c r="Q161" s="720">
        <f>'МЕНЮ  12-18л. лето '!I156</f>
        <v>9</v>
      </c>
      <c r="R161" s="91"/>
      <c r="V161" s="111"/>
      <c r="W161" s="98"/>
      <c r="X161" s="98"/>
      <c r="Y161" s="101"/>
      <c r="Z161" s="101"/>
      <c r="AA161" s="101"/>
      <c r="AB161" s="167"/>
      <c r="AC161" s="101"/>
      <c r="AD161" s="101"/>
      <c r="AE161" s="101"/>
      <c r="AF161" s="101"/>
      <c r="AG161" s="101"/>
      <c r="AH161" s="101"/>
      <c r="AI161" s="101"/>
      <c r="AJ161" s="101"/>
      <c r="AK161" s="166"/>
      <c r="AL161" s="83"/>
      <c r="AM161" s="509"/>
      <c r="AN161" s="87"/>
      <c r="AO161" s="509"/>
      <c r="AP161" s="176"/>
      <c r="AQ161" s="505"/>
      <c r="AR161" s="509"/>
      <c r="AS161" s="176"/>
      <c r="AT161" s="176"/>
      <c r="AU161" s="509"/>
      <c r="AV161" s="504"/>
      <c r="AW161" s="509"/>
      <c r="AX161" s="509"/>
      <c r="AY161" s="91"/>
      <c r="AZ161" s="91"/>
      <c r="BA161" s="106"/>
      <c r="BB161" s="91"/>
      <c r="BC161" s="91"/>
      <c r="BD161" s="106"/>
      <c r="BE161" s="106"/>
      <c r="BF161" s="91"/>
      <c r="BG161" s="91"/>
      <c r="BH161" s="91"/>
      <c r="BI161" s="91"/>
    </row>
    <row r="162" spans="2:61" ht="13.5" customHeight="1">
      <c r="B162" s="1016" t="str">
        <f>'МЕНЮ  12-18л. лето '!J157</f>
        <v>Пром.пр.</v>
      </c>
      <c r="C162" s="738" t="str">
        <f>'МЕНЮ  12-18л. лето '!C157</f>
        <v>Хлеб ржаной</v>
      </c>
      <c r="D162" s="300">
        <f>'МЕНЮ  12-18л. лето '!D157</f>
        <v>30</v>
      </c>
      <c r="E162" s="893">
        <f>'МЕНЮ  12-18л. лето '!E157</f>
        <v>1.6950000000000001</v>
      </c>
      <c r="F162" s="857">
        <f>'МЕНЮ  12-18л. лето '!F157</f>
        <v>0.45</v>
      </c>
      <c r="G162" s="857">
        <f>'МЕНЮ  12-18л. лето '!G157</f>
        <v>12.56</v>
      </c>
      <c r="H162" s="713">
        <f>'МЕНЮ  12-18л. лето '!H157</f>
        <v>61.07</v>
      </c>
      <c r="I162" s="842">
        <v>0</v>
      </c>
      <c r="J162" s="845">
        <v>7.4999999999999997E-2</v>
      </c>
      <c r="K162" s="845">
        <v>7.4999999999999997E-2</v>
      </c>
      <c r="L162" s="896">
        <v>0</v>
      </c>
      <c r="M162" s="851">
        <v>9.9</v>
      </c>
      <c r="N162" s="842">
        <v>45.2</v>
      </c>
      <c r="O162" s="842">
        <v>1.98</v>
      </c>
      <c r="P162" s="842">
        <v>1.32E-2</v>
      </c>
      <c r="Q162" s="720">
        <f>'МЕНЮ  12-18л. лето '!I157</f>
        <v>10</v>
      </c>
      <c r="R162" s="91"/>
      <c r="V162" s="91"/>
      <c r="W162" s="164"/>
      <c r="X162" s="91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91"/>
      <c r="AL162" s="101"/>
      <c r="AM162" s="509"/>
      <c r="AN162" s="509"/>
      <c r="AO162" s="509"/>
      <c r="AP162" s="509"/>
      <c r="AQ162" s="509"/>
      <c r="AR162" s="509"/>
      <c r="AS162" s="509"/>
      <c r="AT162" s="509"/>
      <c r="AU162" s="509"/>
      <c r="AV162" s="509"/>
      <c r="AW162" s="509"/>
      <c r="AX162" s="509"/>
      <c r="AY162" s="91"/>
      <c r="AZ162" s="91"/>
      <c r="BA162" s="106"/>
      <c r="BB162" s="91"/>
      <c r="BC162" s="91"/>
      <c r="BD162" s="106"/>
      <c r="BE162" s="106"/>
      <c r="BF162" s="91"/>
      <c r="BG162" s="91"/>
      <c r="BH162" s="91"/>
      <c r="BI162" s="91"/>
    </row>
    <row r="163" spans="2:61" ht="13.5" customHeight="1" thickBot="1">
      <c r="B163" s="1017" t="str">
        <f>'МЕНЮ  12-18л. лето '!J158</f>
        <v>82 /21</v>
      </c>
      <c r="C163" s="307" t="str">
        <f>'МЕНЮ  12-18л. лето '!C158</f>
        <v xml:space="preserve">Фрукты свежие </v>
      </c>
      <c r="D163" s="1263">
        <f>'МЕНЮ  12-18л. лето '!D158</f>
        <v>110</v>
      </c>
      <c r="E163" s="893">
        <f>'МЕНЮ  12-18л. лето '!E158</f>
        <v>0.44</v>
      </c>
      <c r="F163" s="857">
        <f>'МЕНЮ  12-18л. лето '!F158</f>
        <v>0.44</v>
      </c>
      <c r="G163" s="857">
        <f>'МЕНЮ  12-18л. лето '!G158</f>
        <v>10.78</v>
      </c>
      <c r="H163" s="713">
        <f>'МЕНЮ  12-18л. лето '!H158</f>
        <v>51.7</v>
      </c>
      <c r="I163" s="855">
        <v>11</v>
      </c>
      <c r="J163" s="855">
        <v>0.03</v>
      </c>
      <c r="K163" s="855">
        <v>0.02</v>
      </c>
      <c r="L163" s="712">
        <v>0</v>
      </c>
      <c r="M163" s="856">
        <v>17.600000000000001</v>
      </c>
      <c r="N163" s="857">
        <v>12.1</v>
      </c>
      <c r="O163" s="855">
        <v>9.9</v>
      </c>
      <c r="P163" s="858">
        <v>2.42</v>
      </c>
      <c r="Q163" s="720">
        <f>'МЕНЮ  12-18л. лето '!I158</f>
        <v>77</v>
      </c>
      <c r="R163" s="91"/>
      <c r="V163" s="111"/>
      <c r="W163" s="87"/>
      <c r="X163" s="90"/>
      <c r="Y163" s="101"/>
      <c r="Z163" s="101"/>
      <c r="AA163" s="101"/>
      <c r="AB163" s="167"/>
      <c r="AC163" s="101"/>
      <c r="AD163" s="101"/>
      <c r="AE163" s="101"/>
      <c r="AF163" s="101"/>
      <c r="AG163" s="101"/>
      <c r="AH163" s="101"/>
      <c r="AI163" s="101"/>
      <c r="AJ163" s="101"/>
      <c r="AK163" s="166"/>
      <c r="AL163" s="101"/>
      <c r="AM163" s="91"/>
      <c r="AN163" s="91"/>
      <c r="AO163" s="91"/>
      <c r="AP163" s="176"/>
      <c r="AQ163" s="176"/>
      <c r="AR163" s="91"/>
      <c r="AS163" s="176"/>
      <c r="AT163" s="176"/>
      <c r="AU163" s="91"/>
      <c r="AV163" s="87"/>
      <c r="AW163" s="91"/>
      <c r="AX163" s="91"/>
      <c r="AY163" s="91"/>
      <c r="AZ163" s="106"/>
      <c r="BA163" s="106"/>
      <c r="BB163" s="91"/>
      <c r="BC163" s="91"/>
      <c r="BD163" s="106"/>
      <c r="BE163" s="106"/>
      <c r="BF163" s="91"/>
      <c r="BG163" s="91"/>
      <c r="BH163" s="91"/>
      <c r="BI163" s="91"/>
    </row>
    <row r="164" spans="2:61" ht="14.25" customHeight="1">
      <c r="B164" s="405" t="s">
        <v>333</v>
      </c>
      <c r="D164" s="1758">
        <f>'МЕНЮ  12-18л. лето '!D159</f>
        <v>620</v>
      </c>
      <c r="E164" s="406">
        <f>SUM(E158:E163)</f>
        <v>22.44</v>
      </c>
      <c r="F164" s="640">
        <f t="shared" ref="F164:P164" si="9">SUM(F158:F163)</f>
        <v>23.018000000000001</v>
      </c>
      <c r="G164" s="408">
        <f t="shared" si="9"/>
        <v>96.048000000000002</v>
      </c>
      <c r="H164" s="424">
        <f t="shared" si="9"/>
        <v>683.33000000000015</v>
      </c>
      <c r="I164" s="425">
        <f t="shared" si="9"/>
        <v>13.076000000000001</v>
      </c>
      <c r="J164" s="425">
        <f t="shared" si="9"/>
        <v>0.32999999999999996</v>
      </c>
      <c r="K164" s="425">
        <f t="shared" si="9"/>
        <v>0.66500000000000004</v>
      </c>
      <c r="L164" s="425">
        <f t="shared" si="9"/>
        <v>140.90600000000001</v>
      </c>
      <c r="M164" s="425">
        <f t="shared" si="9"/>
        <v>654.774</v>
      </c>
      <c r="N164" s="914">
        <f t="shared" si="9"/>
        <v>545.18000000000006</v>
      </c>
      <c r="O164" s="425">
        <f t="shared" si="9"/>
        <v>90.205000000000013</v>
      </c>
      <c r="P164" s="971">
        <f t="shared" si="9"/>
        <v>4.1121999999999996</v>
      </c>
      <c r="Q164" s="935"/>
      <c r="R164" s="91"/>
      <c r="AA164" s="114"/>
      <c r="AB164" s="206"/>
      <c r="AC164" s="206"/>
      <c r="AD164" s="516"/>
      <c r="AE164" s="114"/>
      <c r="AF164" s="114"/>
      <c r="AG164" s="206"/>
      <c r="AH164" s="114"/>
      <c r="AI164" s="114"/>
      <c r="AJ164" s="114"/>
      <c r="AK164" s="114"/>
      <c r="AL164" s="513"/>
      <c r="AM164" s="540"/>
      <c r="AN164" s="541"/>
      <c r="AO164" s="542"/>
      <c r="AP164" s="543"/>
      <c r="AQ164" s="503"/>
      <c r="AR164" s="503"/>
      <c r="AS164" s="503"/>
      <c r="AT164" s="503"/>
      <c r="AU164" s="503"/>
      <c r="AV164" s="503"/>
      <c r="AW164" s="540"/>
      <c r="AX164" s="540"/>
      <c r="AY164" s="544"/>
      <c r="AZ164" s="106"/>
      <c r="BA164" s="106"/>
      <c r="BB164" s="91"/>
      <c r="BC164" s="91"/>
      <c r="BD164" s="91"/>
      <c r="BE164" s="493"/>
      <c r="BF164" s="91"/>
      <c r="BG164" s="91"/>
      <c r="BH164" s="91"/>
      <c r="BI164" s="91"/>
    </row>
    <row r="165" spans="2:61" ht="12" customHeight="1">
      <c r="B165" s="870"/>
      <c r="C165" s="1197" t="s">
        <v>10</v>
      </c>
      <c r="D165" s="872">
        <v>0.25</v>
      </c>
      <c r="E165" s="1010">
        <v>22.5</v>
      </c>
      <c r="F165" s="878">
        <v>23</v>
      </c>
      <c r="G165" s="879">
        <v>95.75</v>
      </c>
      <c r="H165" s="1011">
        <v>680</v>
      </c>
      <c r="I165" s="1181">
        <v>17.5</v>
      </c>
      <c r="J165" s="878">
        <v>0.35</v>
      </c>
      <c r="K165" s="879">
        <v>0.4</v>
      </c>
      <c r="L165" s="880">
        <v>225</v>
      </c>
      <c r="M165" s="1196">
        <v>300</v>
      </c>
      <c r="N165" s="880">
        <v>300</v>
      </c>
      <c r="O165" s="880">
        <v>75</v>
      </c>
      <c r="P165" s="882">
        <v>4.5</v>
      </c>
      <c r="Q165" s="327"/>
      <c r="R165" s="91"/>
      <c r="AA165" s="496"/>
      <c r="AB165" s="167"/>
      <c r="AC165" s="101"/>
      <c r="AD165" s="166"/>
      <c r="AE165" s="166"/>
      <c r="AF165" s="166"/>
      <c r="AG165" s="166"/>
      <c r="AH165" s="166"/>
      <c r="AI165" s="166"/>
      <c r="AJ165" s="166"/>
      <c r="AK165" s="110"/>
      <c r="AL165" s="86"/>
      <c r="AM165" s="506"/>
      <c r="AN165" s="506"/>
      <c r="AO165" s="506"/>
      <c r="AP165" s="550"/>
      <c r="AQ165" s="506"/>
      <c r="AR165" s="506"/>
      <c r="AS165" s="506"/>
      <c r="AT165" s="506"/>
      <c r="AU165" s="506"/>
      <c r="AV165" s="506"/>
      <c r="AW165" s="506"/>
      <c r="AX165" s="506"/>
      <c r="AY165" s="506"/>
      <c r="AZ165" s="91"/>
      <c r="BA165" s="107"/>
      <c r="BB165" s="91"/>
      <c r="BC165" s="99"/>
      <c r="BD165" s="206"/>
      <c r="BE165" s="206"/>
      <c r="BF165" s="91"/>
      <c r="BG165" s="91"/>
      <c r="BH165" s="91"/>
      <c r="BI165" s="91"/>
    </row>
    <row r="166" spans="2:61" ht="12" customHeight="1" thickBot="1">
      <c r="B166" s="195"/>
      <c r="C166" s="883" t="s">
        <v>505</v>
      </c>
      <c r="D166" s="884"/>
      <c r="E166" s="885">
        <v>-7.0000000000000007E-2</v>
      </c>
      <c r="F166" s="860">
        <v>0.02</v>
      </c>
      <c r="G166" s="860">
        <v>0.08</v>
      </c>
      <c r="H166" s="860">
        <v>0.12</v>
      </c>
      <c r="I166" s="860">
        <v>-6.32</v>
      </c>
      <c r="J166" s="860">
        <v>-1.43</v>
      </c>
      <c r="K166" s="860">
        <v>16.559999999999999</v>
      </c>
      <c r="L166" s="860">
        <v>-9.34</v>
      </c>
      <c r="M166" s="860">
        <v>29.56</v>
      </c>
      <c r="N166" s="860">
        <v>20.43</v>
      </c>
      <c r="O166" s="860">
        <v>5.07</v>
      </c>
      <c r="P166" s="886">
        <v>-2.15</v>
      </c>
      <c r="Q166" s="935"/>
      <c r="R166" s="91"/>
      <c r="V166" s="266"/>
      <c r="W166" s="196"/>
      <c r="X166" s="147"/>
      <c r="Y166" s="101"/>
      <c r="Z166" s="101"/>
      <c r="AA166" s="101"/>
      <c r="AB166" s="167"/>
      <c r="AC166" s="496"/>
      <c r="AD166" s="497"/>
      <c r="AE166" s="497"/>
      <c r="AF166" s="497"/>
      <c r="AG166" s="497"/>
      <c r="AH166" s="144"/>
      <c r="AI166" s="497"/>
      <c r="AJ166" s="497"/>
      <c r="AK166" s="166"/>
      <c r="AL166" s="91"/>
      <c r="AM166" s="166"/>
      <c r="AN166" s="529"/>
      <c r="AO166" s="166"/>
      <c r="AP166" s="167"/>
      <c r="AQ166" s="166"/>
      <c r="AR166" s="166"/>
      <c r="AS166" s="529"/>
      <c r="AT166" s="529"/>
      <c r="AU166" s="166"/>
      <c r="AV166" s="134"/>
      <c r="AW166" s="166"/>
      <c r="AX166" s="166"/>
      <c r="AY166" s="110"/>
      <c r="AZ166" s="91"/>
      <c r="BA166" s="100"/>
      <c r="BB166" s="87"/>
      <c r="BC166" s="86"/>
      <c r="BD166" s="206"/>
      <c r="BE166" s="206"/>
      <c r="BF166" s="91"/>
      <c r="BG166" s="91"/>
      <c r="BH166" s="126"/>
      <c r="BI166" s="114"/>
    </row>
    <row r="167" spans="2:61" ht="13.5" customHeight="1">
      <c r="B167" s="972"/>
      <c r="C167" s="973" t="s">
        <v>152</v>
      </c>
      <c r="D167" s="48"/>
      <c r="E167" s="839"/>
      <c r="F167" s="443"/>
      <c r="G167" s="443"/>
      <c r="H167" s="443"/>
      <c r="I167" s="443"/>
      <c r="J167" s="443"/>
      <c r="K167" s="443"/>
      <c r="L167" s="443"/>
      <c r="M167" s="443"/>
      <c r="N167" s="443"/>
      <c r="O167" s="443"/>
      <c r="P167" s="645"/>
      <c r="Q167" s="960"/>
      <c r="R167" s="91"/>
      <c r="V167" s="100"/>
      <c r="W167" s="87"/>
      <c r="X167" s="86"/>
      <c r="Y167" s="101"/>
      <c r="Z167" s="101"/>
      <c r="AA167" s="101"/>
      <c r="AB167" s="167"/>
      <c r="AC167" s="101"/>
      <c r="AD167" s="101"/>
      <c r="AE167" s="101"/>
      <c r="AF167" s="101"/>
      <c r="AG167" s="101"/>
      <c r="AH167" s="101"/>
      <c r="AI167" s="101"/>
      <c r="AJ167" s="101"/>
      <c r="AK167" s="166"/>
      <c r="AL167" s="91"/>
      <c r="AM167" s="562"/>
      <c r="AN167" s="562"/>
      <c r="AO167" s="562"/>
      <c r="AP167" s="567"/>
      <c r="AQ167" s="562"/>
      <c r="AR167" s="562"/>
      <c r="AS167" s="562"/>
      <c r="AT167" s="562"/>
      <c r="AU167" s="563"/>
      <c r="AV167" s="563"/>
      <c r="AW167" s="562"/>
      <c r="AX167" s="562"/>
      <c r="AY167" s="562"/>
      <c r="AZ167" s="91"/>
      <c r="BA167" s="100"/>
      <c r="BB167" s="97"/>
      <c r="BC167" s="97"/>
      <c r="BD167" s="206"/>
      <c r="BE167" s="206"/>
      <c r="BF167" s="91"/>
      <c r="BG167" s="91"/>
      <c r="BH167" s="114"/>
      <c r="BI167" s="114"/>
    </row>
    <row r="168" spans="2:61" ht="12.75" customHeight="1">
      <c r="B168" s="1016" t="str">
        <f>'МЕНЮ  12-18л. лето '!J163</f>
        <v>54-2з/22</v>
      </c>
      <c r="C168" s="738" t="str">
        <f>'МЕНЮ  12-18л. лето '!C163</f>
        <v xml:space="preserve">огурец в нарезке </v>
      </c>
      <c r="D168" s="198">
        <f>'МЕНЮ  12-18л. лето '!D163</f>
        <v>70</v>
      </c>
      <c r="E168" s="851">
        <f>'МЕНЮ  12-18л. лето '!E163</f>
        <v>0.61299999999999999</v>
      </c>
      <c r="F168" s="842">
        <f>'МЕНЮ  12-18л. лето '!F163</f>
        <v>8.7999999999999995E-2</v>
      </c>
      <c r="G168" s="842">
        <f>'МЕНЮ  12-18л. лето '!G163</f>
        <v>1.75</v>
      </c>
      <c r="H168" s="844">
        <f>'МЕНЮ  12-18л. лето '!H163</f>
        <v>9.8800000000000008</v>
      </c>
      <c r="I168" s="842">
        <v>7</v>
      </c>
      <c r="J168" s="842">
        <v>0.03</v>
      </c>
      <c r="K168" s="842">
        <v>0.02</v>
      </c>
      <c r="L168" s="844">
        <v>7</v>
      </c>
      <c r="M168" s="842">
        <v>15.75</v>
      </c>
      <c r="N168" s="842">
        <v>29.75</v>
      </c>
      <c r="O168" s="842">
        <v>9.6300000000000008</v>
      </c>
      <c r="P168" s="1212">
        <v>0.47</v>
      </c>
      <c r="Q168" s="1213">
        <f>'МЕНЮ  12-18л. лето '!I163</f>
        <v>1</v>
      </c>
      <c r="R168" s="91"/>
      <c r="V168" s="100"/>
      <c r="W168" s="87"/>
      <c r="X168" s="82"/>
      <c r="Y168" s="114"/>
      <c r="Z168" s="114"/>
      <c r="AA168" s="114"/>
      <c r="AB168" s="206"/>
      <c r="AC168" s="206"/>
      <c r="AD168" s="516"/>
      <c r="AE168" s="114"/>
      <c r="AF168" s="114"/>
      <c r="AG168" s="206"/>
      <c r="AH168" s="114"/>
      <c r="AI168" s="114"/>
      <c r="AJ168" s="114"/>
      <c r="AK168" s="114"/>
      <c r="AL168" s="91"/>
      <c r="AM168" s="91"/>
      <c r="AN168" s="91"/>
      <c r="AO168" s="91"/>
      <c r="AP168" s="91"/>
      <c r="AQ168" s="91"/>
      <c r="AR168" s="91"/>
      <c r="AS168" s="91"/>
      <c r="AT168" s="91"/>
      <c r="AU168" s="91"/>
      <c r="AV168" s="91"/>
      <c r="AW168" s="91"/>
      <c r="AX168" s="91"/>
      <c r="AY168" s="91"/>
      <c r="AZ168" s="91"/>
      <c r="BA168" s="100"/>
      <c r="BB168" s="87"/>
      <c r="BC168" s="86"/>
      <c r="BD168" s="86"/>
      <c r="BE168" s="86"/>
      <c r="BF168" s="91"/>
      <c r="BG168" s="91"/>
      <c r="BH168" s="114"/>
      <c r="BI168" s="91"/>
    </row>
    <row r="169" spans="2:61" ht="12" customHeight="1">
      <c r="B169" s="1016" t="str">
        <f>'МЕНЮ  12-18л. лето '!J164</f>
        <v>ТТК/108/17</v>
      </c>
      <c r="C169" s="738" t="str">
        <f>'МЕНЮ  12-18л. лето '!C164</f>
        <v>Суп картофельный с клёцками</v>
      </c>
      <c r="D169" s="198">
        <f>'МЕНЮ  12-18л. лето '!D164</f>
        <v>250</v>
      </c>
      <c r="E169" s="1005">
        <f>'МЕНЮ  12-18л. лето '!E164</f>
        <v>4.5579999999999998</v>
      </c>
      <c r="F169" s="967">
        <f>'МЕНЮ  12-18л. лето '!F164</f>
        <v>6.718</v>
      </c>
      <c r="G169" s="967">
        <f>'МЕНЮ  12-18л. лето '!G164</f>
        <v>17.18</v>
      </c>
      <c r="H169" s="712">
        <f>'МЕНЮ  12-18л. лето '!H164</f>
        <v>147.41399999999999</v>
      </c>
      <c r="I169" s="722">
        <v>2.7</v>
      </c>
      <c r="J169" s="722">
        <v>0.08</v>
      </c>
      <c r="K169" s="722">
        <v>0.08</v>
      </c>
      <c r="L169" s="1420">
        <v>138.76</v>
      </c>
      <c r="M169" s="967">
        <v>36.01</v>
      </c>
      <c r="N169" s="967">
        <v>65.13</v>
      </c>
      <c r="O169" s="967">
        <v>18.32</v>
      </c>
      <c r="P169" s="966">
        <v>0.76</v>
      </c>
      <c r="Q169" s="946">
        <f>'МЕНЮ  12-18л. лето '!I164</f>
        <v>23</v>
      </c>
      <c r="V169" s="100"/>
      <c r="W169" s="87"/>
      <c r="X169" s="82"/>
      <c r="Y169" s="101"/>
      <c r="Z169" s="101"/>
      <c r="AA169" s="101"/>
      <c r="AB169" s="167"/>
      <c r="AC169" s="496"/>
      <c r="AD169" s="497"/>
      <c r="AE169" s="497"/>
      <c r="AF169" s="497"/>
      <c r="AG169" s="497"/>
      <c r="AH169" s="144"/>
      <c r="AI169" s="497"/>
      <c r="AJ169" s="497"/>
      <c r="AK169" s="166"/>
      <c r="AL169" s="91"/>
      <c r="AM169" s="91"/>
      <c r="AN169" s="91"/>
      <c r="AO169" s="91"/>
      <c r="AP169" s="91"/>
      <c r="AQ169" s="91"/>
      <c r="AR169" s="91"/>
      <c r="AS169" s="91"/>
      <c r="AT169" s="91"/>
      <c r="AU169" s="91"/>
      <c r="AV169" s="504"/>
      <c r="AW169" s="91"/>
      <c r="AX169" s="504"/>
      <c r="AY169" s="91"/>
      <c r="AZ169" s="91"/>
      <c r="BA169" s="100"/>
      <c r="BB169" s="87"/>
      <c r="BC169" s="86"/>
      <c r="BD169" s="86"/>
      <c r="BE169" s="86"/>
      <c r="BF169" s="91"/>
      <c r="BG169" s="91"/>
      <c r="BH169" s="114"/>
      <c r="BI169" s="114"/>
    </row>
    <row r="170" spans="2:61" ht="12.75" customHeight="1">
      <c r="B170" s="891" t="str">
        <f>'МЕНЮ  12-18л. лето '!J165</f>
        <v>286/17</v>
      </c>
      <c r="C170" s="738" t="str">
        <f>'МЕНЮ  12-18л. лето '!C165</f>
        <v>Кабачки фаршированые</v>
      </c>
      <c r="D170" s="1418" t="str">
        <f>'МЕНЮ  12-18л. лето '!D165</f>
        <v>160 / 40</v>
      </c>
      <c r="E170" s="968">
        <f>'МЕНЮ  12-18л. лето '!E165</f>
        <v>18.29</v>
      </c>
      <c r="F170" s="967">
        <f>'МЕНЮ  12-18л. лето '!F165</f>
        <v>23.152999999999999</v>
      </c>
      <c r="G170" s="968">
        <f>'МЕНЮ  12-18л. лето '!G165</f>
        <v>33.685000000000002</v>
      </c>
      <c r="H170" s="712">
        <f>'МЕНЮ  12-18л. лето '!H165</f>
        <v>416.27699999999999</v>
      </c>
      <c r="I170" s="926">
        <v>0</v>
      </c>
      <c r="J170" s="855">
        <v>0.126</v>
      </c>
      <c r="K170" s="926">
        <v>0.15</v>
      </c>
      <c r="L170" s="712">
        <v>42.3</v>
      </c>
      <c r="M170" s="893">
        <v>45</v>
      </c>
      <c r="N170" s="947">
        <v>153</v>
      </c>
      <c r="O170" s="893">
        <v>20.7</v>
      </c>
      <c r="P170" s="858">
        <v>1.4</v>
      </c>
      <c r="Q170" s="946">
        <f>'МЕНЮ  12-18л. лето '!I165</f>
        <v>43</v>
      </c>
      <c r="V170" s="266"/>
      <c r="W170" s="114"/>
      <c r="X170" s="248"/>
      <c r="Y170" s="101"/>
      <c r="Z170" s="101"/>
      <c r="AA170" s="496"/>
      <c r="AB170" s="167"/>
      <c r="AC170" s="530"/>
      <c r="AD170" s="530"/>
      <c r="AE170" s="530"/>
      <c r="AF170" s="530"/>
      <c r="AG170" s="101"/>
      <c r="AH170" s="144"/>
      <c r="AI170" s="101"/>
      <c r="AJ170" s="101"/>
      <c r="AK170" s="166"/>
      <c r="AL170" s="91"/>
      <c r="AM170" s="91"/>
      <c r="AN170" s="91"/>
      <c r="AO170" s="91"/>
      <c r="AP170" s="512"/>
      <c r="AQ170" s="91"/>
      <c r="AR170" s="91"/>
      <c r="AS170" s="91"/>
      <c r="AT170" s="91"/>
      <c r="AU170" s="91"/>
      <c r="AV170" s="91"/>
      <c r="AW170" s="91"/>
      <c r="AX170" s="504"/>
      <c r="AY170" s="91"/>
      <c r="AZ170" s="91"/>
      <c r="BA170" s="100"/>
      <c r="BB170" s="87"/>
      <c r="BC170" s="86"/>
      <c r="BD170" s="86"/>
      <c r="BE170" s="86"/>
      <c r="BF170" s="91"/>
      <c r="BG170" s="91"/>
      <c r="BH170" s="87"/>
      <c r="BI170" s="87"/>
    </row>
    <row r="171" spans="2:61" ht="10.5" customHeight="1">
      <c r="B171" s="1422"/>
      <c r="C171" s="292" t="str">
        <f>'МЕНЮ  12-18л. лето '!C166</f>
        <v xml:space="preserve"> с мясом и рисом</v>
      </c>
      <c r="D171" s="299"/>
      <c r="E171" s="644"/>
      <c r="F171" s="443"/>
      <c r="G171" s="644"/>
      <c r="H171" s="466"/>
      <c r="I171" s="1003"/>
      <c r="J171" s="1002"/>
      <c r="K171" s="1003"/>
      <c r="L171" s="466"/>
      <c r="M171" s="1001"/>
      <c r="N171" s="1000"/>
      <c r="O171" s="1003"/>
      <c r="P171" s="1028"/>
      <c r="Q171" s="970"/>
      <c r="V171" s="266"/>
      <c r="W171" s="114"/>
      <c r="X171" s="248"/>
      <c r="Y171" s="101"/>
      <c r="Z171" s="101"/>
      <c r="AA171" s="101"/>
      <c r="AB171" s="167"/>
      <c r="AC171" s="101"/>
      <c r="AD171" s="101"/>
      <c r="AE171" s="101"/>
      <c r="AF171" s="101"/>
      <c r="AG171" s="101"/>
      <c r="AH171" s="101"/>
      <c r="AI171" s="101"/>
      <c r="AJ171" s="101"/>
      <c r="AK171" s="166"/>
      <c r="AL171" s="91"/>
      <c r="AM171" s="107"/>
      <c r="AN171" s="91"/>
      <c r="AO171" s="99"/>
      <c r="AP171" s="91"/>
      <c r="AQ171" s="91"/>
      <c r="AR171" s="91"/>
      <c r="AS171" s="91"/>
      <c r="AT171" s="91"/>
      <c r="AU171" s="91"/>
      <c r="AV171" s="91"/>
      <c r="AW171" s="91"/>
      <c r="AX171" s="91"/>
      <c r="AY171" s="91"/>
      <c r="AZ171" s="91"/>
      <c r="BA171" s="100"/>
      <c r="BB171" s="87"/>
      <c r="BC171" s="86"/>
      <c r="BD171" s="86"/>
      <c r="BE171" s="86"/>
      <c r="BF171" s="91"/>
      <c r="BG171" s="91"/>
      <c r="BH171" s="87"/>
      <c r="BI171" s="87"/>
    </row>
    <row r="172" spans="2:61" ht="15.75" customHeight="1">
      <c r="B172" s="1421" t="str">
        <f>'МЕНЮ  12-18л. лето '!J167</f>
        <v>501 / 21</v>
      </c>
      <c r="C172" s="321" t="str">
        <f>'МЕНЮ  12-18л. лето '!C167</f>
        <v>Сок фруктовый (абрикосовый)</v>
      </c>
      <c r="D172" s="222">
        <f>'МЕНЮ  12-18л. лето '!D167</f>
        <v>200</v>
      </c>
      <c r="E172" s="839">
        <f>'МЕНЮ  12-18л. лето '!E167</f>
        <v>1</v>
      </c>
      <c r="F172" s="443">
        <f>'МЕНЮ  12-18л. лето '!F167</f>
        <v>0</v>
      </c>
      <c r="G172" s="443">
        <f>'МЕНЮ  12-18л. лето '!G167</f>
        <v>25.4</v>
      </c>
      <c r="H172" s="466">
        <f>'МЕНЮ  12-18л. лето '!H167</f>
        <v>105.6</v>
      </c>
      <c r="I172" s="1858">
        <v>2.25</v>
      </c>
      <c r="J172" s="1858">
        <v>4.3999999999999997E-2</v>
      </c>
      <c r="K172" s="1858">
        <v>0.08</v>
      </c>
      <c r="L172" s="1871">
        <v>0</v>
      </c>
      <c r="M172" s="1858">
        <v>40</v>
      </c>
      <c r="N172" s="1858">
        <v>36</v>
      </c>
      <c r="O172" s="1858">
        <v>20</v>
      </c>
      <c r="P172" s="1858">
        <v>0.4</v>
      </c>
      <c r="Q172" s="970">
        <f>'МЕНЮ  12-18л. лето '!I167</f>
        <v>75</v>
      </c>
      <c r="V172" s="266"/>
      <c r="W172" s="114"/>
      <c r="X172" s="248"/>
      <c r="Y172" s="101"/>
      <c r="Z172" s="101"/>
      <c r="AA172" s="101"/>
      <c r="AB172" s="167"/>
      <c r="AC172" s="101"/>
      <c r="AD172" s="497"/>
      <c r="AE172" s="101"/>
      <c r="AF172" s="101"/>
      <c r="AG172" s="101"/>
      <c r="AH172" s="101"/>
      <c r="AI172" s="101"/>
      <c r="AJ172" s="101"/>
      <c r="AK172" s="166"/>
      <c r="AL172" s="91"/>
      <c r="AM172" s="557"/>
      <c r="AN172" s="557"/>
      <c r="AO172" s="557"/>
      <c r="AP172" s="550"/>
      <c r="AQ172" s="503"/>
      <c r="AR172" s="503"/>
      <c r="AS172" s="503"/>
      <c r="AT172" s="503"/>
      <c r="AU172" s="503"/>
      <c r="AV172" s="503"/>
      <c r="AW172" s="540"/>
      <c r="AX172" s="540"/>
      <c r="AY172" s="544"/>
      <c r="AZ172" s="166"/>
      <c r="BA172" s="166"/>
      <c r="BB172" s="166"/>
      <c r="BC172" s="91"/>
      <c r="BD172" s="86"/>
      <c r="BE172" s="86"/>
      <c r="BF172" s="91"/>
      <c r="BG172" s="91"/>
      <c r="BH172" s="114"/>
      <c r="BI172" s="114"/>
    </row>
    <row r="173" spans="2:61" ht="14.25" customHeight="1">
      <c r="B173" s="1016" t="str">
        <f>'МЕНЮ  12-18л. лето '!J168</f>
        <v>Пром.пр.</v>
      </c>
      <c r="C173" s="738" t="str">
        <f>'МЕНЮ  12-18л. лето '!C168</f>
        <v>Хлеб пшеничный</v>
      </c>
      <c r="D173" s="198">
        <f>'МЕНЮ  12-18л. лето '!D168</f>
        <v>70</v>
      </c>
      <c r="E173" s="851">
        <f>'МЕНЮ  12-18л. лето '!E168</f>
        <v>2.6949999999999998</v>
      </c>
      <c r="F173" s="842">
        <f>'МЕНЮ  12-18л. лето '!F168</f>
        <v>0.96299999999999997</v>
      </c>
      <c r="G173" s="842">
        <f>'МЕНЮ  12-18л. лето '!G168</f>
        <v>34.54</v>
      </c>
      <c r="H173" s="844">
        <f>'МЕНЮ  12-18л. лето '!H168</f>
        <v>171.209</v>
      </c>
      <c r="I173" s="1858">
        <v>0</v>
      </c>
      <c r="J173" s="1893">
        <v>0.09</v>
      </c>
      <c r="K173" s="1884">
        <v>0.03</v>
      </c>
      <c r="L173" s="1823">
        <v>0</v>
      </c>
      <c r="M173" s="1858">
        <v>14</v>
      </c>
      <c r="N173" s="1858">
        <v>46.67</v>
      </c>
      <c r="O173" s="1858">
        <v>9.8000000000000007</v>
      </c>
      <c r="P173" s="1884">
        <v>7.0000000000000007E-2</v>
      </c>
      <c r="Q173" s="1213">
        <f>'МЕНЮ  12-18л. лето '!I168</f>
        <v>9</v>
      </c>
      <c r="V173" s="83"/>
      <c r="W173" s="514"/>
      <c r="X173" s="86"/>
      <c r="Y173" s="559"/>
      <c r="Z173" s="559"/>
      <c r="AA173" s="559"/>
      <c r="AB173" s="560"/>
      <c r="AC173" s="559"/>
      <c r="AD173" s="565"/>
      <c r="AE173" s="560"/>
      <c r="AF173" s="568"/>
      <c r="AG173" s="559"/>
      <c r="AH173" s="560"/>
      <c r="AI173" s="560"/>
      <c r="AJ173" s="559"/>
      <c r="AK173" s="559"/>
      <c r="AL173" s="91"/>
      <c r="AM173" s="558"/>
      <c r="AN173" s="558"/>
      <c r="AO173" s="558"/>
      <c r="AP173" s="558"/>
      <c r="AQ173" s="558"/>
      <c r="AR173" s="558"/>
      <c r="AS173" s="558"/>
      <c r="AT173" s="558"/>
      <c r="AU173" s="558"/>
      <c r="AV173" s="558"/>
      <c r="AW173" s="558"/>
      <c r="AX173" s="558"/>
      <c r="AY173" s="558"/>
      <c r="AZ173" s="91"/>
      <c r="BA173" s="91"/>
      <c r="BB173" s="91"/>
      <c r="BC173" s="91"/>
      <c r="BD173" s="86"/>
      <c r="BE173" s="86"/>
      <c r="BF173" s="91"/>
      <c r="BG173" s="91"/>
      <c r="BH173" s="114"/>
      <c r="BI173" s="114"/>
    </row>
    <row r="174" spans="2:61" ht="16.5" customHeight="1" thickBot="1">
      <c r="B174" s="1217" t="str">
        <f>'МЕНЮ  12-18л. лето '!J169</f>
        <v>Пром.пр.</v>
      </c>
      <c r="C174" s="307" t="str">
        <f>'МЕНЮ  12-18л. лето '!C169</f>
        <v>Хлеб ржаной</v>
      </c>
      <c r="D174" s="1180">
        <f>'МЕНЮ  12-18л. лето '!D169</f>
        <v>50</v>
      </c>
      <c r="E174" s="851">
        <f>'МЕНЮ  12-18л. лето '!E169</f>
        <v>2.8250000000000002</v>
      </c>
      <c r="F174" s="842">
        <f>'МЕНЮ  12-18л. лето '!F169</f>
        <v>0.75</v>
      </c>
      <c r="G174" s="842">
        <f>'МЕНЮ  12-18л. лето '!G169</f>
        <v>20.931999999999999</v>
      </c>
      <c r="H174" s="844">
        <f>'МЕНЮ  12-18л. лето '!H169</f>
        <v>101.78</v>
      </c>
      <c r="I174" s="855">
        <v>0</v>
      </c>
      <c r="J174" s="1884">
        <v>0.115</v>
      </c>
      <c r="K174" s="1884">
        <v>0.115</v>
      </c>
      <c r="L174" s="712">
        <v>0</v>
      </c>
      <c r="M174" s="856">
        <v>16.2</v>
      </c>
      <c r="N174" s="857">
        <v>75.33</v>
      </c>
      <c r="O174" s="855">
        <v>3.3</v>
      </c>
      <c r="P174" s="1031">
        <v>3.5000000000000003E-2</v>
      </c>
      <c r="Q174" s="1013">
        <f>'МЕНЮ  12-18л. лето '!I169</f>
        <v>10</v>
      </c>
      <c r="V174" s="91"/>
      <c r="W174" s="545"/>
      <c r="X174" s="91"/>
      <c r="Y174" s="546"/>
      <c r="Z174" s="546"/>
      <c r="AA174" s="546"/>
      <c r="AB174" s="546"/>
      <c r="AC174" s="547"/>
      <c r="AD174" s="546"/>
      <c r="AE174" s="546"/>
      <c r="AF174" s="546"/>
      <c r="AG174" s="548"/>
      <c r="AH174" s="548"/>
      <c r="AI174" s="546"/>
      <c r="AJ174" s="546"/>
      <c r="AK174" s="549"/>
      <c r="AL174" s="91"/>
      <c r="AM174" s="83"/>
      <c r="AN174" s="83"/>
      <c r="AO174" s="135"/>
      <c r="AP174" s="508"/>
      <c r="AQ174" s="83"/>
      <c r="AR174" s="83"/>
      <c r="AS174" s="135"/>
      <c r="AT174" s="83"/>
      <c r="AU174" s="83"/>
      <c r="AV174" s="144"/>
      <c r="AW174" s="83"/>
      <c r="AX174" s="83"/>
      <c r="AY174" s="83"/>
      <c r="AZ174" s="91"/>
      <c r="BA174" s="107"/>
      <c r="BB174" s="91"/>
      <c r="BC174" s="91"/>
      <c r="BD174" s="86"/>
      <c r="BE174" s="86"/>
      <c r="BF174" s="91"/>
      <c r="BG174" s="91"/>
      <c r="BH174" s="116"/>
      <c r="BI174" s="87"/>
    </row>
    <row r="175" spans="2:61" ht="12.75" customHeight="1">
      <c r="B175" s="1266" t="s">
        <v>337</v>
      </c>
      <c r="C175" s="1267"/>
      <c r="D175" s="1268">
        <f>'МЕНЮ  12-18л. лето '!D170</f>
        <v>840</v>
      </c>
      <c r="E175" s="130">
        <f t="shared" ref="E175:P175" si="10">SUM(E168:E174)</f>
        <v>29.980999999999998</v>
      </c>
      <c r="F175" s="976">
        <f t="shared" si="10"/>
        <v>31.672000000000001</v>
      </c>
      <c r="G175" s="425">
        <f t="shared" si="10"/>
        <v>133.48699999999999</v>
      </c>
      <c r="H175" s="425">
        <f t="shared" si="10"/>
        <v>952.15999999999985</v>
      </c>
      <c r="I175" s="425">
        <f t="shared" si="10"/>
        <v>11.95</v>
      </c>
      <c r="J175" s="425">
        <f t="shared" si="10"/>
        <v>0.48499999999999999</v>
      </c>
      <c r="K175" s="425">
        <f t="shared" si="10"/>
        <v>0.47499999999999998</v>
      </c>
      <c r="L175" s="425">
        <f t="shared" si="10"/>
        <v>188.06</v>
      </c>
      <c r="M175" s="914">
        <f t="shared" si="10"/>
        <v>166.95999999999998</v>
      </c>
      <c r="N175" s="914">
        <f t="shared" si="10"/>
        <v>405.88</v>
      </c>
      <c r="O175" s="425">
        <f t="shared" si="10"/>
        <v>81.75</v>
      </c>
      <c r="P175" s="971">
        <f t="shared" si="10"/>
        <v>3.1349999999999998</v>
      </c>
      <c r="Q175" s="977"/>
      <c r="V175" s="263"/>
      <c r="W175" s="265"/>
      <c r="X175" s="83"/>
      <c r="Y175" s="101"/>
      <c r="Z175" s="101"/>
      <c r="AA175" s="531"/>
      <c r="AB175" s="167"/>
      <c r="AC175" s="101"/>
      <c r="AD175" s="101"/>
      <c r="AE175" s="101"/>
      <c r="AF175" s="101"/>
      <c r="AG175" s="101"/>
      <c r="AH175" s="101"/>
      <c r="AI175" s="101"/>
      <c r="AJ175" s="101"/>
      <c r="AK175" s="166"/>
      <c r="AL175" s="91"/>
      <c r="AM175" s="104"/>
      <c r="AN175" s="87"/>
      <c r="AO175" s="86"/>
      <c r="AP175" s="91"/>
      <c r="AQ175" s="91"/>
      <c r="AR175" s="91"/>
      <c r="AS175" s="91"/>
      <c r="AT175" s="91"/>
      <c r="AU175" s="91"/>
      <c r="AV175" s="91"/>
      <c r="AW175" s="91"/>
      <c r="AX175" s="91"/>
      <c r="AY175" s="91"/>
      <c r="AZ175" s="91"/>
      <c r="BA175" s="103"/>
      <c r="BB175" s="87"/>
      <c r="BC175" s="86"/>
      <c r="BD175" s="206"/>
      <c r="BE175" s="206"/>
      <c r="BF175" s="91"/>
      <c r="BG175" s="91"/>
      <c r="BH175" s="114"/>
      <c r="BI175" s="114"/>
    </row>
    <row r="176" spans="2:61" ht="11.25" customHeight="1">
      <c r="B176" s="1264"/>
      <c r="C176" s="1265" t="s">
        <v>10</v>
      </c>
      <c r="D176" s="1198">
        <v>0.35</v>
      </c>
      <c r="E176" s="1199">
        <v>31.5</v>
      </c>
      <c r="F176" s="1181">
        <v>32.200000000000003</v>
      </c>
      <c r="G176" s="1219">
        <v>134.05000000000001</v>
      </c>
      <c r="H176" s="1200">
        <v>952</v>
      </c>
      <c r="I176" s="901">
        <v>24.5</v>
      </c>
      <c r="J176" s="878">
        <v>0.49</v>
      </c>
      <c r="K176" s="879">
        <v>0.56000000000000005</v>
      </c>
      <c r="L176" s="880">
        <v>315</v>
      </c>
      <c r="M176" s="902">
        <v>420</v>
      </c>
      <c r="N176" s="903">
        <v>420</v>
      </c>
      <c r="O176" s="903">
        <v>105</v>
      </c>
      <c r="P176" s="882">
        <v>6.3</v>
      </c>
      <c r="Q176" s="935"/>
      <c r="V176" s="91"/>
      <c r="W176" s="91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91"/>
      <c r="AL176" s="91"/>
      <c r="AM176" s="509"/>
      <c r="AN176" s="509"/>
      <c r="AO176" s="509"/>
      <c r="AP176" s="176"/>
      <c r="AQ176" s="505"/>
      <c r="AR176" s="509"/>
      <c r="AS176" s="176"/>
      <c r="AT176" s="176"/>
      <c r="AU176" s="509"/>
      <c r="AV176" s="504"/>
      <c r="AW176" s="509"/>
      <c r="AX176" s="509"/>
      <c r="AY176" s="91"/>
      <c r="AZ176" s="114"/>
      <c r="BA176" s="101"/>
      <c r="BB176" s="87"/>
      <c r="BC176" s="86"/>
      <c r="BD176" s="206"/>
      <c r="BE176" s="206"/>
      <c r="BF176" s="91"/>
      <c r="BG176" s="91"/>
      <c r="BH176" s="87"/>
      <c r="BI176" s="87"/>
    </row>
    <row r="177" spans="2:61" ht="12.75" customHeight="1" thickBot="1">
      <c r="B177" s="195"/>
      <c r="C177" s="883" t="s">
        <v>505</v>
      </c>
      <c r="D177" s="884"/>
      <c r="E177" s="885">
        <v>-1.69</v>
      </c>
      <c r="F177" s="860">
        <v>-0.56999999999999995</v>
      </c>
      <c r="G177" s="860">
        <v>-0.15</v>
      </c>
      <c r="H177" s="860">
        <v>0.01</v>
      </c>
      <c r="I177" s="860">
        <v>-17.93</v>
      </c>
      <c r="J177" s="860">
        <v>-0.36</v>
      </c>
      <c r="K177" s="860">
        <v>-5.31</v>
      </c>
      <c r="L177" s="860">
        <v>-14.1</v>
      </c>
      <c r="M177" s="860">
        <v>-21.09</v>
      </c>
      <c r="N177" s="860">
        <v>-1.18</v>
      </c>
      <c r="O177" s="860">
        <v>-7.75</v>
      </c>
      <c r="P177" s="886">
        <v>-17.579999999999998</v>
      </c>
      <c r="Q177" s="68"/>
      <c r="V177" s="114"/>
      <c r="W177" s="91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91"/>
      <c r="AL177" s="104"/>
      <c r="AM177" s="509"/>
      <c r="AN177" s="509"/>
      <c r="AO177" s="509"/>
      <c r="AP177" s="509"/>
      <c r="AQ177" s="509"/>
      <c r="AR177" s="509"/>
      <c r="AS177" s="509"/>
      <c r="AT177" s="509"/>
      <c r="AU177" s="509"/>
      <c r="AV177" s="509"/>
      <c r="AW177" s="509"/>
      <c r="AX177" s="509"/>
      <c r="AY177" s="91"/>
      <c r="AZ177" s="91"/>
      <c r="BA177" s="100"/>
      <c r="BB177" s="87"/>
      <c r="BC177" s="86"/>
      <c r="BD177" s="91"/>
      <c r="BE177" s="86"/>
      <c r="BF177" s="91"/>
      <c r="BG177" s="91"/>
      <c r="BH177" s="87"/>
      <c r="BI177" s="91"/>
    </row>
    <row r="178" spans="2:61" ht="13.5" customHeight="1">
      <c r="B178" s="33"/>
      <c r="C178" s="34" t="s">
        <v>508</v>
      </c>
      <c r="D178" s="35"/>
      <c r="E178" s="130">
        <f t="shared" ref="E178:P178" si="11">E164+E175</f>
        <v>52.420999999999999</v>
      </c>
      <c r="F178" s="425">
        <f t="shared" si="11"/>
        <v>54.69</v>
      </c>
      <c r="G178" s="425">
        <f t="shared" si="11"/>
        <v>229.535</v>
      </c>
      <c r="H178" s="425">
        <f t="shared" si="11"/>
        <v>1635.49</v>
      </c>
      <c r="I178" s="425">
        <f t="shared" si="11"/>
        <v>25.026</v>
      </c>
      <c r="J178" s="425">
        <f t="shared" si="11"/>
        <v>0.81499999999999995</v>
      </c>
      <c r="K178" s="425">
        <f t="shared" si="11"/>
        <v>1.1400000000000001</v>
      </c>
      <c r="L178" s="914">
        <f t="shared" si="11"/>
        <v>328.96600000000001</v>
      </c>
      <c r="M178" s="914">
        <f t="shared" si="11"/>
        <v>821.73399999999992</v>
      </c>
      <c r="N178" s="953">
        <f t="shared" si="11"/>
        <v>951.06000000000006</v>
      </c>
      <c r="O178" s="914">
        <f t="shared" si="11"/>
        <v>171.95500000000001</v>
      </c>
      <c r="P178" s="426">
        <f t="shared" si="11"/>
        <v>7.2471999999999994</v>
      </c>
      <c r="V178" s="100"/>
      <c r="W178" s="248"/>
      <c r="X178" s="83"/>
      <c r="Y178" s="114"/>
      <c r="Z178" s="114"/>
      <c r="AA178" s="114"/>
      <c r="AB178" s="206"/>
      <c r="AC178" s="206"/>
      <c r="AD178" s="516"/>
      <c r="AE178" s="114"/>
      <c r="AF178" s="114"/>
      <c r="AG178" s="206"/>
      <c r="AH178" s="114"/>
      <c r="AI178" s="114"/>
      <c r="AJ178" s="114"/>
      <c r="AK178" s="114"/>
      <c r="AL178" s="105"/>
      <c r="AM178" s="91"/>
      <c r="AN178" s="91"/>
      <c r="AO178" s="91"/>
      <c r="AP178" s="176"/>
      <c r="AQ178" s="176"/>
      <c r="AR178" s="91"/>
      <c r="AS178" s="176"/>
      <c r="AT178" s="176"/>
      <c r="AU178" s="91"/>
      <c r="AV178" s="87"/>
      <c r="AW178" s="91"/>
      <c r="AX178" s="91"/>
      <c r="AY178" s="91"/>
      <c r="AZ178" s="91"/>
      <c r="BA178" s="100"/>
      <c r="BB178" s="87"/>
      <c r="BC178" s="90"/>
      <c r="BD178" s="91"/>
      <c r="BE178" s="86"/>
      <c r="BF178" s="91"/>
      <c r="BG178" s="91"/>
      <c r="BH178" s="87"/>
      <c r="BI178" s="87"/>
    </row>
    <row r="179" spans="2:61" ht="13.5" customHeight="1">
      <c r="B179" s="711"/>
      <c r="C179" s="916" t="s">
        <v>10</v>
      </c>
      <c r="D179" s="872">
        <v>0.6</v>
      </c>
      <c r="E179" s="917">
        <v>54</v>
      </c>
      <c r="F179" s="877">
        <v>55.2</v>
      </c>
      <c r="G179" s="1190">
        <v>229.8</v>
      </c>
      <c r="H179" s="918">
        <v>1632</v>
      </c>
      <c r="I179" s="901">
        <v>42</v>
      </c>
      <c r="J179" s="878">
        <v>0.84</v>
      </c>
      <c r="K179" s="879">
        <v>0.96</v>
      </c>
      <c r="L179" s="880">
        <v>540</v>
      </c>
      <c r="M179" s="919">
        <v>720</v>
      </c>
      <c r="N179" s="881">
        <v>720</v>
      </c>
      <c r="O179" s="881">
        <v>180</v>
      </c>
      <c r="P179" s="1802">
        <v>10.8</v>
      </c>
      <c r="V179" s="100"/>
      <c r="W179" s="91"/>
      <c r="X179" s="248"/>
      <c r="Y179" s="248"/>
      <c r="Z179" s="248"/>
      <c r="AA179" s="248"/>
      <c r="AB179" s="248"/>
      <c r="AC179" s="248"/>
      <c r="AD179" s="248"/>
      <c r="AE179" s="248"/>
      <c r="AF179" s="248"/>
      <c r="AG179" s="248"/>
      <c r="AH179" s="248"/>
      <c r="AI179" s="248"/>
      <c r="AJ179" s="248"/>
      <c r="AK179" s="248"/>
      <c r="AL179" s="100"/>
      <c r="AM179" s="540"/>
      <c r="AN179" s="541"/>
      <c r="AO179" s="542"/>
      <c r="AP179" s="543"/>
      <c r="AQ179" s="503"/>
      <c r="AR179" s="503"/>
      <c r="AS179" s="503"/>
      <c r="AT179" s="503"/>
      <c r="AU179" s="503"/>
      <c r="AV179" s="503"/>
      <c r="AW179" s="540"/>
      <c r="AX179" s="540"/>
      <c r="AY179" s="544"/>
      <c r="AZ179" s="91"/>
      <c r="BA179" s="100"/>
      <c r="BB179" s="87"/>
      <c r="BC179" s="86"/>
      <c r="BD179" s="86"/>
      <c r="BE179" s="86"/>
      <c r="BF179" s="91"/>
      <c r="BG179" s="91"/>
      <c r="BH179" s="87"/>
      <c r="BI179" s="87"/>
    </row>
    <row r="180" spans="2:61" ht="13.5" customHeight="1" thickBot="1">
      <c r="B180" s="195"/>
      <c r="C180" s="883" t="s">
        <v>505</v>
      </c>
      <c r="D180" s="884"/>
      <c r="E180" s="885">
        <v>-1.75</v>
      </c>
      <c r="F180" s="860">
        <v>-0.55000000000000004</v>
      </c>
      <c r="G180" s="860">
        <v>-7.0000000000000007E-2</v>
      </c>
      <c r="H180" s="860">
        <v>0.13</v>
      </c>
      <c r="I180" s="860">
        <v>-25.24</v>
      </c>
      <c r="J180" s="860">
        <v>-1.79</v>
      </c>
      <c r="K180" s="860">
        <v>11.25</v>
      </c>
      <c r="L180" s="860">
        <v>-23.45</v>
      </c>
      <c r="M180" s="860">
        <v>8.48</v>
      </c>
      <c r="N180" s="860">
        <v>19.260000000000002</v>
      </c>
      <c r="O180" s="860">
        <v>-2.68</v>
      </c>
      <c r="P180" s="886">
        <v>-19.739999999999998</v>
      </c>
      <c r="V180" s="91"/>
      <c r="W180" s="164"/>
      <c r="X180" s="91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91"/>
      <c r="AL180" s="91"/>
      <c r="AM180" s="506"/>
      <c r="AN180" s="506"/>
      <c r="AO180" s="506"/>
      <c r="AP180" s="550"/>
      <c r="AQ180" s="506"/>
      <c r="AR180" s="506"/>
      <c r="AS180" s="506"/>
      <c r="AT180" s="506"/>
      <c r="AU180" s="506"/>
      <c r="AV180" s="506"/>
      <c r="AW180" s="506"/>
      <c r="AX180" s="506"/>
      <c r="AY180" s="506"/>
      <c r="AZ180" s="91"/>
      <c r="BA180" s="100"/>
      <c r="BB180" s="87"/>
      <c r="BC180" s="86"/>
      <c r="BD180" s="86"/>
      <c r="BE180" s="86"/>
      <c r="BF180" s="91"/>
      <c r="BG180" s="91"/>
      <c r="BH180" s="87"/>
      <c r="BI180" s="87"/>
    </row>
    <row r="181" spans="2:61" ht="13.5" customHeight="1">
      <c r="V181" s="266"/>
      <c r="W181" s="87"/>
      <c r="X181" s="248"/>
      <c r="Y181" s="101"/>
      <c r="Z181" s="101"/>
      <c r="AA181" s="496"/>
      <c r="AB181" s="167"/>
      <c r="AC181" s="101"/>
      <c r="AD181" s="166"/>
      <c r="AE181" s="166"/>
      <c r="AF181" s="166"/>
      <c r="AG181" s="166"/>
      <c r="AH181" s="166"/>
      <c r="AI181" s="166"/>
      <c r="AJ181" s="166"/>
      <c r="AK181" s="101"/>
      <c r="AL181" s="91"/>
      <c r="AM181" s="166"/>
      <c r="AN181" s="166"/>
      <c r="AO181" s="166"/>
      <c r="AP181" s="167"/>
      <c r="AQ181" s="166"/>
      <c r="AR181" s="166"/>
      <c r="AS181" s="166"/>
      <c r="AT181" s="166"/>
      <c r="AU181" s="166"/>
      <c r="AV181" s="166"/>
      <c r="AW181" s="166"/>
      <c r="AX181" s="166"/>
      <c r="AY181" s="166"/>
      <c r="AZ181" s="91"/>
      <c r="BA181" s="104"/>
      <c r="BB181" s="87"/>
      <c r="BC181" s="86"/>
      <c r="BD181" s="91"/>
      <c r="BE181" s="86"/>
      <c r="BF181" s="91"/>
      <c r="BG181" s="91"/>
      <c r="BH181" s="87"/>
      <c r="BI181" s="87"/>
    </row>
    <row r="182" spans="2:61" ht="12" customHeight="1">
      <c r="C182" s="794"/>
      <c r="D182" s="12" t="s">
        <v>313</v>
      </c>
      <c r="E182" s="330"/>
      <c r="V182" s="100"/>
      <c r="W182" s="114"/>
      <c r="X182" s="82"/>
      <c r="Y182" s="101"/>
      <c r="Z182" s="101"/>
      <c r="AA182" s="101"/>
      <c r="AB182" s="167"/>
      <c r="AC182" s="530"/>
      <c r="AD182" s="530"/>
      <c r="AE182" s="530"/>
      <c r="AF182" s="530"/>
      <c r="AG182" s="101"/>
      <c r="AH182" s="144"/>
      <c r="AI182" s="101"/>
      <c r="AJ182" s="101"/>
      <c r="AK182" s="166"/>
      <c r="AL182" s="91"/>
      <c r="AM182" s="562"/>
      <c r="AN182" s="562"/>
      <c r="AO182" s="562"/>
      <c r="AP182" s="567"/>
      <c r="AQ182" s="562"/>
      <c r="AR182" s="562"/>
      <c r="AS182" s="562"/>
      <c r="AT182" s="562"/>
      <c r="AU182" s="563"/>
      <c r="AV182" s="563"/>
      <c r="AW182" s="562"/>
      <c r="AX182" s="562"/>
      <c r="AY182" s="562"/>
      <c r="AZ182" s="91"/>
      <c r="BA182" s="91"/>
      <c r="BB182" s="91"/>
      <c r="BC182" s="91"/>
      <c r="BD182" s="91"/>
      <c r="BE182" s="86"/>
      <c r="BF182" s="91"/>
      <c r="BG182" s="91"/>
      <c r="BH182" s="87"/>
      <c r="BI182" s="87"/>
    </row>
    <row r="183" spans="2:61" ht="13.5" customHeight="1">
      <c r="C183" s="1195" t="s">
        <v>538</v>
      </c>
      <c r="D183" s="132"/>
      <c r="E183" s="2"/>
      <c r="F183"/>
      <c r="I183"/>
      <c r="J183"/>
      <c r="K183" s="21"/>
      <c r="L183" s="21"/>
      <c r="M183"/>
      <c r="N183"/>
      <c r="O183"/>
      <c r="P183"/>
      <c r="V183" s="100"/>
      <c r="W183" s="114"/>
      <c r="X183" s="556"/>
      <c r="Y183" s="101"/>
      <c r="Z183" s="101"/>
      <c r="AA183" s="496"/>
      <c r="AB183" s="167"/>
      <c r="AC183" s="101"/>
      <c r="AD183" s="166"/>
      <c r="AE183" s="166"/>
      <c r="AF183" s="166"/>
      <c r="AG183" s="166"/>
      <c r="AH183" s="166"/>
      <c r="AI183" s="166"/>
      <c r="AJ183" s="166"/>
      <c r="AK183" s="166"/>
      <c r="AL183" s="91"/>
      <c r="AM183" s="91"/>
      <c r="AN183" s="91"/>
      <c r="AO183" s="91"/>
      <c r="AP183" s="91"/>
      <c r="AQ183" s="91"/>
      <c r="AR183" s="91"/>
      <c r="AS183" s="91"/>
      <c r="AT183" s="91"/>
      <c r="AU183" s="91"/>
      <c r="AV183" s="91"/>
      <c r="AW183" s="91"/>
      <c r="AX183" s="91"/>
      <c r="AY183" s="91"/>
      <c r="AZ183" s="91"/>
      <c r="BA183" s="91"/>
      <c r="BB183" s="99"/>
      <c r="BC183" s="91"/>
      <c r="BD183" s="501"/>
      <c r="BE183" s="86"/>
      <c r="BF183" s="91"/>
      <c r="BG183" s="91"/>
      <c r="BH183" s="91"/>
      <c r="BI183" s="91"/>
    </row>
    <row r="184" spans="2:61" ht="15" customHeight="1">
      <c r="B184" s="335" t="s">
        <v>539</v>
      </c>
      <c r="C184" s="802"/>
      <c r="L184" s="470" t="s">
        <v>534</v>
      </c>
      <c r="V184" s="266"/>
      <c r="W184" s="114"/>
      <c r="X184" s="248"/>
      <c r="Y184" s="101"/>
      <c r="Z184" s="101"/>
      <c r="AA184" s="101"/>
      <c r="AB184" s="167"/>
      <c r="AC184" s="101"/>
      <c r="AD184" s="101"/>
      <c r="AE184" s="101"/>
      <c r="AF184" s="101"/>
      <c r="AG184" s="101"/>
      <c r="AH184" s="101"/>
      <c r="AI184" s="101"/>
      <c r="AJ184" s="101"/>
      <c r="AK184" s="166"/>
      <c r="AL184" s="91"/>
      <c r="AM184" s="91"/>
      <c r="AN184" s="91"/>
      <c r="AO184" s="91"/>
      <c r="AP184" s="91"/>
      <c r="AQ184" s="91"/>
      <c r="AR184" s="91"/>
      <c r="AS184" s="91"/>
      <c r="AT184" s="91"/>
      <c r="AU184" s="91"/>
      <c r="AV184" s="504"/>
      <c r="AW184" s="91"/>
      <c r="AX184" s="504"/>
      <c r="AY184" s="91"/>
      <c r="AZ184" s="91"/>
      <c r="BA184" s="91"/>
      <c r="BB184" s="99"/>
      <c r="BC184" s="91"/>
      <c r="BD184" s="86"/>
      <c r="BE184" s="86"/>
      <c r="BF184" s="91"/>
      <c r="BG184" s="91"/>
      <c r="BH184" s="91"/>
      <c r="BI184" s="91"/>
    </row>
    <row r="185" spans="2:61" ht="13.5" customHeight="1">
      <c r="C185" s="794" t="s">
        <v>477</v>
      </c>
      <c r="V185" s="266"/>
      <c r="W185" s="114"/>
      <c r="X185" s="248"/>
      <c r="Y185" s="101"/>
      <c r="Z185" s="101"/>
      <c r="AA185" s="101"/>
      <c r="AB185" s="167"/>
      <c r="AC185" s="101"/>
      <c r="AD185" s="101"/>
      <c r="AE185" s="101"/>
      <c r="AF185" s="101"/>
      <c r="AG185" s="101"/>
      <c r="AH185" s="101"/>
      <c r="AI185" s="101"/>
      <c r="AJ185" s="101"/>
      <c r="AK185" s="166"/>
      <c r="AL185" s="91"/>
      <c r="AM185" s="91"/>
      <c r="AN185" s="91"/>
      <c r="AO185" s="91"/>
      <c r="AP185" s="512"/>
      <c r="AQ185" s="91"/>
      <c r="AR185" s="91"/>
      <c r="AS185" s="91"/>
      <c r="AT185" s="91"/>
      <c r="AU185" s="91"/>
      <c r="AV185" s="91"/>
      <c r="AW185" s="91"/>
      <c r="AX185" s="504"/>
      <c r="AY185" s="91"/>
      <c r="AZ185" s="91"/>
      <c r="BA185" s="91"/>
      <c r="BB185" s="91"/>
      <c r="BC185" s="106"/>
      <c r="BD185" s="106"/>
      <c r="BE185" s="106"/>
      <c r="BF185" s="91"/>
      <c r="BG185" s="91"/>
      <c r="BH185" s="91"/>
      <c r="BI185" s="91"/>
    </row>
    <row r="186" spans="2:61" ht="14.25" customHeight="1" thickBot="1">
      <c r="B186" s="269" t="s">
        <v>597</v>
      </c>
      <c r="C186" s="21"/>
      <c r="D186"/>
      <c r="F186" s="634" t="s">
        <v>478</v>
      </c>
      <c r="I186" s="22" t="s">
        <v>0</v>
      </c>
      <c r="J186"/>
      <c r="K186" s="70" t="s">
        <v>533</v>
      </c>
      <c r="L186" s="21"/>
      <c r="M186" s="21"/>
      <c r="N186" s="25"/>
      <c r="P186" s="353"/>
      <c r="V186" s="111"/>
      <c r="W186" s="164"/>
      <c r="X186" s="91"/>
      <c r="Y186" s="106"/>
      <c r="Z186" s="569"/>
      <c r="AA186" s="569"/>
      <c r="AB186" s="569"/>
      <c r="AC186" s="106"/>
      <c r="AD186" s="106"/>
      <c r="AE186" s="106"/>
      <c r="AF186" s="106"/>
      <c r="AG186" s="106"/>
      <c r="AH186" s="106"/>
      <c r="AI186" s="106"/>
      <c r="AJ186" s="106"/>
      <c r="AK186" s="147"/>
      <c r="AL186" s="91"/>
      <c r="AM186" s="100"/>
      <c r="AN186" s="87"/>
      <c r="AO186" s="87"/>
      <c r="AP186" s="86"/>
      <c r="AQ186" s="91"/>
      <c r="AR186" s="91"/>
      <c r="AS186" s="91"/>
      <c r="AT186" s="91"/>
      <c r="AU186" s="91"/>
      <c r="AV186" s="91"/>
      <c r="AW186" s="91"/>
      <c r="AX186" s="91"/>
      <c r="AY186" s="91"/>
      <c r="AZ186" s="91"/>
      <c r="BA186" s="91"/>
      <c r="BB186" s="91"/>
      <c r="BC186" s="91"/>
      <c r="BD186" s="91"/>
      <c r="BE186" s="91"/>
      <c r="BF186" s="91"/>
      <c r="BG186" s="91"/>
      <c r="BH186" s="91"/>
      <c r="BI186" s="91"/>
    </row>
    <row r="187" spans="2:61" ht="12.75" customHeight="1" thickBot="1">
      <c r="B187" s="808" t="s">
        <v>479</v>
      </c>
      <c r="C187" s="809" t="s">
        <v>515</v>
      </c>
      <c r="D187" s="810" t="s">
        <v>315</v>
      </c>
      <c r="E187" s="811" t="s">
        <v>316</v>
      </c>
      <c r="F187" s="199"/>
      <c r="G187" s="199"/>
      <c r="H187" s="812"/>
      <c r="I187" s="710" t="s">
        <v>481</v>
      </c>
      <c r="J187" s="812"/>
      <c r="K187" s="813"/>
      <c r="L187" s="481"/>
      <c r="M187" s="814" t="s">
        <v>482</v>
      </c>
      <c r="N187" s="812"/>
      <c r="O187" s="812"/>
      <c r="P187" s="63"/>
      <c r="Q187" s="815"/>
      <c r="V187" s="111"/>
      <c r="W187" s="114"/>
      <c r="X187" s="232"/>
      <c r="Y187" s="101"/>
      <c r="Z187" s="101"/>
      <c r="AA187" s="101"/>
      <c r="AB187" s="167"/>
      <c r="AC187" s="530"/>
      <c r="AD187" s="530"/>
      <c r="AE187" s="530"/>
      <c r="AF187" s="530"/>
      <c r="AG187" s="101"/>
      <c r="AH187" s="144"/>
      <c r="AI187" s="101"/>
      <c r="AJ187" s="101"/>
      <c r="AK187" s="166"/>
      <c r="AL187" s="91"/>
      <c r="AM187" s="145"/>
      <c r="AN187" s="116"/>
      <c r="AO187" s="174"/>
      <c r="AP187" s="167"/>
      <c r="AQ187" s="166"/>
      <c r="AR187" s="166"/>
      <c r="AS187" s="166"/>
      <c r="AT187" s="166"/>
      <c r="AU187" s="166"/>
      <c r="AV187" s="166"/>
      <c r="AW187" s="166"/>
      <c r="AX187" s="166"/>
      <c r="AY187" s="166"/>
      <c r="AZ187" s="91"/>
      <c r="BA187" s="91"/>
      <c r="BB187" s="91"/>
      <c r="BC187" s="91"/>
      <c r="BD187" s="91"/>
      <c r="BE187" s="91"/>
      <c r="BF187" s="91"/>
      <c r="BG187" s="91"/>
      <c r="BH187" s="91"/>
      <c r="BI187" s="91"/>
    </row>
    <row r="188" spans="2:61" ht="13.5" customHeight="1" thickBot="1">
      <c r="B188" s="380" t="s">
        <v>484</v>
      </c>
      <c r="C188" s="369"/>
      <c r="D188" s="816" t="s">
        <v>322</v>
      </c>
      <c r="E188" s="817"/>
      <c r="F188" s="440"/>
      <c r="G188" s="818" t="s">
        <v>485</v>
      </c>
      <c r="H188" s="819" t="s">
        <v>486</v>
      </c>
      <c r="I188" s="189"/>
      <c r="J188" s="189"/>
      <c r="K188" s="189"/>
      <c r="L188" s="920"/>
      <c r="M188" s="921" t="s">
        <v>487</v>
      </c>
      <c r="N188" s="189"/>
      <c r="O188" s="189"/>
      <c r="P188" s="920"/>
      <c r="Q188" s="821"/>
      <c r="V188" s="100"/>
      <c r="W188" s="87"/>
      <c r="X188" s="83"/>
      <c r="Y188" s="101"/>
      <c r="Z188" s="101"/>
      <c r="AA188" s="496"/>
      <c r="AB188" s="167"/>
      <c r="AC188" s="101"/>
      <c r="AD188" s="166"/>
      <c r="AE188" s="166"/>
      <c r="AF188" s="166"/>
      <c r="AG188" s="166"/>
      <c r="AH188" s="166"/>
      <c r="AI188" s="166"/>
      <c r="AJ188" s="166"/>
      <c r="AK188" s="166"/>
      <c r="AL188" s="91"/>
      <c r="AM188" s="91"/>
      <c r="AN188" s="164"/>
      <c r="AO188" s="91"/>
      <c r="AP188" s="165"/>
      <c r="AQ188" s="165"/>
      <c r="AR188" s="165"/>
      <c r="AS188" s="165"/>
      <c r="AT188" s="165"/>
      <c r="AU188" s="165"/>
      <c r="AV188" s="165"/>
      <c r="AW188" s="165"/>
      <c r="AX188" s="165"/>
      <c r="AY188" s="165"/>
      <c r="AZ188" s="91"/>
      <c r="BA188" s="91"/>
      <c r="BB188" s="91"/>
      <c r="BC188" s="97"/>
      <c r="BD188" s="97"/>
      <c r="BE188" s="91"/>
      <c r="BF188" s="91"/>
      <c r="BG188" s="91"/>
      <c r="BH188" s="91"/>
      <c r="BI188" s="91"/>
    </row>
    <row r="189" spans="2:61" ht="11.25" customHeight="1">
      <c r="B189" s="380" t="s">
        <v>489</v>
      </c>
      <c r="C189" s="369" t="s">
        <v>321</v>
      </c>
      <c r="D189" s="822"/>
      <c r="E189" s="816" t="s">
        <v>323</v>
      </c>
      <c r="F189" s="823" t="s">
        <v>65</v>
      </c>
      <c r="G189" s="818" t="s">
        <v>490</v>
      </c>
      <c r="H189" s="824" t="s">
        <v>327</v>
      </c>
      <c r="I189" s="817"/>
      <c r="J189" s="825"/>
      <c r="K189" s="812"/>
      <c r="L189" s="825"/>
      <c r="M189" s="826" t="s">
        <v>491</v>
      </c>
      <c r="N189" s="827" t="s">
        <v>492</v>
      </c>
      <c r="O189" s="828" t="s">
        <v>493</v>
      </c>
      <c r="P189" s="829" t="s">
        <v>494</v>
      </c>
      <c r="Q189" s="821"/>
      <c r="V189" s="100"/>
      <c r="W189" s="87"/>
      <c r="X189" s="83"/>
      <c r="Y189" s="101"/>
      <c r="Z189" s="101"/>
      <c r="AA189" s="101"/>
      <c r="AB189" s="167"/>
      <c r="AC189" s="101"/>
      <c r="AD189" s="101"/>
      <c r="AE189" s="101"/>
      <c r="AF189" s="101"/>
      <c r="AG189" s="101"/>
      <c r="AH189" s="101"/>
      <c r="AI189" s="101"/>
      <c r="AJ189" s="101"/>
      <c r="AK189" s="166"/>
      <c r="AL189" s="91"/>
      <c r="AM189" s="111"/>
      <c r="AN189" s="98"/>
      <c r="AO189" s="98"/>
      <c r="AP189" s="91"/>
      <c r="AQ189" s="91"/>
      <c r="AR189" s="91"/>
      <c r="AS189" s="91"/>
      <c r="AT189" s="91"/>
      <c r="AU189" s="91"/>
      <c r="AV189" s="91"/>
      <c r="AW189" s="91"/>
      <c r="AX189" s="91"/>
      <c r="AY189" s="91"/>
      <c r="AZ189" s="91"/>
      <c r="BA189" s="91"/>
      <c r="BB189" s="91"/>
      <c r="BC189" s="97"/>
      <c r="BD189" s="91"/>
      <c r="BE189" s="91"/>
      <c r="BF189" s="91"/>
      <c r="BG189" s="91"/>
      <c r="BH189" s="91"/>
      <c r="BI189" s="91"/>
    </row>
    <row r="190" spans="2:61" ht="13.5" customHeight="1" thickBot="1">
      <c r="B190" s="50"/>
      <c r="C190" s="830"/>
      <c r="D190" s="410"/>
      <c r="E190" s="831" t="s">
        <v>5</v>
      </c>
      <c r="F190" s="378" t="s">
        <v>6</v>
      </c>
      <c r="G190" s="922" t="s">
        <v>7</v>
      </c>
      <c r="H190" s="832" t="s">
        <v>496</v>
      </c>
      <c r="I190" s="833" t="s">
        <v>497</v>
      </c>
      <c r="J190" s="834" t="s">
        <v>498</v>
      </c>
      <c r="K190" s="835" t="s">
        <v>499</v>
      </c>
      <c r="L190" s="834" t="s">
        <v>500</v>
      </c>
      <c r="M190" s="836" t="s">
        <v>501</v>
      </c>
      <c r="N190" s="834" t="s">
        <v>502</v>
      </c>
      <c r="O190" s="835" t="s">
        <v>503</v>
      </c>
      <c r="P190" s="837" t="s">
        <v>504</v>
      </c>
      <c r="Q190" s="830"/>
      <c r="V190" s="316"/>
      <c r="W190" s="114"/>
      <c r="X190" s="248"/>
      <c r="Y190" s="101"/>
      <c r="Z190" s="101"/>
      <c r="AA190" s="101"/>
      <c r="AB190" s="167"/>
      <c r="AC190" s="530"/>
      <c r="AD190" s="530"/>
      <c r="AE190" s="530"/>
      <c r="AF190" s="530"/>
      <c r="AG190" s="101"/>
      <c r="AH190" s="144"/>
      <c r="AI190" s="101"/>
      <c r="AJ190" s="101"/>
      <c r="AK190" s="166"/>
      <c r="AL190" s="91"/>
      <c r="AM190" s="104"/>
      <c r="AN190" s="87"/>
      <c r="AO190" s="86"/>
      <c r="AP190" s="91"/>
      <c r="AQ190" s="91"/>
      <c r="AR190" s="91"/>
      <c r="AS190" s="91"/>
      <c r="AT190" s="91"/>
      <c r="AU190" s="91"/>
      <c r="AV190" s="91"/>
      <c r="AW190" s="91"/>
      <c r="AX190" s="91"/>
      <c r="AY190" s="91"/>
      <c r="AZ190" s="91"/>
      <c r="BA190" s="91"/>
      <c r="BB190" s="91"/>
      <c r="BC190" s="91"/>
      <c r="BD190" s="91"/>
      <c r="BE190" s="91"/>
      <c r="BF190" s="91"/>
      <c r="BG190" s="91"/>
      <c r="BH190" s="91"/>
      <c r="BI190" s="91"/>
    </row>
    <row r="191" spans="2:61" ht="15" customHeight="1">
      <c r="B191" s="75"/>
      <c r="C191" s="650" t="s">
        <v>172</v>
      </c>
      <c r="D191" s="923"/>
      <c r="E191" s="161"/>
      <c r="F191" s="420"/>
      <c r="G191" s="420"/>
      <c r="H191" s="964"/>
      <c r="I191" s="637"/>
      <c r="J191" s="637"/>
      <c r="K191" s="979"/>
      <c r="L191" s="637"/>
      <c r="M191" s="637"/>
      <c r="N191" s="637"/>
      <c r="O191" s="637"/>
      <c r="P191" s="943"/>
      <c r="Q191" s="958"/>
      <c r="V191" s="266"/>
      <c r="W191" s="114"/>
      <c r="X191" s="248"/>
      <c r="Y191" s="101"/>
      <c r="Z191" s="101"/>
      <c r="AA191" s="101"/>
      <c r="AB191" s="167"/>
      <c r="AC191" s="530"/>
      <c r="AD191" s="530"/>
      <c r="AE191" s="530"/>
      <c r="AF191" s="530"/>
      <c r="AG191" s="101"/>
      <c r="AH191" s="144"/>
      <c r="AI191" s="101"/>
      <c r="AJ191" s="101"/>
      <c r="AK191" s="166"/>
      <c r="AL191" s="91"/>
      <c r="AM191" s="100"/>
      <c r="AN191" s="87"/>
      <c r="AO191" s="86"/>
      <c r="AP191" s="91"/>
      <c r="AQ191" s="91"/>
      <c r="AR191" s="91"/>
      <c r="AS191" s="91"/>
      <c r="AT191" s="91"/>
      <c r="AU191" s="91"/>
      <c r="AV191" s="91"/>
      <c r="AW191" s="91"/>
      <c r="AX191" s="91"/>
      <c r="AY191" s="91"/>
      <c r="AZ191" s="91"/>
      <c r="BA191" s="91"/>
      <c r="BB191" s="91"/>
      <c r="BC191" s="515"/>
      <c r="BD191" s="509"/>
      <c r="BE191" s="509"/>
      <c r="BF191" s="91"/>
      <c r="BG191" s="91"/>
      <c r="BH191" s="91"/>
      <c r="BI191" s="91"/>
    </row>
    <row r="192" spans="2:61" ht="15.75" customHeight="1">
      <c r="B192" s="891" t="str">
        <f>'МЕНЮ  12-18л. лето '!J185</f>
        <v>120/17</v>
      </c>
      <c r="C192" s="738" t="str">
        <f>'МЕНЮ  12-18л. лето '!C185</f>
        <v>Суп молочный с макаронами</v>
      </c>
      <c r="D192" s="198">
        <f>'МЕНЮ  12-18л. лето '!D185</f>
        <v>250</v>
      </c>
      <c r="E192" s="845">
        <f>'МЕНЮ  12-18л. лето '!E185</f>
        <v>16.695</v>
      </c>
      <c r="F192" s="845">
        <f>'МЕНЮ  12-18л. лето '!F185</f>
        <v>15.192</v>
      </c>
      <c r="G192" s="845">
        <f>'МЕНЮ  12-18л. лето '!G185</f>
        <v>29.093</v>
      </c>
      <c r="H192" s="844">
        <f>'МЕНЮ  12-18л. лето '!H185</f>
        <v>317.86200000000002</v>
      </c>
      <c r="I192" s="842">
        <v>0.83</v>
      </c>
      <c r="J192" s="842">
        <v>0.09</v>
      </c>
      <c r="K192" s="842">
        <v>0.09</v>
      </c>
      <c r="L192" s="842">
        <v>33</v>
      </c>
      <c r="M192" s="842">
        <v>162.5</v>
      </c>
      <c r="N192" s="842">
        <v>137.5</v>
      </c>
      <c r="O192" s="842">
        <v>26.63</v>
      </c>
      <c r="P192" s="842">
        <v>0.63</v>
      </c>
      <c r="Q192" s="847">
        <f>'МЕНЮ  12-18л. лето '!I185</f>
        <v>25</v>
      </c>
      <c r="V192" s="266"/>
      <c r="W192" s="114"/>
      <c r="X192" s="248"/>
      <c r="Y192" s="101"/>
      <c r="Z192" s="101"/>
      <c r="AA192" s="101"/>
      <c r="AB192" s="167"/>
      <c r="AC192" s="101"/>
      <c r="AD192" s="101"/>
      <c r="AE192" s="101"/>
      <c r="AF192" s="101"/>
      <c r="AG192" s="101"/>
      <c r="AH192" s="101"/>
      <c r="AI192" s="101"/>
      <c r="AJ192" s="101"/>
      <c r="AK192" s="166"/>
      <c r="AL192" s="91"/>
      <c r="AM192" s="100"/>
      <c r="AN192" s="87"/>
      <c r="AO192" s="86"/>
      <c r="AP192" s="91"/>
      <c r="AQ192" s="91"/>
      <c r="AR192" s="91"/>
      <c r="AS192" s="91"/>
      <c r="AT192" s="91"/>
      <c r="AU192" s="91"/>
      <c r="AV192" s="91"/>
      <c r="AW192" s="91"/>
      <c r="AX192" s="91"/>
      <c r="AY192" s="91"/>
      <c r="AZ192" s="91"/>
      <c r="BA192" s="91"/>
      <c r="BB192" s="91"/>
      <c r="BC192" s="91"/>
      <c r="BD192" s="97"/>
      <c r="BE192" s="91"/>
      <c r="BF192" s="91"/>
      <c r="BG192" s="91"/>
      <c r="BH192" s="91"/>
      <c r="BI192" s="91"/>
    </row>
    <row r="193" spans="2:61" ht="14.25" customHeight="1">
      <c r="B193" s="891" t="str">
        <f>'МЕНЮ  12-18л. лето '!J186</f>
        <v>376/17</v>
      </c>
      <c r="C193" s="738" t="str">
        <f>'МЕНЮ  12-18л. лето '!C186</f>
        <v>чай с сахаром</v>
      </c>
      <c r="D193" s="198">
        <f>'МЕНЮ  12-18л. лето '!D186</f>
        <v>200</v>
      </c>
      <c r="E193" s="842">
        <f>'МЕНЮ  12-18л. лето '!E186</f>
        <v>0.4</v>
      </c>
      <c r="F193" s="842">
        <f>'МЕНЮ  12-18л. лето '!F186</f>
        <v>0</v>
      </c>
      <c r="G193" s="842">
        <f>'МЕНЮ  12-18л. лето '!G186</f>
        <v>10.257</v>
      </c>
      <c r="H193" s="844">
        <f>'МЕНЮ  12-18л. лето '!H186</f>
        <v>42.213999999999999</v>
      </c>
      <c r="I193" s="848">
        <v>0.08</v>
      </c>
      <c r="J193" s="849">
        <v>0</v>
      </c>
      <c r="K193" s="849">
        <v>0.02</v>
      </c>
      <c r="L193" s="853">
        <v>0.6</v>
      </c>
      <c r="M193" s="851">
        <v>8.9570000000000007</v>
      </c>
      <c r="N193" s="842">
        <v>14.4</v>
      </c>
      <c r="O193" s="842">
        <v>7.6</v>
      </c>
      <c r="P193" s="852">
        <v>1.4510000000000001</v>
      </c>
      <c r="Q193" s="847">
        <f>'МЕНЮ  12-18л. лето '!I186</f>
        <v>66</v>
      </c>
      <c r="V193" s="266"/>
      <c r="W193" s="114"/>
      <c r="X193" s="248"/>
      <c r="Y193" s="101"/>
      <c r="Z193" s="101"/>
      <c r="AA193" s="101"/>
      <c r="AB193" s="167"/>
      <c r="AC193" s="101"/>
      <c r="AD193" s="497"/>
      <c r="AE193" s="101"/>
      <c r="AF193" s="101"/>
      <c r="AG193" s="101"/>
      <c r="AH193" s="101"/>
      <c r="AI193" s="101"/>
      <c r="AJ193" s="101"/>
      <c r="AK193" s="166"/>
      <c r="AL193" s="91"/>
      <c r="AM193" s="101"/>
      <c r="AN193" s="87"/>
      <c r="AO193" s="86"/>
      <c r="AP193" s="91"/>
      <c r="AQ193" s="91"/>
      <c r="AR193" s="91"/>
      <c r="AS193" s="91"/>
      <c r="AT193" s="91"/>
      <c r="AU193" s="91"/>
      <c r="AV193" s="91"/>
      <c r="AW193" s="91"/>
      <c r="AX193" s="91"/>
      <c r="AY193" s="91"/>
      <c r="AZ193" s="91"/>
      <c r="BA193" s="91"/>
      <c r="BB193" s="91"/>
      <c r="BC193" s="91"/>
      <c r="BD193" s="91"/>
      <c r="BE193" s="91"/>
      <c r="BF193" s="91"/>
      <c r="BG193" s="91"/>
      <c r="BH193" s="91"/>
      <c r="BI193" s="91"/>
    </row>
    <row r="194" spans="2:61" ht="15" customHeight="1">
      <c r="B194" s="1016" t="str">
        <f>'МЕНЮ  12-18л. лето '!J187</f>
        <v>Пром.пр.</v>
      </c>
      <c r="C194" s="738" t="str">
        <f>'МЕНЮ  12-18л. лето '!C187</f>
        <v>Кондитерка (печенье)</v>
      </c>
      <c r="D194" s="198">
        <f>'МЕНЮ  12-18л. лето '!D187</f>
        <v>30</v>
      </c>
      <c r="E194" s="845">
        <f>'МЕНЮ  12-18л. лето '!E187</f>
        <v>1.212</v>
      </c>
      <c r="F194" s="845">
        <f>'МЕНЮ  12-18л. лето '!F187</f>
        <v>6.3419999999999996</v>
      </c>
      <c r="G194" s="845">
        <f>'МЕНЮ  12-18л. лето '!G187</f>
        <v>6.742</v>
      </c>
      <c r="H194" s="844">
        <f>'МЕНЮ  12-18л. лето '!H187</f>
        <v>84.894000000000005</v>
      </c>
      <c r="I194" s="1068">
        <v>0</v>
      </c>
      <c r="J194" s="980">
        <v>0.03</v>
      </c>
      <c r="K194" s="1068">
        <v>0.01</v>
      </c>
      <c r="L194" s="1623">
        <v>3</v>
      </c>
      <c r="M194" s="1193">
        <v>8.6999999999999993</v>
      </c>
      <c r="N194" s="1048">
        <v>0</v>
      </c>
      <c r="O194" s="1193">
        <v>0.6</v>
      </c>
      <c r="P194" s="1624">
        <v>0.06</v>
      </c>
      <c r="Q194" s="847">
        <f>'МЕНЮ  12-18л. лето '!I187</f>
        <v>11</v>
      </c>
      <c r="V194" s="83"/>
      <c r="W194" s="514"/>
      <c r="X194" s="86"/>
      <c r="Y194" s="559"/>
      <c r="Z194" s="559"/>
      <c r="AA194" s="565"/>
      <c r="AB194" s="560"/>
      <c r="AC194" s="559"/>
      <c r="AD194" s="565"/>
      <c r="AE194" s="560"/>
      <c r="AF194" s="568"/>
      <c r="AG194" s="559"/>
      <c r="AH194" s="560"/>
      <c r="AI194" s="559"/>
      <c r="AJ194" s="559"/>
      <c r="AK194" s="559"/>
      <c r="AL194" s="91"/>
      <c r="AM194" s="101"/>
      <c r="AN194" s="87"/>
      <c r="AO194" s="86"/>
      <c r="AP194" s="91"/>
      <c r="AQ194" s="91"/>
      <c r="AR194" s="91"/>
      <c r="AS194" s="91"/>
      <c r="AT194" s="91"/>
      <c r="AU194" s="91"/>
      <c r="AV194" s="91"/>
      <c r="AW194" s="91"/>
      <c r="AX194" s="91"/>
      <c r="AY194" s="91"/>
      <c r="AZ194" s="91"/>
      <c r="BA194" s="91"/>
      <c r="BB194" s="91"/>
      <c r="BC194" s="91"/>
      <c r="BD194" s="91"/>
      <c r="BE194" s="91"/>
      <c r="BF194" s="91"/>
      <c r="BG194" s="91"/>
      <c r="BH194" s="91"/>
      <c r="BI194" s="91"/>
    </row>
    <row r="195" spans="2:61" ht="12.75" customHeight="1">
      <c r="B195" s="1016" t="str">
        <f>'МЕНЮ  12-18л. лето '!J188</f>
        <v>Пром.пр.</v>
      </c>
      <c r="C195" s="738" t="str">
        <f>'МЕНЮ  12-18л. лето '!C188</f>
        <v>Хлеб пшеничный</v>
      </c>
      <c r="D195" s="198">
        <f>'МЕНЮ  12-18л. лето '!D188</f>
        <v>50</v>
      </c>
      <c r="E195" s="842">
        <f>'МЕНЮ  12-18л. лето '!E188</f>
        <v>1.925</v>
      </c>
      <c r="F195" s="842">
        <f>'МЕНЮ  12-18л. лето '!F188</f>
        <v>0.68799999999999994</v>
      </c>
      <c r="G195" s="842">
        <f>'МЕНЮ  12-18л. лето '!G188</f>
        <v>27.1</v>
      </c>
      <c r="H195" s="844">
        <f>'МЕНЮ  12-18л. лето '!H188</f>
        <v>122.292</v>
      </c>
      <c r="I195" s="1884">
        <v>0</v>
      </c>
      <c r="J195" s="1893">
        <v>0.06</v>
      </c>
      <c r="K195" s="1893">
        <v>0.02</v>
      </c>
      <c r="L195" s="1823">
        <v>0</v>
      </c>
      <c r="M195" s="861">
        <v>10</v>
      </c>
      <c r="N195" s="1884">
        <v>32.5</v>
      </c>
      <c r="O195" s="1884">
        <v>7</v>
      </c>
      <c r="P195" s="1893">
        <v>0.05</v>
      </c>
      <c r="Q195" s="847">
        <f>'МЕНЮ  12-18л. лето '!I188</f>
        <v>9</v>
      </c>
      <c r="V195" s="91"/>
      <c r="W195" s="545"/>
      <c r="X195" s="91"/>
      <c r="Y195" s="546"/>
      <c r="Z195" s="546"/>
      <c r="AA195" s="546"/>
      <c r="AB195" s="546"/>
      <c r="AC195" s="547"/>
      <c r="AD195" s="546"/>
      <c r="AE195" s="546"/>
      <c r="AF195" s="546"/>
      <c r="AG195" s="548"/>
      <c r="AH195" s="548"/>
      <c r="AI195" s="546"/>
      <c r="AJ195" s="546"/>
      <c r="AK195" s="549"/>
      <c r="AL195" s="91"/>
      <c r="AM195" s="91"/>
      <c r="AN195" s="99"/>
      <c r="AO195" s="91"/>
      <c r="AP195" s="91"/>
      <c r="AQ195" s="91"/>
      <c r="AR195" s="91"/>
      <c r="AS195" s="91"/>
      <c r="AT195" s="91"/>
      <c r="AU195" s="91"/>
      <c r="AV195" s="91"/>
      <c r="AW195" s="91"/>
      <c r="AX195" s="91"/>
      <c r="AY195" s="91"/>
      <c r="AZ195" s="91"/>
      <c r="BA195" s="91"/>
      <c r="BB195" s="91"/>
      <c r="BC195" s="91"/>
      <c r="BD195" s="91"/>
      <c r="BE195" s="91"/>
      <c r="BF195" s="91"/>
      <c r="BG195" s="91"/>
      <c r="BH195" s="91"/>
      <c r="BI195" s="91"/>
    </row>
    <row r="196" spans="2:61" ht="15.75" customHeight="1">
      <c r="B196" s="1016" t="str">
        <f>'МЕНЮ  12-18л. лето '!J189</f>
        <v>Пром.пр.</v>
      </c>
      <c r="C196" s="738" t="str">
        <f>'МЕНЮ  12-18л. лето '!C189</f>
        <v>Хлеб ржаной</v>
      </c>
      <c r="D196" s="198">
        <f>'МЕНЮ  12-18л. лето '!D189</f>
        <v>30</v>
      </c>
      <c r="E196" s="842">
        <f>'МЕНЮ  12-18л. лето '!E189</f>
        <v>1.6950000000000001</v>
      </c>
      <c r="F196" s="842">
        <f>'МЕНЮ  12-18л. лето '!F189</f>
        <v>0.45</v>
      </c>
      <c r="G196" s="842">
        <f>'МЕНЮ  12-18л. лето '!G189</f>
        <v>12.56</v>
      </c>
      <c r="H196" s="844">
        <f>'МЕНЮ  12-18л. лето '!H189</f>
        <v>61.07</v>
      </c>
      <c r="I196" s="842">
        <v>0</v>
      </c>
      <c r="J196" s="845">
        <v>7.4999999999999997E-2</v>
      </c>
      <c r="K196" s="845">
        <v>7.4999999999999997E-2</v>
      </c>
      <c r="L196" s="896">
        <v>0</v>
      </c>
      <c r="M196" s="851">
        <v>9.9</v>
      </c>
      <c r="N196" s="842">
        <v>45.2</v>
      </c>
      <c r="O196" s="842">
        <v>1.98</v>
      </c>
      <c r="P196" s="1212">
        <v>1.32E-2</v>
      </c>
      <c r="Q196" s="847">
        <f>'МЕНЮ  12-18л. лето '!I189</f>
        <v>10</v>
      </c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91"/>
      <c r="AL196" s="91"/>
      <c r="AM196" s="105"/>
      <c r="AN196" s="87"/>
      <c r="AO196" s="99"/>
      <c r="AP196" s="91"/>
      <c r="AQ196" s="91"/>
      <c r="AR196" s="91"/>
      <c r="AS196" s="91"/>
      <c r="AT196" s="91"/>
      <c r="AU196" s="91"/>
      <c r="AV196" s="91"/>
      <c r="AW196" s="91"/>
      <c r="AX196" s="91"/>
      <c r="AY196" s="91"/>
      <c r="AZ196" s="91"/>
      <c r="BA196" s="91"/>
      <c r="BB196" s="91"/>
      <c r="BC196" s="91"/>
      <c r="BD196" s="91"/>
      <c r="BE196" s="91"/>
      <c r="BF196" s="91"/>
      <c r="BG196" s="91"/>
      <c r="BH196" s="91"/>
      <c r="BI196" s="91"/>
    </row>
    <row r="197" spans="2:61" ht="15.75" customHeight="1" thickBot="1">
      <c r="B197" s="1017" t="str">
        <f>'МЕНЮ  12-18л. лето '!J190</f>
        <v>82 /21</v>
      </c>
      <c r="C197" s="307" t="str">
        <f>'МЕНЮ  12-18л. лето '!C190</f>
        <v>Фрукты свежие</v>
      </c>
      <c r="D197" s="1180">
        <f>'МЕНЮ  12-18л. лето '!D190</f>
        <v>110</v>
      </c>
      <c r="E197" s="842">
        <f>'МЕНЮ  12-18л. лето '!E190</f>
        <v>0.44</v>
      </c>
      <c r="F197" s="842">
        <f>'МЕНЮ  12-18л. лето '!F190</f>
        <v>0.44</v>
      </c>
      <c r="G197" s="842">
        <f>'МЕНЮ  12-18л. лето '!G190</f>
        <v>10.78</v>
      </c>
      <c r="H197" s="844">
        <f>'МЕНЮ  12-18л. лето '!H190</f>
        <v>51.7</v>
      </c>
      <c r="I197" s="855">
        <v>11</v>
      </c>
      <c r="J197" s="855">
        <v>0.03</v>
      </c>
      <c r="K197" s="855">
        <v>0.02</v>
      </c>
      <c r="L197" s="712">
        <v>0</v>
      </c>
      <c r="M197" s="856">
        <v>17.600000000000001</v>
      </c>
      <c r="N197" s="857">
        <v>12.1</v>
      </c>
      <c r="O197" s="855">
        <v>9.9</v>
      </c>
      <c r="P197" s="858">
        <v>2.42</v>
      </c>
      <c r="Q197" s="847">
        <f>'МЕНЮ  12-18л. лето '!I190</f>
        <v>77</v>
      </c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91"/>
      <c r="AL197" s="91"/>
      <c r="AM197" s="91"/>
      <c r="AN197" s="164"/>
      <c r="AO197" s="91"/>
      <c r="AP197" s="91"/>
      <c r="AQ197" s="91"/>
      <c r="AR197" s="91"/>
      <c r="AS197" s="91"/>
      <c r="AT197" s="91"/>
      <c r="AU197" s="91"/>
      <c r="AV197" s="91"/>
      <c r="AW197" s="91"/>
      <c r="AX197" s="91"/>
      <c r="AY197" s="91"/>
      <c r="AZ197" s="91"/>
      <c r="BA197" s="91"/>
      <c r="BB197" s="91"/>
      <c r="BC197" s="91"/>
      <c r="BD197" s="91"/>
      <c r="BE197" s="91"/>
      <c r="BF197" s="91"/>
      <c r="BG197" s="91"/>
      <c r="BH197" s="91"/>
      <c r="BI197" s="91"/>
    </row>
    <row r="198" spans="2:61" ht="14.25" customHeight="1">
      <c r="B198" s="405" t="s">
        <v>333</v>
      </c>
      <c r="C198" s="11"/>
      <c r="D198" s="1382">
        <f>'МЕНЮ  12-18л. лето '!D191</f>
        <v>670</v>
      </c>
      <c r="E198" s="406">
        <f t="shared" ref="E198:P198" si="12">SUM(E192:E197)</f>
        <v>22.367000000000001</v>
      </c>
      <c r="F198" s="640">
        <f t="shared" si="12"/>
        <v>23.111999999999998</v>
      </c>
      <c r="G198" s="408">
        <f t="shared" si="12"/>
        <v>96.532000000000011</v>
      </c>
      <c r="H198" s="424">
        <f t="shared" si="12"/>
        <v>680.03200000000015</v>
      </c>
      <c r="I198" s="425">
        <f t="shared" si="12"/>
        <v>11.91</v>
      </c>
      <c r="J198" s="640">
        <f t="shared" si="12"/>
        <v>0.28500000000000003</v>
      </c>
      <c r="K198" s="640">
        <f t="shared" si="12"/>
        <v>0.23499999999999996</v>
      </c>
      <c r="L198" s="640">
        <f t="shared" si="12"/>
        <v>36.6</v>
      </c>
      <c r="M198" s="939">
        <f t="shared" si="12"/>
        <v>217.65699999999998</v>
      </c>
      <c r="N198" s="939">
        <f t="shared" si="12"/>
        <v>241.70000000000002</v>
      </c>
      <c r="O198" s="939">
        <f t="shared" si="12"/>
        <v>53.709999999999994</v>
      </c>
      <c r="P198" s="641">
        <f t="shared" si="12"/>
        <v>4.6242000000000001</v>
      </c>
      <c r="Q198" s="935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91"/>
      <c r="AL198" s="91"/>
      <c r="AM198" s="111"/>
      <c r="AN198" s="98"/>
      <c r="AO198" s="98"/>
      <c r="AP198" s="91"/>
      <c r="AQ198" s="91"/>
      <c r="AR198" s="91"/>
      <c r="AS198" s="91"/>
      <c r="AT198" s="91"/>
      <c r="AU198" s="91"/>
      <c r="AV198" s="91"/>
      <c r="AW198" s="91"/>
      <c r="AX198" s="91"/>
      <c r="AY198" s="91"/>
      <c r="AZ198" s="91"/>
      <c r="BA198" s="91"/>
      <c r="BB198" s="91"/>
      <c r="BC198" s="91"/>
      <c r="BD198" s="91"/>
      <c r="BE198" s="91"/>
      <c r="BF198" s="91"/>
      <c r="BG198" s="91"/>
      <c r="BH198" s="91"/>
      <c r="BI198" s="91"/>
    </row>
    <row r="199" spans="2:61" ht="14.25" customHeight="1">
      <c r="B199" s="870"/>
      <c r="C199" s="871" t="s">
        <v>10</v>
      </c>
      <c r="D199" s="872">
        <v>0.25</v>
      </c>
      <c r="E199" s="1010">
        <v>22.5</v>
      </c>
      <c r="F199" s="878">
        <v>23</v>
      </c>
      <c r="G199" s="879">
        <v>95.75</v>
      </c>
      <c r="H199" s="1011">
        <v>680</v>
      </c>
      <c r="I199" s="1181">
        <v>17.5</v>
      </c>
      <c r="J199" s="878">
        <v>0.35</v>
      </c>
      <c r="K199" s="879">
        <v>0.4</v>
      </c>
      <c r="L199" s="880">
        <v>225</v>
      </c>
      <c r="M199" s="1196">
        <v>300</v>
      </c>
      <c r="N199" s="880">
        <v>300</v>
      </c>
      <c r="O199" s="880">
        <v>75</v>
      </c>
      <c r="P199" s="882">
        <v>4.5</v>
      </c>
      <c r="Q199" s="935"/>
      <c r="V199" s="263"/>
      <c r="W199" s="499"/>
      <c r="X199" s="83"/>
      <c r="Y199" s="101"/>
      <c r="Z199" s="101"/>
      <c r="AA199" s="531"/>
      <c r="AB199" s="167"/>
      <c r="AC199" s="101"/>
      <c r="AD199" s="101"/>
      <c r="AE199" s="101"/>
      <c r="AF199" s="101"/>
      <c r="AG199" s="101"/>
      <c r="AH199" s="101"/>
      <c r="AI199" s="101"/>
      <c r="AJ199" s="101"/>
      <c r="AK199" s="166"/>
      <c r="AL199" s="91"/>
      <c r="AM199" s="100"/>
      <c r="AN199" s="87"/>
      <c r="AO199" s="86"/>
      <c r="AP199" s="91"/>
      <c r="AQ199" s="91"/>
      <c r="AR199" s="91"/>
      <c r="AS199" s="91"/>
      <c r="AT199" s="91"/>
      <c r="AU199" s="91"/>
      <c r="AV199" s="91"/>
      <c r="AW199" s="91"/>
      <c r="AX199" s="91"/>
      <c r="AY199" s="91"/>
      <c r="AZ199" s="91"/>
      <c r="BA199" s="91"/>
      <c r="BB199" s="91"/>
      <c r="BC199" s="91"/>
      <c r="BD199" s="91"/>
      <c r="BE199" s="91"/>
      <c r="BF199" s="91"/>
      <c r="BG199" s="91"/>
      <c r="BH199" s="91"/>
      <c r="BI199" s="91"/>
    </row>
    <row r="200" spans="2:61" ht="15.75" customHeight="1" thickBot="1">
      <c r="B200" s="195"/>
      <c r="C200" s="883" t="s">
        <v>505</v>
      </c>
      <c r="D200" s="884"/>
      <c r="E200" s="885">
        <v>-0.15</v>
      </c>
      <c r="F200" s="860">
        <v>0.12</v>
      </c>
      <c r="G200" s="860">
        <v>0.2</v>
      </c>
      <c r="H200" s="860">
        <v>0</v>
      </c>
      <c r="I200" s="860">
        <v>-7.99</v>
      </c>
      <c r="J200" s="860">
        <v>-4.6399999999999997</v>
      </c>
      <c r="K200" s="860">
        <v>-10.31</v>
      </c>
      <c r="L200" s="860">
        <v>-20.93</v>
      </c>
      <c r="M200" s="860">
        <v>-6.86</v>
      </c>
      <c r="N200" s="860">
        <v>-4.8600000000000003</v>
      </c>
      <c r="O200" s="860">
        <v>-7.1</v>
      </c>
      <c r="P200" s="886">
        <v>0.69</v>
      </c>
      <c r="Q200" s="935"/>
      <c r="V200" s="114"/>
      <c r="W200" s="91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91"/>
      <c r="AL200" s="91"/>
      <c r="AM200" s="91"/>
      <c r="AN200" s="99"/>
      <c r="AO200" s="106"/>
      <c r="AP200" s="91"/>
      <c r="AQ200" s="91"/>
      <c r="AR200" s="91"/>
      <c r="AS200" s="91"/>
      <c r="AT200" s="91"/>
      <c r="AU200" s="91"/>
      <c r="AV200" s="91"/>
      <c r="AW200" s="91"/>
      <c r="AX200" s="91"/>
      <c r="AY200" s="91"/>
      <c r="AZ200" s="91"/>
      <c r="BA200" s="91"/>
      <c r="BB200" s="91"/>
      <c r="BC200" s="91"/>
      <c r="BD200" s="91"/>
      <c r="BE200" s="91"/>
      <c r="BF200" s="91"/>
      <c r="BG200" s="91"/>
      <c r="BH200" s="91"/>
      <c r="BI200" s="91"/>
    </row>
    <row r="201" spans="2:61" ht="15" customHeight="1">
      <c r="B201" s="75"/>
      <c r="C201" s="650" t="s">
        <v>152</v>
      </c>
      <c r="D201" s="48"/>
      <c r="E201" s="1182"/>
      <c r="F201" s="910"/>
      <c r="G201" s="910"/>
      <c r="H201" s="910"/>
      <c r="I201" s="443"/>
      <c r="J201" s="443"/>
      <c r="K201" s="443"/>
      <c r="L201" s="443"/>
      <c r="M201" s="443"/>
      <c r="N201" s="443"/>
      <c r="O201" s="443"/>
      <c r="P201" s="645"/>
      <c r="Q201" s="960"/>
      <c r="V201" s="100"/>
      <c r="W201" s="248"/>
      <c r="X201" s="83"/>
      <c r="Y201" s="114"/>
      <c r="Z201" s="114"/>
      <c r="AA201" s="114"/>
      <c r="AB201" s="206"/>
      <c r="AC201" s="206"/>
      <c r="AD201" s="516"/>
      <c r="AE201" s="114"/>
      <c r="AF201" s="114"/>
      <c r="AG201" s="206"/>
      <c r="AH201" s="114"/>
      <c r="AI201" s="114"/>
      <c r="AJ201" s="114"/>
      <c r="AK201" s="114"/>
      <c r="AL201" s="91"/>
      <c r="AM201" s="100"/>
      <c r="AN201" s="87"/>
      <c r="AO201" s="86"/>
      <c r="AP201" s="91"/>
      <c r="AQ201" s="91"/>
      <c r="AR201" s="91"/>
      <c r="AS201" s="91"/>
      <c r="AT201" s="91"/>
      <c r="AU201" s="91"/>
      <c r="AV201" s="91"/>
      <c r="AW201" s="91"/>
      <c r="AX201" s="91"/>
      <c r="AY201" s="91"/>
      <c r="AZ201" s="91"/>
      <c r="BA201" s="91"/>
      <c r="BB201" s="91"/>
      <c r="BC201" s="91"/>
      <c r="BD201" s="91"/>
      <c r="BE201" s="91"/>
      <c r="BF201" s="91"/>
      <c r="BG201" s="91"/>
      <c r="BH201" s="91"/>
      <c r="BI201" s="91"/>
    </row>
    <row r="202" spans="2:61" ht="15.75" customHeight="1">
      <c r="B202" s="981" t="str">
        <f>'МЕНЮ  12-18л. лето '!J195</f>
        <v>54-21з/22</v>
      </c>
      <c r="C202" s="738" t="str">
        <f>'МЕНЮ  12-18л. лето '!C195</f>
        <v>Перец болгарский в нарезке</v>
      </c>
      <c r="D202" s="198">
        <f>'МЕНЮ  12-18л. лето '!D195</f>
        <v>60</v>
      </c>
      <c r="E202" s="856">
        <f>'МЕНЮ  12-18л. лето '!E195</f>
        <v>0.82499999999999996</v>
      </c>
      <c r="F202" s="857">
        <f>'МЕНЮ  12-18л. лето '!F195</f>
        <v>7.4999999999999997E-2</v>
      </c>
      <c r="G202" s="857">
        <f>'МЕНЮ  12-18л. лето '!G195</f>
        <v>2.9249999999999998</v>
      </c>
      <c r="H202" s="712">
        <f>'МЕНЮ  12-18л. лето '!H195</f>
        <v>15.375</v>
      </c>
      <c r="I202" s="957">
        <v>12</v>
      </c>
      <c r="J202" s="857">
        <v>5.2499999999999998E-2</v>
      </c>
      <c r="K202" s="857">
        <v>5.2499999999999998E-2</v>
      </c>
      <c r="L202" s="712">
        <v>150</v>
      </c>
      <c r="M202" s="967">
        <v>4.8</v>
      </c>
      <c r="N202" s="967">
        <v>9.75</v>
      </c>
      <c r="O202" s="967">
        <v>4.2</v>
      </c>
      <c r="P202" s="966">
        <v>0.3</v>
      </c>
      <c r="Q202" s="946">
        <f>'МЕНЮ  12-18л. лето '!I195</f>
        <v>3</v>
      </c>
      <c r="AA202" s="561"/>
      <c r="AB202" s="561"/>
      <c r="AC202" s="561"/>
      <c r="AD202" s="561"/>
      <c r="AE202" s="561"/>
      <c r="AF202" s="561"/>
      <c r="AG202" s="561"/>
      <c r="AH202" s="561"/>
      <c r="AI202" s="561"/>
      <c r="AJ202" s="561"/>
      <c r="AK202" s="561"/>
      <c r="AL202" s="91"/>
      <c r="AM202" s="100"/>
      <c r="AN202" s="87"/>
      <c r="AO202" s="86"/>
      <c r="AP202" s="91"/>
      <c r="AQ202" s="91"/>
      <c r="AR202" s="91"/>
      <c r="AS202" s="91"/>
      <c r="AT202" s="91"/>
      <c r="AU202" s="91"/>
      <c r="AV202" s="91"/>
      <c r="AW202" s="91"/>
      <c r="AX202" s="91"/>
      <c r="AY202" s="91"/>
      <c r="AZ202" s="91"/>
      <c r="BA202" s="91"/>
      <c r="BB202" s="91"/>
      <c r="BC202" s="91"/>
      <c r="BD202" s="91"/>
      <c r="BE202" s="91"/>
      <c r="BF202" s="91"/>
      <c r="BG202" s="91"/>
      <c r="BH202" s="91"/>
      <c r="BI202" s="91"/>
    </row>
    <row r="203" spans="2:61" ht="13.5" customHeight="1">
      <c r="B203" s="981" t="str">
        <f>'МЕНЮ  12-18л. лето '!J196</f>
        <v>ТТК/104/17</v>
      </c>
      <c r="C203" s="738" t="str">
        <f>'МЕНЮ  12-18л. лето '!C196</f>
        <v xml:space="preserve">Суп картофельный с </v>
      </c>
      <c r="D203" s="198">
        <f>'МЕНЮ  12-18л. лето '!D196</f>
        <v>250</v>
      </c>
      <c r="E203" s="1005">
        <f>'МЕНЮ  12-18л. лето '!E196</f>
        <v>10.417999999999999</v>
      </c>
      <c r="F203" s="968">
        <f>'МЕНЮ  12-18л. лето '!F196</f>
        <v>9.1280000000000001</v>
      </c>
      <c r="G203" s="967">
        <f>'МЕНЮ  12-18л. лето '!G196</f>
        <v>14.085000000000001</v>
      </c>
      <c r="H203" s="254">
        <f>'МЕНЮ  12-18л. лето '!H196</f>
        <v>187</v>
      </c>
      <c r="I203" s="945">
        <v>9.01</v>
      </c>
      <c r="J203" s="1386">
        <v>0.10100000000000001</v>
      </c>
      <c r="K203" s="945">
        <v>0.11</v>
      </c>
      <c r="L203" s="254">
        <v>129.5</v>
      </c>
      <c r="M203" s="857">
        <v>25.2</v>
      </c>
      <c r="N203" s="893">
        <v>142.09</v>
      </c>
      <c r="O203" s="857">
        <v>34.86</v>
      </c>
      <c r="P203" s="893">
        <v>0.86</v>
      </c>
      <c r="Q203" s="946">
        <f>'МЕНЮ  12-18л. лето '!I196</f>
        <v>21</v>
      </c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91"/>
      <c r="AL203" s="91"/>
      <c r="AM203" s="100"/>
      <c r="AN203" s="87"/>
      <c r="AO203" s="86"/>
      <c r="AP203" s="91"/>
      <c r="AQ203" s="91"/>
      <c r="AR203" s="91"/>
      <c r="AS203" s="91"/>
      <c r="AT203" s="91"/>
      <c r="AU203" s="91"/>
      <c r="AV203" s="91"/>
      <c r="AW203" s="91"/>
      <c r="AX203" s="91"/>
      <c r="AY203" s="91"/>
      <c r="AZ203" s="91"/>
      <c r="BA203" s="91"/>
      <c r="BB203" s="91"/>
      <c r="BC203" s="91"/>
      <c r="BD203" s="91"/>
      <c r="BE203" s="91"/>
      <c r="BF203" s="91"/>
      <c r="BG203" s="91"/>
      <c r="BH203" s="91"/>
      <c r="BI203" s="91"/>
    </row>
    <row r="204" spans="2:61" ht="9.75" customHeight="1">
      <c r="B204" s="1018"/>
      <c r="C204" s="292" t="str">
        <f>'МЕНЮ  12-18л. лето '!C197</f>
        <v>мясными фрикадельками</v>
      </c>
      <c r="D204" s="299"/>
      <c r="E204" s="839"/>
      <c r="F204" s="644"/>
      <c r="G204" s="443"/>
      <c r="H204" s="621"/>
      <c r="I204" s="1385"/>
      <c r="J204" s="1387"/>
      <c r="K204" s="1385"/>
      <c r="L204" s="621"/>
      <c r="M204" s="1033"/>
      <c r="N204" s="1001"/>
      <c r="O204" s="1000"/>
      <c r="P204" s="1001"/>
      <c r="Q204" s="970"/>
      <c r="V204" s="100"/>
      <c r="W204" s="87"/>
      <c r="X204" s="86"/>
      <c r="Y204" s="101"/>
      <c r="Z204" s="101"/>
      <c r="AA204" s="101"/>
      <c r="AB204" s="167"/>
      <c r="AC204" s="101"/>
      <c r="AD204" s="497"/>
      <c r="AE204" s="101"/>
      <c r="AF204" s="101"/>
      <c r="AG204" s="101"/>
      <c r="AH204" s="144"/>
      <c r="AI204" s="497"/>
      <c r="AJ204" s="101"/>
      <c r="AK204" s="101"/>
      <c r="AL204" s="91"/>
      <c r="AM204" s="100"/>
      <c r="AN204" s="87"/>
      <c r="AO204" s="86"/>
      <c r="AP204" s="114"/>
      <c r="AQ204" s="114"/>
      <c r="AR204" s="114"/>
      <c r="AS204" s="206"/>
      <c r="AT204" s="248"/>
      <c r="AU204" s="516"/>
      <c r="AV204" s="114"/>
      <c r="AW204" s="114"/>
      <c r="AX204" s="114"/>
      <c r="AY204" s="114"/>
      <c r="AZ204" s="91"/>
      <c r="BA204" s="91"/>
      <c r="BB204" s="114"/>
      <c r="BC204" s="91"/>
      <c r="BD204" s="91"/>
      <c r="BE204" s="91"/>
      <c r="BF204" s="91"/>
      <c r="BG204" s="91"/>
      <c r="BH204" s="91"/>
      <c r="BI204" s="91"/>
    </row>
    <row r="205" spans="2:61" ht="13.5" customHeight="1">
      <c r="B205" s="1004" t="str">
        <f>'МЕНЮ  12-18л. лето '!J198</f>
        <v>235/17</v>
      </c>
      <c r="C205" s="292" t="str">
        <f>'МЕНЮ  12-18л. лето '!C198</f>
        <v>Шницель рыбный (минтай)</v>
      </c>
      <c r="D205" s="299">
        <f>'МЕНЮ  12-18л. лето '!D198</f>
        <v>120</v>
      </c>
      <c r="E205" s="1921">
        <f>'МЕНЮ  12-18л. лето '!E198</f>
        <v>11.006</v>
      </c>
      <c r="F205" s="1000">
        <f>'МЕНЮ  12-18л. лето '!F198</f>
        <v>15.223000000000001</v>
      </c>
      <c r="G205" s="1000">
        <f>'МЕНЮ  12-18л. лето '!G198</f>
        <v>16.613</v>
      </c>
      <c r="H205" s="466">
        <f>'МЕНЮ  12-18л. лето '!H198</f>
        <v>232.33099999999999</v>
      </c>
      <c r="I205" s="454">
        <v>3.58</v>
      </c>
      <c r="J205" s="1385">
        <v>0.16500000000000001</v>
      </c>
      <c r="K205" s="1385">
        <v>0.115</v>
      </c>
      <c r="L205" s="466">
        <v>28.69</v>
      </c>
      <c r="M205" s="443">
        <v>69</v>
      </c>
      <c r="N205" s="443">
        <v>119.05</v>
      </c>
      <c r="O205" s="443">
        <v>62.13</v>
      </c>
      <c r="P205" s="645">
        <v>1.9850000000000001</v>
      </c>
      <c r="Q205" s="970">
        <f>'МЕНЮ  12-18л. лето '!I198</f>
        <v>58</v>
      </c>
      <c r="R205" s="11"/>
      <c r="V205" s="266"/>
      <c r="W205" s="196"/>
      <c r="X205" s="232"/>
      <c r="Y205" s="101"/>
      <c r="Z205" s="101"/>
      <c r="AA205" s="101"/>
      <c r="AB205" s="167"/>
      <c r="AC205" s="530"/>
      <c r="AD205" s="530"/>
      <c r="AE205" s="530"/>
      <c r="AF205" s="530"/>
      <c r="AG205" s="101"/>
      <c r="AH205" s="144"/>
      <c r="AI205" s="101"/>
      <c r="AJ205" s="101"/>
      <c r="AK205" s="110"/>
      <c r="AL205" s="91"/>
      <c r="AM205" s="100"/>
      <c r="AN205" s="87"/>
      <c r="AO205" s="86"/>
      <c r="AP205" s="91"/>
      <c r="AQ205" s="91"/>
      <c r="AR205" s="91"/>
      <c r="AS205" s="91"/>
      <c r="AT205" s="91"/>
      <c r="AU205" s="91"/>
      <c r="AV205" s="91"/>
      <c r="AW205" s="91"/>
      <c r="AX205" s="91"/>
      <c r="AY205" s="91"/>
      <c r="AZ205" s="91"/>
      <c r="BA205" s="91"/>
      <c r="BB205" s="91"/>
      <c r="BC205" s="91"/>
      <c r="BD205" s="91"/>
      <c r="BE205" s="91"/>
      <c r="BF205" s="91"/>
      <c r="BG205" s="91"/>
      <c r="BH205" s="91"/>
      <c r="BI205" s="91"/>
    </row>
    <row r="206" spans="2:61" ht="12.75" customHeight="1">
      <c r="B206" s="981" t="str">
        <f>'МЕНЮ  12-18л. лето '!J199</f>
        <v>312/17</v>
      </c>
      <c r="C206" s="1072" t="str">
        <f>'МЕНЮ  12-18л. лето '!C199</f>
        <v xml:space="preserve">Пюре картофельное  </v>
      </c>
      <c r="D206" s="1127">
        <f>'МЕНЮ  12-18л. лето '!D199</f>
        <v>180</v>
      </c>
      <c r="E206" s="851">
        <f>'МЕНЮ  12-18л. лето '!E199</f>
        <v>3.68</v>
      </c>
      <c r="F206" s="842">
        <f>'МЕНЮ  12-18л. лето '!F199</f>
        <v>5.76</v>
      </c>
      <c r="G206" s="842">
        <f>'МЕНЮ  12-18л. лето '!G199</f>
        <v>24.5</v>
      </c>
      <c r="H206" s="844">
        <f>'МЕНЮ  12-18л. лето '!H199</f>
        <v>164.67</v>
      </c>
      <c r="I206" s="982">
        <v>21.8</v>
      </c>
      <c r="J206" s="982">
        <v>4.8000000000000001E-2</v>
      </c>
      <c r="K206" s="982">
        <v>0.13300000000000001</v>
      </c>
      <c r="L206" s="850">
        <v>0</v>
      </c>
      <c r="M206" s="862">
        <v>44.4</v>
      </c>
      <c r="N206" s="842">
        <v>104</v>
      </c>
      <c r="O206" s="842">
        <v>33.299999999999997</v>
      </c>
      <c r="P206" s="1388">
        <v>1.2</v>
      </c>
      <c r="Q206" s="970">
        <f>'МЕНЮ  12-18л. лето '!I199</f>
        <v>40</v>
      </c>
      <c r="R206" s="11"/>
      <c r="V206" s="102"/>
      <c r="W206" s="87"/>
      <c r="X206" s="83"/>
      <c r="Y206" s="101"/>
      <c r="Z206" s="101"/>
      <c r="AA206" s="496"/>
      <c r="AB206" s="167"/>
      <c r="AC206" s="101"/>
      <c r="AD206" s="166"/>
      <c r="AE206" s="166"/>
      <c r="AF206" s="166"/>
      <c r="AG206" s="166"/>
      <c r="AH206" s="166"/>
      <c r="AI206" s="166"/>
      <c r="AJ206" s="166"/>
      <c r="AK206" s="166"/>
      <c r="AL206" s="91"/>
      <c r="AM206" s="91"/>
      <c r="AN206" s="164"/>
      <c r="AO206" s="91"/>
      <c r="AP206" s="91"/>
      <c r="AQ206" s="91"/>
      <c r="AR206" s="91"/>
      <c r="AS206" s="91"/>
      <c r="AT206" s="91"/>
      <c r="AU206" s="91"/>
      <c r="AV206" s="91"/>
      <c r="AW206" s="91"/>
      <c r="AX206" s="91"/>
      <c r="AY206" s="91"/>
      <c r="AZ206" s="91"/>
      <c r="BA206" s="91"/>
      <c r="BB206" s="91"/>
      <c r="BC206" s="91"/>
      <c r="BD206" s="91"/>
      <c r="BE206" s="91"/>
      <c r="BF206" s="91"/>
      <c r="BG206" s="91"/>
      <c r="BH206" s="91"/>
      <c r="BI206" s="91"/>
    </row>
    <row r="207" spans="2:61" ht="14.25" customHeight="1">
      <c r="B207" s="981" t="str">
        <f>'МЕНЮ  12-18л. лето '!J200</f>
        <v>495/21</v>
      </c>
      <c r="C207" s="1072" t="str">
        <f>'МЕНЮ  12-18л. лето '!C200</f>
        <v>Компот из  сухофруктов</v>
      </c>
      <c r="D207" s="1127">
        <f>'МЕНЮ  12-18л. лето '!D200</f>
        <v>200</v>
      </c>
      <c r="E207" s="861">
        <f>'МЕНЮ  12-18л. лето '!E200</f>
        <v>0.6</v>
      </c>
      <c r="F207" s="845">
        <f>'МЕНЮ  12-18л. лето '!F200</f>
        <v>0</v>
      </c>
      <c r="G207" s="845">
        <f>'МЕНЮ  12-18л. лето '!G200</f>
        <v>25.579000000000001</v>
      </c>
      <c r="H207" s="844">
        <f>'МЕНЮ  12-18л. лето '!H200</f>
        <v>103.006</v>
      </c>
      <c r="I207" s="848">
        <v>2.024</v>
      </c>
      <c r="J207" s="848">
        <v>1.2E-2</v>
      </c>
      <c r="K207" s="848">
        <v>0</v>
      </c>
      <c r="L207" s="844">
        <v>0</v>
      </c>
      <c r="M207" s="861">
        <v>24.143000000000001</v>
      </c>
      <c r="N207" s="845">
        <v>23.04</v>
      </c>
      <c r="O207" s="848">
        <v>17.28</v>
      </c>
      <c r="P207" s="845">
        <v>0.80400000000000005</v>
      </c>
      <c r="Q207" s="970">
        <f>'МЕНЮ  12-18л. лето '!I200</f>
        <v>72</v>
      </c>
      <c r="R207" s="11"/>
      <c r="V207" s="247"/>
      <c r="W207" s="114"/>
      <c r="X207" s="248"/>
      <c r="Y207" s="101"/>
      <c r="Z207" s="101"/>
      <c r="AA207" s="101"/>
      <c r="AB207" s="167"/>
      <c r="AC207" s="101"/>
      <c r="AD207" s="101"/>
      <c r="AE207" s="101"/>
      <c r="AF207" s="101"/>
      <c r="AG207" s="101"/>
      <c r="AH207" s="101"/>
      <c r="AI207" s="101"/>
      <c r="AJ207" s="101"/>
      <c r="AK207" s="166"/>
      <c r="AL207" s="91"/>
      <c r="AM207" s="100"/>
      <c r="AN207" s="87"/>
      <c r="AO207" s="175"/>
      <c r="AP207" s="91"/>
      <c r="AQ207" s="91"/>
      <c r="AR207" s="91"/>
      <c r="AS207" s="91"/>
      <c r="AT207" s="91"/>
      <c r="AU207" s="91"/>
      <c r="AV207" s="91"/>
      <c r="AW207" s="91"/>
      <c r="AX207" s="91"/>
      <c r="AY207" s="91"/>
      <c r="AZ207" s="91"/>
      <c r="BA207" s="91"/>
      <c r="BB207" s="91"/>
      <c r="BC207" s="91"/>
      <c r="BD207" s="91"/>
      <c r="BE207" s="91"/>
      <c r="BF207" s="91"/>
      <c r="BG207" s="91"/>
      <c r="BH207" s="91"/>
      <c r="BI207" s="91"/>
    </row>
    <row r="208" spans="2:61" ht="14.25" customHeight="1">
      <c r="B208" s="981" t="str">
        <f>'МЕНЮ  12-18л. лето '!J201</f>
        <v>Пром.пр.</v>
      </c>
      <c r="C208" s="1072" t="str">
        <f>'МЕНЮ  12-18л. лето '!C201</f>
        <v>Хлеб пшеничный</v>
      </c>
      <c r="D208" s="1127">
        <f>'МЕНЮ  12-18л. лето '!D201</f>
        <v>60</v>
      </c>
      <c r="E208" s="851">
        <f>'МЕНЮ  12-18л. лето '!E201</f>
        <v>2.31</v>
      </c>
      <c r="F208" s="842">
        <f>'МЕНЮ  12-18л. лето '!F201</f>
        <v>0.82</v>
      </c>
      <c r="G208" s="842">
        <f>'МЕНЮ  12-18л. лето '!G201</f>
        <v>32.520000000000003</v>
      </c>
      <c r="H208" s="844">
        <f>'МЕНЮ  12-18л. лето '!H201</f>
        <v>146.75</v>
      </c>
      <c r="I208" s="1858">
        <v>0</v>
      </c>
      <c r="J208" s="1895">
        <v>7.1999999999999995E-2</v>
      </c>
      <c r="K208" s="1893">
        <v>2.4E-2</v>
      </c>
      <c r="L208" s="1823">
        <v>0</v>
      </c>
      <c r="M208" s="1858">
        <v>12</v>
      </c>
      <c r="N208" s="1858">
        <v>40</v>
      </c>
      <c r="O208" s="1858">
        <v>8.4</v>
      </c>
      <c r="P208" s="1884">
        <v>0.06</v>
      </c>
      <c r="Q208" s="970">
        <f>'МЕНЮ  12-18л. лето '!I201</f>
        <v>9</v>
      </c>
      <c r="R208" s="11"/>
      <c r="V208" s="103"/>
      <c r="W208" s="83"/>
      <c r="X208" s="83"/>
      <c r="Y208" s="101"/>
      <c r="Z208" s="101"/>
      <c r="AA208" s="101"/>
      <c r="AB208" s="167"/>
      <c r="AC208" s="101"/>
      <c r="AD208" s="101"/>
      <c r="AE208" s="101"/>
      <c r="AF208" s="101"/>
      <c r="AG208" s="101"/>
      <c r="AH208" s="101"/>
      <c r="AI208" s="101"/>
      <c r="AJ208" s="101"/>
      <c r="AK208" s="166"/>
      <c r="AL208" s="91"/>
      <c r="AM208" s="100"/>
      <c r="AN208" s="87"/>
      <c r="AO208" s="86"/>
      <c r="AP208" s="91"/>
      <c r="AQ208" s="91"/>
      <c r="AR208" s="91"/>
      <c r="AS208" s="91"/>
      <c r="AT208" s="91"/>
      <c r="AU208" s="91"/>
      <c r="AV208" s="91"/>
      <c r="AW208" s="91"/>
      <c r="AX208" s="91"/>
      <c r="AY208" s="91"/>
      <c r="AZ208" s="91"/>
      <c r="BA208" s="91"/>
      <c r="BB208" s="91"/>
      <c r="BC208" s="91"/>
      <c r="BD208" s="91"/>
      <c r="BE208" s="91"/>
      <c r="BF208" s="91"/>
      <c r="BG208" s="91"/>
      <c r="BH208" s="91"/>
      <c r="BI208" s="91"/>
    </row>
    <row r="209" spans="2:61" ht="15.75" customHeight="1" thickBot="1">
      <c r="B209" s="1384" t="str">
        <f>'МЕНЮ  12-18л. лето '!J202</f>
        <v>Пром.пр.</v>
      </c>
      <c r="C209" s="307" t="str">
        <f>'МЕНЮ  12-18л. лето '!C202</f>
        <v>Хлеб ржаной</v>
      </c>
      <c r="D209" s="1180">
        <f>'МЕНЮ  12-18л. лето '!D202</f>
        <v>50</v>
      </c>
      <c r="E209" s="851">
        <f>'МЕНЮ  12-18л. лето '!E202</f>
        <v>2.8250000000000002</v>
      </c>
      <c r="F209" s="842">
        <f>'МЕНЮ  12-18л. лето '!F202</f>
        <v>0.75</v>
      </c>
      <c r="G209" s="842">
        <f>'МЕНЮ  12-18л. лето '!G202</f>
        <v>20.931999999999999</v>
      </c>
      <c r="H209" s="844">
        <f>'МЕНЮ  12-18л. лето '!H202</f>
        <v>101.78</v>
      </c>
      <c r="I209" s="1884">
        <v>0</v>
      </c>
      <c r="J209" s="1884">
        <v>0.115</v>
      </c>
      <c r="K209" s="1884">
        <v>0.115</v>
      </c>
      <c r="L209" s="1823">
        <v>0</v>
      </c>
      <c r="M209" s="1884">
        <v>16.5</v>
      </c>
      <c r="N209" s="1884">
        <v>75.33</v>
      </c>
      <c r="O209" s="1884">
        <v>3.3</v>
      </c>
      <c r="P209" s="1893">
        <v>3.5000000000000003E-2</v>
      </c>
      <c r="Q209" s="970">
        <f>'МЕНЮ  12-18л. лето '!I202</f>
        <v>10</v>
      </c>
      <c r="R209" s="11"/>
      <c r="V209" s="111"/>
      <c r="W209" s="106"/>
      <c r="X209" s="106"/>
      <c r="Y209" s="101"/>
      <c r="Z209" s="101"/>
      <c r="AA209" s="101"/>
      <c r="AB209" s="167"/>
      <c r="AC209" s="101"/>
      <c r="AD209" s="101"/>
      <c r="AE209" s="101"/>
      <c r="AF209" s="101"/>
      <c r="AG209" s="101"/>
      <c r="AH209" s="101"/>
      <c r="AI209" s="101"/>
      <c r="AJ209" s="101"/>
      <c r="AK209" s="166"/>
      <c r="AL209" s="91"/>
      <c r="AM209" s="87"/>
      <c r="AN209" s="86"/>
      <c r="AO209" s="99"/>
      <c r="AP209" s="91"/>
      <c r="AQ209" s="91"/>
      <c r="AR209" s="91"/>
      <c r="AS209" s="91"/>
      <c r="AT209" s="91"/>
      <c r="AU209" s="91"/>
      <c r="AV209" s="91"/>
      <c r="AW209" s="91"/>
      <c r="AX209" s="91"/>
      <c r="AY209" s="91"/>
      <c r="AZ209" s="91"/>
      <c r="BA209" s="91"/>
      <c r="BB209" s="91"/>
      <c r="BC209" s="91"/>
      <c r="BD209" s="91"/>
      <c r="BE209" s="91"/>
      <c r="BF209" s="91"/>
      <c r="BG209" s="91"/>
      <c r="BH209" s="91"/>
      <c r="BI209" s="91"/>
    </row>
    <row r="210" spans="2:61" ht="15.75" customHeight="1">
      <c r="B210" s="405" t="s">
        <v>337</v>
      </c>
      <c r="C210" s="1008"/>
      <c r="D210" s="1383">
        <f>'МЕНЮ  12-18л. лето '!D203</f>
        <v>920</v>
      </c>
      <c r="E210" s="422">
        <f t="shared" ref="E210:P210" si="13">SUM(E202:E209)</f>
        <v>31.663999999999998</v>
      </c>
      <c r="F210" s="640">
        <f t="shared" si="13"/>
        <v>31.756</v>
      </c>
      <c r="G210" s="640">
        <f t="shared" si="13"/>
        <v>137.154</v>
      </c>
      <c r="H210" s="950">
        <f t="shared" si="13"/>
        <v>950.91199999999992</v>
      </c>
      <c r="I210" s="640">
        <f t="shared" si="13"/>
        <v>48.414000000000001</v>
      </c>
      <c r="J210" s="640">
        <f t="shared" si="13"/>
        <v>0.5655</v>
      </c>
      <c r="K210" s="640">
        <f t="shared" si="13"/>
        <v>0.5495000000000001</v>
      </c>
      <c r="L210" s="640">
        <f t="shared" si="13"/>
        <v>308.19</v>
      </c>
      <c r="M210" s="939">
        <f t="shared" si="13"/>
        <v>196.04300000000001</v>
      </c>
      <c r="N210" s="939">
        <f t="shared" si="13"/>
        <v>513.26</v>
      </c>
      <c r="O210" s="939">
        <f t="shared" si="13"/>
        <v>163.47000000000003</v>
      </c>
      <c r="P210" s="950">
        <f t="shared" si="13"/>
        <v>5.2439999999999998</v>
      </c>
      <c r="Q210" s="958"/>
      <c r="R210" s="11"/>
      <c r="V210" s="91"/>
      <c r="W210" s="164"/>
      <c r="X210" s="91"/>
      <c r="Y210" s="106"/>
      <c r="Z210" s="569"/>
      <c r="AA210" s="569"/>
      <c r="AB210" s="569"/>
      <c r="AC210" s="569"/>
      <c r="AD210" s="106"/>
      <c r="AE210" s="106"/>
      <c r="AF210" s="106"/>
      <c r="AG210" s="106"/>
      <c r="AH210" s="106"/>
      <c r="AI210" s="106"/>
      <c r="AJ210" s="106"/>
      <c r="AK210" s="91"/>
      <c r="AL210" s="91"/>
      <c r="AM210" s="87"/>
      <c r="AN210" s="90"/>
      <c r="AO210" s="91"/>
      <c r="AP210" s="91"/>
      <c r="AQ210" s="91"/>
      <c r="AR210" s="91"/>
      <c r="AS210" s="91"/>
      <c r="AT210" s="91"/>
      <c r="AU210" s="91"/>
      <c r="AV210" s="91"/>
      <c r="AW210" s="91"/>
      <c r="AX210" s="91"/>
      <c r="AY210" s="91"/>
      <c r="AZ210" s="91"/>
      <c r="BA210" s="91"/>
      <c r="BB210" s="91"/>
      <c r="BC210" s="91"/>
      <c r="BD210" s="91"/>
      <c r="BE210" s="91"/>
      <c r="BF210" s="91"/>
      <c r="BG210" s="91"/>
      <c r="BH210" s="91"/>
      <c r="BI210" s="91"/>
    </row>
    <row r="211" spans="2:61" ht="18" customHeight="1">
      <c r="B211" s="870"/>
      <c r="C211" s="871" t="s">
        <v>10</v>
      </c>
      <c r="D211" s="1198">
        <v>0.35</v>
      </c>
      <c r="E211" s="1199">
        <v>31.5</v>
      </c>
      <c r="F211" s="1181">
        <v>32.200000000000003</v>
      </c>
      <c r="G211" s="1219">
        <v>134.05000000000001</v>
      </c>
      <c r="H211" s="1200">
        <v>952</v>
      </c>
      <c r="I211" s="901">
        <v>24.5</v>
      </c>
      <c r="J211" s="878">
        <v>0.49</v>
      </c>
      <c r="K211" s="879">
        <v>0.56000000000000005</v>
      </c>
      <c r="L211" s="880">
        <v>315</v>
      </c>
      <c r="M211" s="902">
        <v>420</v>
      </c>
      <c r="N211" s="903">
        <v>420</v>
      </c>
      <c r="O211" s="903">
        <v>105</v>
      </c>
      <c r="P211" s="882">
        <v>6.3</v>
      </c>
      <c r="Q211" s="958"/>
      <c r="R211" s="11"/>
      <c r="V211" s="247"/>
      <c r="W211" s="87"/>
      <c r="X211" s="248"/>
      <c r="Y211" s="101"/>
      <c r="Z211" s="101"/>
      <c r="AA211" s="496"/>
      <c r="AB211" s="167"/>
      <c r="AC211" s="101"/>
      <c r="AD211" s="166"/>
      <c r="AE211" s="166"/>
      <c r="AF211" s="166"/>
      <c r="AG211" s="166"/>
      <c r="AH211" s="166"/>
      <c r="AI211" s="166"/>
      <c r="AJ211" s="166"/>
      <c r="AK211" s="166"/>
      <c r="AL211" s="91"/>
      <c r="AM211" s="509"/>
      <c r="AN211" s="509"/>
      <c r="AO211" s="509"/>
      <c r="AP211" s="176"/>
      <c r="AQ211" s="505"/>
      <c r="AR211" s="509"/>
      <c r="AS211" s="176"/>
      <c r="AT211" s="176"/>
      <c r="AU211" s="509"/>
      <c r="AV211" s="504"/>
      <c r="AW211" s="509"/>
      <c r="AX211" s="509"/>
      <c r="AY211" s="91"/>
      <c r="AZ211" s="114"/>
      <c r="BA211" s="91"/>
      <c r="BB211" s="91"/>
      <c r="BC211" s="91"/>
      <c r="BD211" s="91"/>
      <c r="BE211" s="91"/>
      <c r="BF211" s="91"/>
      <c r="BG211" s="91"/>
      <c r="BH211" s="91"/>
      <c r="BI211" s="91"/>
    </row>
    <row r="212" spans="2:61" ht="15" customHeight="1" thickBot="1">
      <c r="B212" s="195"/>
      <c r="C212" s="883" t="s">
        <v>505</v>
      </c>
      <c r="D212" s="884"/>
      <c r="E212" s="885">
        <v>0.18</v>
      </c>
      <c r="F212" s="860">
        <v>-0.48</v>
      </c>
      <c r="G212" s="860">
        <v>0.81</v>
      </c>
      <c r="H212" s="860">
        <v>-0.04</v>
      </c>
      <c r="I212" s="860">
        <v>34.159999999999997</v>
      </c>
      <c r="J212" s="860">
        <v>5.39</v>
      </c>
      <c r="K212" s="860">
        <v>-0.06</v>
      </c>
      <c r="L212" s="860">
        <v>-0.76</v>
      </c>
      <c r="M212" s="860">
        <v>-18.66</v>
      </c>
      <c r="N212" s="860">
        <v>7.77</v>
      </c>
      <c r="O212" s="860">
        <v>19.489999999999998</v>
      </c>
      <c r="P212" s="1058">
        <v>-5.87</v>
      </c>
      <c r="Q212" s="447"/>
      <c r="R212" s="11"/>
      <c r="V212" s="111"/>
      <c r="W212" s="87"/>
      <c r="X212" s="232"/>
      <c r="Y212" s="101"/>
      <c r="Z212" s="101"/>
      <c r="AA212" s="101"/>
      <c r="AB212" s="167"/>
      <c r="AC212" s="530"/>
      <c r="AD212" s="530"/>
      <c r="AE212" s="530"/>
      <c r="AF212" s="530"/>
      <c r="AG212" s="101"/>
      <c r="AH212" s="144"/>
      <c r="AI212" s="101"/>
      <c r="AJ212" s="101"/>
      <c r="AK212" s="166"/>
      <c r="AL212" s="91"/>
      <c r="AM212" s="509"/>
      <c r="AN212" s="509"/>
      <c r="AO212" s="509"/>
      <c r="AP212" s="509"/>
      <c r="AQ212" s="509"/>
      <c r="AR212" s="509"/>
      <c r="AS212" s="509"/>
      <c r="AT212" s="509"/>
      <c r="AU212" s="509"/>
      <c r="AV212" s="509"/>
      <c r="AW212" s="509"/>
      <c r="AX212" s="509"/>
      <c r="AY212" s="91"/>
      <c r="AZ212" s="91"/>
      <c r="BA212" s="91"/>
      <c r="BB212" s="91"/>
      <c r="BC212" s="91"/>
      <c r="BD212" s="91"/>
      <c r="BE212" s="91"/>
      <c r="BF212" s="91"/>
      <c r="BG212" s="91"/>
      <c r="BH212" s="91"/>
      <c r="BI212" s="91"/>
    </row>
    <row r="213" spans="2:61" ht="15.75" customHeight="1" thickBot="1">
      <c r="R213" s="11"/>
      <c r="V213" s="100"/>
      <c r="W213" s="87"/>
      <c r="X213" s="83"/>
      <c r="Y213" s="101"/>
      <c r="Z213" s="101"/>
      <c r="AA213" s="496"/>
      <c r="AB213" s="167"/>
      <c r="AC213" s="101"/>
      <c r="AD213" s="166"/>
      <c r="AE213" s="166"/>
      <c r="AF213" s="166"/>
      <c r="AG213" s="166"/>
      <c r="AH213" s="166"/>
      <c r="AI213" s="166"/>
      <c r="AJ213" s="166"/>
      <c r="AK213" s="166"/>
      <c r="AL213" s="91"/>
      <c r="AM213" s="91"/>
      <c r="AN213" s="91"/>
      <c r="AO213" s="91"/>
      <c r="AP213" s="176"/>
      <c r="AQ213" s="176"/>
      <c r="AR213" s="91"/>
      <c r="AS213" s="176"/>
      <c r="AT213" s="176"/>
      <c r="AU213" s="91"/>
      <c r="AV213" s="87"/>
      <c r="AW213" s="91"/>
      <c r="AX213" s="91"/>
      <c r="AY213" s="91"/>
      <c r="AZ213" s="91"/>
      <c r="BA213" s="91"/>
      <c r="BB213" s="91"/>
      <c r="BC213" s="91"/>
      <c r="BD213" s="91"/>
      <c r="BE213" s="91"/>
      <c r="BF213" s="91"/>
      <c r="BG213" s="91"/>
      <c r="BH213" s="91"/>
      <c r="BI213" s="91"/>
    </row>
    <row r="214" spans="2:61" ht="14.25" customHeight="1">
      <c r="B214" s="33"/>
      <c r="C214" s="34" t="s">
        <v>508</v>
      </c>
      <c r="D214" s="35"/>
      <c r="E214" s="130">
        <f t="shared" ref="E214:P214" si="14">E198+E210</f>
        <v>54.030999999999999</v>
      </c>
      <c r="F214" s="425">
        <f t="shared" si="14"/>
        <v>54.867999999999995</v>
      </c>
      <c r="G214" s="425">
        <f t="shared" si="14"/>
        <v>233.68600000000001</v>
      </c>
      <c r="H214" s="425">
        <f t="shared" si="14"/>
        <v>1630.944</v>
      </c>
      <c r="I214" s="425">
        <f t="shared" si="14"/>
        <v>60.323999999999998</v>
      </c>
      <c r="J214" s="425">
        <f t="shared" si="14"/>
        <v>0.85050000000000003</v>
      </c>
      <c r="K214" s="425">
        <f t="shared" si="14"/>
        <v>0.78450000000000009</v>
      </c>
      <c r="L214" s="425">
        <f t="shared" si="14"/>
        <v>344.79</v>
      </c>
      <c r="M214" s="912">
        <f t="shared" si="14"/>
        <v>413.7</v>
      </c>
      <c r="N214" s="953">
        <f t="shared" si="14"/>
        <v>754.96</v>
      </c>
      <c r="O214" s="914">
        <f t="shared" si="14"/>
        <v>217.18</v>
      </c>
      <c r="P214" s="426">
        <f t="shared" si="14"/>
        <v>9.8681999999999999</v>
      </c>
      <c r="Q214" s="91"/>
      <c r="R214" s="11"/>
      <c r="V214" s="100"/>
      <c r="W214" s="87"/>
      <c r="X214" s="232"/>
      <c r="Y214" s="101"/>
      <c r="Z214" s="101"/>
      <c r="AA214" s="101"/>
      <c r="AB214" s="167"/>
      <c r="AC214" s="101"/>
      <c r="AD214" s="101"/>
      <c r="AE214" s="101"/>
      <c r="AF214" s="101"/>
      <c r="AG214" s="101"/>
      <c r="AH214" s="101"/>
      <c r="AI214" s="101"/>
      <c r="AJ214" s="101"/>
      <c r="AK214" s="166"/>
      <c r="AL214" s="91"/>
      <c r="AM214" s="540"/>
      <c r="AN214" s="541"/>
      <c r="AO214" s="542"/>
      <c r="AP214" s="543"/>
      <c r="AQ214" s="503"/>
      <c r="AR214" s="503"/>
      <c r="AS214" s="503"/>
      <c r="AT214" s="503"/>
      <c r="AU214" s="503"/>
      <c r="AV214" s="503"/>
      <c r="AW214" s="540"/>
      <c r="AX214" s="540"/>
      <c r="AY214" s="544"/>
      <c r="AZ214" s="91"/>
      <c r="BA214" s="91"/>
      <c r="BB214" s="91"/>
      <c r="BC214" s="91"/>
      <c r="BD214" s="91"/>
      <c r="BE214" s="91"/>
      <c r="BF214" s="91"/>
      <c r="BG214" s="91"/>
      <c r="BH214" s="91"/>
      <c r="BI214" s="91"/>
    </row>
    <row r="215" spans="2:61" ht="13.5" customHeight="1">
      <c r="B215" s="711"/>
      <c r="C215" s="916" t="s">
        <v>10</v>
      </c>
      <c r="D215" s="872">
        <v>0.6</v>
      </c>
      <c r="E215" s="917">
        <v>54</v>
      </c>
      <c r="F215" s="877">
        <v>55.2</v>
      </c>
      <c r="G215" s="1190">
        <v>229.8</v>
      </c>
      <c r="H215" s="918">
        <v>1632</v>
      </c>
      <c r="I215" s="901">
        <v>42</v>
      </c>
      <c r="J215" s="878">
        <v>0.84</v>
      </c>
      <c r="K215" s="879">
        <v>0.96</v>
      </c>
      <c r="L215" s="880">
        <v>540</v>
      </c>
      <c r="M215" s="919">
        <v>720</v>
      </c>
      <c r="N215" s="881">
        <v>720</v>
      </c>
      <c r="O215" s="881">
        <v>180</v>
      </c>
      <c r="P215" s="1802">
        <v>10.8</v>
      </c>
      <c r="Q215" s="91"/>
      <c r="R215" s="11"/>
      <c r="V215" s="247"/>
      <c r="W215" s="114"/>
      <c r="X215" s="248"/>
      <c r="Y215" s="101"/>
      <c r="Z215" s="101"/>
      <c r="AA215" s="101"/>
      <c r="AB215" s="167"/>
      <c r="AC215" s="101"/>
      <c r="AD215" s="101"/>
      <c r="AE215" s="101"/>
      <c r="AF215" s="101"/>
      <c r="AG215" s="101"/>
      <c r="AH215" s="101"/>
      <c r="AI215" s="101"/>
      <c r="AJ215" s="101"/>
      <c r="AK215" s="166"/>
      <c r="AL215" s="91"/>
      <c r="AM215" s="506"/>
      <c r="AN215" s="506"/>
      <c r="AO215" s="506"/>
      <c r="AP215" s="550"/>
      <c r="AQ215" s="506"/>
      <c r="AR215" s="506"/>
      <c r="AS215" s="506"/>
      <c r="AT215" s="506"/>
      <c r="AU215" s="506"/>
      <c r="AV215" s="506"/>
      <c r="AW215" s="506"/>
      <c r="AX215" s="506"/>
      <c r="AY215" s="506"/>
      <c r="AZ215" s="91"/>
      <c r="BA215" s="91"/>
      <c r="BB215" s="91"/>
      <c r="BC215" s="91"/>
      <c r="BD215" s="91"/>
      <c r="BE215" s="91"/>
      <c r="BF215" s="91"/>
      <c r="BG215" s="91"/>
      <c r="BH215" s="91"/>
      <c r="BI215" s="91"/>
    </row>
    <row r="216" spans="2:61" ht="16.5" customHeight="1" thickBot="1">
      <c r="B216" s="195"/>
      <c r="C216" s="883" t="s">
        <v>505</v>
      </c>
      <c r="D216" s="884"/>
      <c r="E216" s="885">
        <v>0.03</v>
      </c>
      <c r="F216" s="860">
        <v>-0.36</v>
      </c>
      <c r="G216" s="860">
        <v>1.01</v>
      </c>
      <c r="H216" s="860">
        <v>-0.04</v>
      </c>
      <c r="I216" s="860">
        <v>26.18</v>
      </c>
      <c r="J216" s="860">
        <v>0.75</v>
      </c>
      <c r="K216" s="860">
        <v>-10.97</v>
      </c>
      <c r="L216" s="860">
        <v>-21.69</v>
      </c>
      <c r="M216" s="860">
        <v>-25.53</v>
      </c>
      <c r="N216" s="860">
        <v>2.91</v>
      </c>
      <c r="O216" s="860">
        <v>12.39</v>
      </c>
      <c r="P216" s="886">
        <v>-5.18</v>
      </c>
      <c r="Q216" s="571"/>
      <c r="R216" s="11"/>
      <c r="V216" s="247"/>
      <c r="W216" s="114"/>
      <c r="X216" s="248"/>
      <c r="Y216" s="101"/>
      <c r="Z216" s="101"/>
      <c r="AA216" s="101"/>
      <c r="AB216" s="167"/>
      <c r="AC216" s="530"/>
      <c r="AD216" s="530"/>
      <c r="AE216" s="530"/>
      <c r="AF216" s="530"/>
      <c r="AG216" s="101"/>
      <c r="AH216" s="144"/>
      <c r="AI216" s="101"/>
      <c r="AJ216" s="101"/>
      <c r="AK216" s="166"/>
      <c r="AL216" s="91"/>
      <c r="AM216" s="101"/>
      <c r="AN216" s="101"/>
      <c r="AO216" s="101"/>
      <c r="AP216" s="167"/>
      <c r="AQ216" s="530"/>
      <c r="AR216" s="530"/>
      <c r="AS216" s="530"/>
      <c r="AT216" s="530"/>
      <c r="AU216" s="101"/>
      <c r="AV216" s="144"/>
      <c r="AW216" s="101"/>
      <c r="AX216" s="101"/>
      <c r="AY216" s="110"/>
      <c r="AZ216" s="91"/>
      <c r="BA216" s="91"/>
      <c r="BB216" s="91"/>
      <c r="BC216" s="91"/>
      <c r="BD216" s="91"/>
      <c r="BE216" s="91"/>
      <c r="BF216" s="91"/>
      <c r="BG216" s="91"/>
      <c r="BH216" s="91"/>
      <c r="BI216" s="91"/>
    </row>
    <row r="217" spans="2:61" ht="15" customHeight="1" thickBot="1">
      <c r="Q217" s="571"/>
      <c r="R217" s="11"/>
      <c r="V217" s="247"/>
      <c r="W217" s="114"/>
      <c r="X217" s="248"/>
      <c r="Y217" s="101"/>
      <c r="Z217" s="101"/>
      <c r="AA217" s="496"/>
      <c r="AB217" s="167"/>
      <c r="AC217" s="101"/>
      <c r="AD217" s="166"/>
      <c r="AE217" s="166"/>
      <c r="AF217" s="166"/>
      <c r="AG217" s="166"/>
      <c r="AH217" s="166"/>
      <c r="AI217" s="166"/>
      <c r="AJ217" s="166"/>
      <c r="AK217" s="166"/>
      <c r="AL217" s="91"/>
      <c r="AM217" s="562"/>
      <c r="AN217" s="562"/>
      <c r="AO217" s="562"/>
      <c r="AP217" s="567"/>
      <c r="AQ217" s="562"/>
      <c r="AR217" s="562"/>
      <c r="AS217" s="562"/>
      <c r="AT217" s="562"/>
      <c r="AU217" s="563"/>
      <c r="AV217" s="563"/>
      <c r="AW217" s="562"/>
      <c r="AX217" s="562"/>
      <c r="AY217" s="562"/>
      <c r="AZ217" s="91"/>
      <c r="BA217" s="91"/>
      <c r="BB217" s="91"/>
      <c r="BC217" s="91"/>
      <c r="BD217" s="91"/>
      <c r="BE217" s="91"/>
      <c r="BF217" s="91"/>
      <c r="BG217" s="91"/>
      <c r="BH217" s="91"/>
      <c r="BI217" s="91"/>
    </row>
    <row r="218" spans="2:61" ht="15" customHeight="1" thickBot="1">
      <c r="B218" s="1789" t="s">
        <v>597</v>
      </c>
      <c r="C218" s="52"/>
      <c r="D218" s="480"/>
      <c r="E218" s="985" t="s">
        <v>516</v>
      </c>
      <c r="F218" s="199"/>
      <c r="G218" s="199"/>
      <c r="H218" s="819" t="s">
        <v>486</v>
      </c>
      <c r="I218" s="710" t="s">
        <v>481</v>
      </c>
      <c r="J218" s="736"/>
      <c r="K218" s="736"/>
      <c r="L218" s="986"/>
      <c r="M218" s="987" t="s">
        <v>517</v>
      </c>
      <c r="N218" s="812"/>
      <c r="O218" s="813"/>
      <c r="P218" s="481"/>
      <c r="Q218" s="571"/>
      <c r="R218" s="11"/>
      <c r="V218" s="247"/>
      <c r="W218" s="114"/>
      <c r="X218" s="248"/>
      <c r="Y218" s="101"/>
      <c r="Z218" s="101"/>
      <c r="AA218" s="101"/>
      <c r="AB218" s="167"/>
      <c r="AC218" s="101"/>
      <c r="AD218" s="497"/>
      <c r="AE218" s="101"/>
      <c r="AF218" s="101"/>
      <c r="AG218" s="101"/>
      <c r="AH218" s="101"/>
      <c r="AI218" s="101"/>
      <c r="AJ218" s="101"/>
      <c r="AK218" s="166"/>
      <c r="AL218" s="91"/>
      <c r="AM218" s="91"/>
      <c r="AN218" s="91"/>
      <c r="AO218" s="91"/>
      <c r="AP218" s="91"/>
      <c r="AQ218" s="91"/>
      <c r="AR218" s="91"/>
      <c r="AS218" s="91"/>
      <c r="AT218" s="91"/>
      <c r="AU218" s="91"/>
      <c r="AV218" s="91"/>
      <c r="AW218" s="91"/>
      <c r="AX218" s="91"/>
      <c r="AY218" s="91"/>
      <c r="AZ218" s="91"/>
      <c r="BA218" s="91"/>
      <c r="BB218" s="91"/>
      <c r="BC218" s="91"/>
      <c r="BD218" s="91"/>
      <c r="BE218" s="91"/>
      <c r="BF218" s="91"/>
      <c r="BG218" s="91"/>
      <c r="BH218" s="91"/>
      <c r="BI218" s="91"/>
    </row>
    <row r="219" spans="2:61" ht="14.25" customHeight="1">
      <c r="B219" s="1315" t="s">
        <v>544</v>
      </c>
      <c r="C219" s="11"/>
      <c r="D219" s="482"/>
      <c r="E219" s="989" t="s">
        <v>323</v>
      </c>
      <c r="F219" s="989" t="s">
        <v>65</v>
      </c>
      <c r="G219" s="990" t="s">
        <v>66</v>
      </c>
      <c r="H219" s="991" t="s">
        <v>327</v>
      </c>
      <c r="I219" s="817"/>
      <c r="J219" s="825"/>
      <c r="K219" s="812"/>
      <c r="L219" s="825"/>
      <c r="M219" s="992" t="s">
        <v>491</v>
      </c>
      <c r="N219" s="993" t="s">
        <v>492</v>
      </c>
      <c r="O219" s="992" t="s">
        <v>493</v>
      </c>
      <c r="P219" s="994" t="s">
        <v>494</v>
      </c>
      <c r="Q219" s="571"/>
      <c r="R219" s="11"/>
      <c r="V219" s="83"/>
      <c r="W219" s="514"/>
      <c r="X219" s="86"/>
      <c r="Y219" s="559"/>
      <c r="Z219" s="559"/>
      <c r="AA219" s="559"/>
      <c r="AB219" s="560"/>
      <c r="AC219" s="559"/>
      <c r="AD219" s="565"/>
      <c r="AE219" s="559"/>
      <c r="AF219" s="559"/>
      <c r="AG219" s="559"/>
      <c r="AH219" s="560"/>
      <c r="AI219" s="560"/>
      <c r="AJ219" s="559"/>
      <c r="AK219" s="559"/>
      <c r="AL219" s="91"/>
      <c r="AM219" s="91"/>
      <c r="AN219" s="91"/>
      <c r="AO219" s="91"/>
      <c r="AP219" s="91"/>
      <c r="AQ219" s="91"/>
      <c r="AR219" s="91"/>
      <c r="AS219" s="91"/>
      <c r="AT219" s="91"/>
      <c r="AU219" s="91"/>
      <c r="AV219" s="504"/>
      <c r="AW219" s="91"/>
      <c r="AX219" s="504"/>
      <c r="AY219" s="91"/>
      <c r="AZ219" s="91"/>
      <c r="BA219" s="91"/>
      <c r="BB219" s="91"/>
      <c r="BC219" s="91"/>
      <c r="BD219" s="91"/>
      <c r="BE219" s="91"/>
      <c r="BF219" s="91"/>
      <c r="BG219" s="91"/>
      <c r="BH219" s="91"/>
      <c r="BI219" s="91"/>
    </row>
    <row r="220" spans="2:61" ht="18.75" customHeight="1" thickBot="1">
      <c r="B220" s="50"/>
      <c r="C220" s="995" t="s">
        <v>366</v>
      </c>
      <c r="D220" s="227"/>
      <c r="E220" s="378" t="s">
        <v>5</v>
      </c>
      <c r="F220" s="378" t="s">
        <v>6</v>
      </c>
      <c r="G220" s="378" t="s">
        <v>7</v>
      </c>
      <c r="H220" s="833" t="s">
        <v>496</v>
      </c>
      <c r="I220" s="833" t="s">
        <v>497</v>
      </c>
      <c r="J220" s="834" t="s">
        <v>498</v>
      </c>
      <c r="K220" s="835" t="s">
        <v>499</v>
      </c>
      <c r="L220" s="834" t="s">
        <v>500</v>
      </c>
      <c r="M220" s="835" t="s">
        <v>501</v>
      </c>
      <c r="N220" s="834" t="s">
        <v>502</v>
      </c>
      <c r="O220" s="835" t="s">
        <v>503</v>
      </c>
      <c r="P220" s="837" t="s">
        <v>504</v>
      </c>
      <c r="Q220" s="571"/>
      <c r="R220" s="11"/>
      <c r="V220" s="91"/>
      <c r="W220" s="545"/>
      <c r="X220" s="91"/>
      <c r="Y220" s="546"/>
      <c r="Z220" s="546"/>
      <c r="AA220" s="546"/>
      <c r="AB220" s="546"/>
      <c r="AC220" s="547"/>
      <c r="AD220" s="546"/>
      <c r="AE220" s="546"/>
      <c r="AF220" s="546"/>
      <c r="AG220" s="548"/>
      <c r="AH220" s="548"/>
      <c r="AI220" s="546"/>
      <c r="AJ220" s="546"/>
      <c r="AK220" s="549"/>
      <c r="AL220" s="91"/>
      <c r="AM220" s="91"/>
      <c r="AN220" s="91"/>
      <c r="AO220" s="91"/>
      <c r="AP220" s="512"/>
      <c r="AQ220" s="91"/>
      <c r="AR220" s="91"/>
      <c r="AS220" s="91"/>
      <c r="AT220" s="91"/>
      <c r="AU220" s="91"/>
      <c r="AV220" s="91"/>
      <c r="AW220" s="91"/>
      <c r="AX220" s="504"/>
      <c r="AY220" s="91"/>
      <c r="AZ220" s="91"/>
      <c r="BA220" s="91"/>
      <c r="BB220" s="91"/>
      <c r="BC220" s="91"/>
      <c r="BD220" s="91"/>
      <c r="BE220" s="91"/>
      <c r="BF220" s="91"/>
      <c r="BG220" s="91"/>
      <c r="BH220" s="91"/>
      <c r="BI220" s="91"/>
    </row>
    <row r="221" spans="2:61" ht="15.75" customHeight="1">
      <c r="B221" s="75"/>
      <c r="C221" s="996" t="s">
        <v>124</v>
      </c>
      <c r="D221" s="997">
        <v>1</v>
      </c>
      <c r="E221" s="146">
        <v>90</v>
      </c>
      <c r="F221" s="53">
        <v>92</v>
      </c>
      <c r="G221" s="54">
        <v>383</v>
      </c>
      <c r="H221" s="486">
        <v>2720</v>
      </c>
      <c r="I221" s="146">
        <v>70</v>
      </c>
      <c r="J221" s="53">
        <v>1.4</v>
      </c>
      <c r="K221" s="53">
        <v>1.6</v>
      </c>
      <c r="L221" s="54">
        <v>900</v>
      </c>
      <c r="M221" s="1800">
        <v>1200</v>
      </c>
      <c r="N221" s="1800">
        <v>1200</v>
      </c>
      <c r="O221" s="1800">
        <v>300</v>
      </c>
      <c r="P221" s="1801">
        <v>18</v>
      </c>
      <c r="Q221" s="571"/>
      <c r="R221" s="11"/>
      <c r="V221" s="263"/>
      <c r="W221" s="502"/>
      <c r="X221" s="106"/>
      <c r="Y221" s="106"/>
      <c r="Z221" s="106"/>
      <c r="AA221" s="106"/>
      <c r="AB221" s="106"/>
      <c r="AC221" s="106"/>
      <c r="AD221" s="106"/>
      <c r="AE221" s="106"/>
      <c r="AF221" s="106"/>
      <c r="AG221" s="106"/>
      <c r="AH221" s="106"/>
      <c r="AI221" s="106"/>
      <c r="AJ221" s="106"/>
      <c r="AK221" s="91"/>
      <c r="AL221" s="91"/>
      <c r="AM221" s="91"/>
      <c r="AN221" s="91"/>
      <c r="AO221" s="91"/>
      <c r="AP221" s="91"/>
      <c r="AQ221" s="91"/>
      <c r="AR221" s="91"/>
      <c r="AS221" s="91"/>
      <c r="AT221" s="91"/>
      <c r="AU221" s="91"/>
      <c r="AV221" s="91"/>
      <c r="AW221" s="91"/>
      <c r="AX221" s="91"/>
      <c r="AY221" s="91"/>
      <c r="AZ221" s="91"/>
      <c r="BA221" s="91"/>
      <c r="BB221" s="91"/>
      <c r="BC221" s="91"/>
      <c r="BD221" s="91"/>
      <c r="BE221" s="91"/>
      <c r="BF221" s="91"/>
      <c r="BG221" s="91"/>
      <c r="BH221" s="91"/>
      <c r="BI221" s="91"/>
    </row>
    <row r="222" spans="2:61" ht="12" customHeight="1" thickBot="1">
      <c r="B222" s="55"/>
      <c r="C222" s="140" t="s">
        <v>148</v>
      </c>
      <c r="D222" s="487"/>
      <c r="E222" s="1277"/>
      <c r="F222" s="1278"/>
      <c r="G222" s="1279"/>
      <c r="H222" s="1278"/>
      <c r="I222" s="1279"/>
      <c r="J222" s="1280"/>
      <c r="K222" s="1278"/>
      <c r="L222" s="1281"/>
      <c r="M222" s="1279"/>
      <c r="N222" s="1278"/>
      <c r="O222" s="1279"/>
      <c r="P222" s="1282"/>
      <c r="Q222" s="571"/>
      <c r="R222" s="11"/>
      <c r="V222" s="100"/>
      <c r="W222" s="248"/>
      <c r="X222" s="83"/>
      <c r="Y222" s="114"/>
      <c r="Z222" s="114"/>
      <c r="AA222" s="114"/>
      <c r="AB222" s="206"/>
      <c r="AC222" s="206"/>
      <c r="AD222" s="516"/>
      <c r="AE222" s="114"/>
      <c r="AF222" s="114"/>
      <c r="AG222" s="206"/>
      <c r="AH222" s="114"/>
      <c r="AI222" s="114"/>
      <c r="AJ222" s="114"/>
      <c r="AK222" s="114"/>
      <c r="AL222" s="91"/>
      <c r="AM222" s="91"/>
      <c r="AN222" s="91"/>
      <c r="AO222" s="91"/>
      <c r="AP222" s="91"/>
      <c r="AQ222" s="91"/>
      <c r="AR222" s="91"/>
      <c r="AS222" s="91"/>
      <c r="AT222" s="91"/>
      <c r="AU222" s="91"/>
      <c r="AV222" s="91"/>
      <c r="AW222" s="91"/>
      <c r="AX222" s="91"/>
      <c r="AY222" s="91"/>
      <c r="AZ222" s="91"/>
      <c r="BA222" s="91"/>
      <c r="BB222" s="91"/>
      <c r="BC222" s="91"/>
      <c r="BD222" s="91"/>
      <c r="BE222" s="91"/>
      <c r="BF222" s="91"/>
      <c r="BG222" s="91"/>
      <c r="BH222" s="91"/>
      <c r="BI222" s="91"/>
    </row>
    <row r="223" spans="2:61" ht="24" customHeight="1">
      <c r="B223" s="1305" t="s">
        <v>598</v>
      </c>
      <c r="C223" s="1306" t="s">
        <v>518</v>
      </c>
      <c r="D223" s="1307">
        <v>0.25</v>
      </c>
      <c r="E223" s="1010">
        <v>22.5</v>
      </c>
      <c r="F223" s="878">
        <v>23</v>
      </c>
      <c r="G223" s="879">
        <v>95.75</v>
      </c>
      <c r="H223" s="1011">
        <v>680</v>
      </c>
      <c r="I223" s="1181">
        <v>17.5</v>
      </c>
      <c r="J223" s="878">
        <v>0.35</v>
      </c>
      <c r="K223" s="879">
        <v>0.4</v>
      </c>
      <c r="L223" s="880">
        <v>225</v>
      </c>
      <c r="M223" s="1196">
        <v>300</v>
      </c>
      <c r="N223" s="880">
        <v>300</v>
      </c>
      <c r="O223" s="880">
        <v>75</v>
      </c>
      <c r="P223" s="882">
        <v>4.5</v>
      </c>
      <c r="Q223" s="571"/>
      <c r="R223" s="11"/>
      <c r="V223" s="100"/>
      <c r="W223" s="91"/>
      <c r="X223" s="248"/>
      <c r="Y223" s="561"/>
      <c r="Z223" s="561"/>
      <c r="AA223" s="561"/>
      <c r="AB223" s="561"/>
      <c r="AC223" s="561"/>
      <c r="AD223" s="561"/>
      <c r="AE223" s="561"/>
      <c r="AF223" s="561"/>
      <c r="AG223" s="561"/>
      <c r="AH223" s="561"/>
      <c r="AI223" s="561"/>
      <c r="AJ223" s="561"/>
      <c r="AK223" s="561"/>
      <c r="AL223" s="91"/>
      <c r="AM223" s="91"/>
      <c r="AN223" s="91"/>
      <c r="AO223" s="91"/>
      <c r="AP223" s="91"/>
      <c r="AQ223" s="91"/>
      <c r="AR223" s="91"/>
      <c r="AS223" s="91"/>
      <c r="AT223" s="91"/>
      <c r="AU223" s="91"/>
      <c r="AV223" s="91"/>
      <c r="AW223" s="91"/>
      <c r="AX223" s="91"/>
      <c r="AY223" s="91"/>
      <c r="AZ223" s="91"/>
      <c r="BA223" s="91"/>
      <c r="BB223" s="91"/>
      <c r="BC223" s="91"/>
      <c r="BD223" s="91"/>
      <c r="BE223" s="91"/>
      <c r="BF223" s="91"/>
      <c r="BG223" s="91"/>
      <c r="BH223" s="91"/>
      <c r="BI223" s="91"/>
    </row>
    <row r="224" spans="2:61" ht="19.5" customHeight="1">
      <c r="B224" s="1261"/>
      <c r="C224" s="1297" t="s">
        <v>519</v>
      </c>
      <c r="D224" s="1308"/>
      <c r="E224" s="1299">
        <f t="shared" ref="E224:P224" si="15">(E71+E101+E135+E164+E198)/5</f>
        <v>22.5</v>
      </c>
      <c r="F224" s="1300">
        <f t="shared" si="15"/>
        <v>23</v>
      </c>
      <c r="G224" s="1300">
        <f t="shared" si="15"/>
        <v>95.75</v>
      </c>
      <c r="H224" s="1300">
        <f t="shared" si="15"/>
        <v>680</v>
      </c>
      <c r="I224" s="1300">
        <f t="shared" si="15"/>
        <v>12.847919999999998</v>
      </c>
      <c r="J224" s="1300">
        <f t="shared" si="15"/>
        <v>0.30940000000000001</v>
      </c>
      <c r="K224" s="1300">
        <f t="shared" si="15"/>
        <v>0.5272</v>
      </c>
      <c r="L224" s="1301">
        <f t="shared" si="15"/>
        <v>270.32499999999999</v>
      </c>
      <c r="M224" s="1302">
        <f t="shared" si="15"/>
        <v>458.38080000000002</v>
      </c>
      <c r="N224" s="1302">
        <f t="shared" si="15"/>
        <v>333.78260000000006</v>
      </c>
      <c r="O224" s="1303">
        <f t="shared" si="15"/>
        <v>68.343600000000009</v>
      </c>
      <c r="P224" s="1304">
        <f t="shared" si="15"/>
        <v>5.9341200000000001</v>
      </c>
      <c r="Q224" s="571"/>
      <c r="R224" s="11"/>
      <c r="V224" s="91"/>
      <c r="W224" s="164"/>
      <c r="X224" s="91"/>
      <c r="Y224" s="106"/>
      <c r="Z224" s="106"/>
      <c r="AA224" s="106"/>
      <c r="AB224" s="106"/>
      <c r="AC224" s="106"/>
      <c r="AD224" s="106"/>
      <c r="AE224" s="106"/>
      <c r="AF224" s="106"/>
      <c r="AG224" s="106"/>
      <c r="AH224" s="106"/>
      <c r="AI224" s="106"/>
      <c r="AJ224" s="106"/>
      <c r="AK224" s="91"/>
      <c r="AL224" s="91"/>
      <c r="AM224" s="509"/>
      <c r="AN224" s="87"/>
      <c r="AO224" s="509"/>
      <c r="AP224" s="176"/>
      <c r="AQ224" s="505"/>
      <c r="AR224" s="509"/>
      <c r="AS224" s="176"/>
      <c r="AT224" s="176"/>
      <c r="AU224" s="509"/>
      <c r="AV224" s="504"/>
      <c r="AW224" s="509"/>
      <c r="AX224" s="509"/>
      <c r="AY224" s="91"/>
      <c r="AZ224" s="101"/>
      <c r="BA224" s="101"/>
      <c r="BB224" s="166"/>
      <c r="BC224" s="91"/>
      <c r="BD224" s="91"/>
      <c r="BE224" s="91"/>
      <c r="BF224" s="91"/>
      <c r="BG224" s="91"/>
      <c r="BH224" s="91"/>
      <c r="BI224" s="91"/>
    </row>
    <row r="225" spans="2:61" ht="18" customHeight="1" thickBot="1">
      <c r="B225" s="195"/>
      <c r="C225" s="1097" t="s">
        <v>505</v>
      </c>
      <c r="D225" s="1309"/>
      <c r="E225" s="885">
        <v>0</v>
      </c>
      <c r="F225" s="860">
        <v>0</v>
      </c>
      <c r="G225" s="860">
        <v>0</v>
      </c>
      <c r="H225" s="860">
        <v>0</v>
      </c>
      <c r="I225" s="860">
        <v>-6.65</v>
      </c>
      <c r="J225" s="860">
        <v>-2.9</v>
      </c>
      <c r="K225" s="860">
        <v>7.95</v>
      </c>
      <c r="L225" s="860">
        <v>5.04</v>
      </c>
      <c r="M225" s="860">
        <v>13.2</v>
      </c>
      <c r="N225" s="860">
        <v>2.82</v>
      </c>
      <c r="O225" s="860">
        <v>-2.2200000000000002</v>
      </c>
      <c r="P225" s="886">
        <v>7.97</v>
      </c>
      <c r="Q225" s="571"/>
      <c r="R225" s="11"/>
      <c r="V225" s="100"/>
      <c r="W225" s="114"/>
      <c r="X225" s="232"/>
      <c r="Y225" s="101"/>
      <c r="Z225" s="101"/>
      <c r="AA225" s="101"/>
      <c r="AB225" s="167"/>
      <c r="AC225" s="101"/>
      <c r="AD225" s="497"/>
      <c r="AE225" s="101"/>
      <c r="AF225" s="101"/>
      <c r="AG225" s="101"/>
      <c r="AH225" s="144"/>
      <c r="AI225" s="497"/>
      <c r="AJ225" s="101"/>
      <c r="AK225" s="101"/>
      <c r="AL225" s="91"/>
      <c r="AM225" s="509"/>
      <c r="AN225" s="509"/>
      <c r="AO225" s="509"/>
      <c r="AP225" s="509"/>
      <c r="AQ225" s="509"/>
      <c r="AR225" s="509"/>
      <c r="AS225" s="509"/>
      <c r="AT225" s="509"/>
      <c r="AU225" s="509"/>
      <c r="AV225" s="509"/>
      <c r="AW225" s="509"/>
      <c r="AX225" s="509"/>
      <c r="AY225" s="91"/>
      <c r="AZ225" s="144"/>
      <c r="BA225" s="101"/>
      <c r="BB225" s="166"/>
      <c r="BC225" s="91"/>
      <c r="BD225" s="91"/>
      <c r="BE225" s="91"/>
      <c r="BF225" s="91"/>
      <c r="BG225" s="91"/>
      <c r="BH225" s="91"/>
      <c r="BI225" s="91"/>
    </row>
    <row r="226" spans="2:61" ht="16.5" customHeight="1" thickBot="1">
      <c r="Q226" s="796"/>
      <c r="V226" s="264"/>
      <c r="W226" s="114"/>
      <c r="X226" s="248"/>
      <c r="Y226" s="101"/>
      <c r="Z226" s="101"/>
      <c r="AA226" s="101"/>
      <c r="AB226" s="167"/>
      <c r="AC226" s="101"/>
      <c r="AD226" s="101"/>
      <c r="AE226" s="101"/>
      <c r="AF226" s="101"/>
      <c r="AG226" s="101"/>
      <c r="AH226" s="101"/>
      <c r="AI226" s="101"/>
      <c r="AJ226" s="101"/>
      <c r="AK226" s="166"/>
      <c r="AL226" s="91"/>
      <c r="AM226" s="91"/>
      <c r="AN226" s="91"/>
      <c r="AO226" s="91"/>
      <c r="AP226" s="176"/>
      <c r="AQ226" s="176"/>
      <c r="AR226" s="91"/>
      <c r="AS226" s="176"/>
      <c r="AT226" s="176"/>
      <c r="AU226" s="91"/>
      <c r="AV226" s="87"/>
      <c r="AW226" s="91"/>
      <c r="AX226" s="91"/>
      <c r="AY226" s="91"/>
      <c r="AZ226" s="91"/>
      <c r="BA226" s="91"/>
      <c r="BB226" s="91"/>
      <c r="BC226" s="91"/>
      <c r="BD226" s="91"/>
      <c r="BE226" s="91"/>
      <c r="BF226" s="91"/>
      <c r="BG226" s="91"/>
      <c r="BH226" s="91"/>
      <c r="BI226" s="91"/>
    </row>
    <row r="227" spans="2:61" ht="18.75" customHeight="1">
      <c r="B227" s="1305" t="s">
        <v>598</v>
      </c>
      <c r="C227" s="1306" t="s">
        <v>520</v>
      </c>
      <c r="D227" s="1310">
        <v>0.35</v>
      </c>
      <c r="E227" s="2052">
        <v>31.5</v>
      </c>
      <c r="F227" s="2053">
        <v>32.200000000000003</v>
      </c>
      <c r="G227" s="2054">
        <v>134.05000000000001</v>
      </c>
      <c r="H227" s="2055">
        <v>952</v>
      </c>
      <c r="I227" s="2056">
        <v>24.5</v>
      </c>
      <c r="J227" s="2057">
        <v>0.49</v>
      </c>
      <c r="K227" s="2058">
        <v>0.56000000000000005</v>
      </c>
      <c r="L227" s="2059">
        <v>315</v>
      </c>
      <c r="M227" s="2060">
        <v>420</v>
      </c>
      <c r="N227" s="2061">
        <v>420</v>
      </c>
      <c r="O227" s="2061">
        <v>105</v>
      </c>
      <c r="P227" s="2062">
        <v>6.3</v>
      </c>
      <c r="V227" s="266"/>
      <c r="W227" s="114"/>
      <c r="X227" s="248"/>
      <c r="Y227" s="101"/>
      <c r="Z227" s="101"/>
      <c r="AA227" s="101"/>
      <c r="AB227" s="167"/>
      <c r="AC227" s="101"/>
      <c r="AD227" s="101"/>
      <c r="AE227" s="101"/>
      <c r="AF227" s="101"/>
      <c r="AG227" s="101"/>
      <c r="AH227" s="101"/>
      <c r="AI227" s="101"/>
      <c r="AJ227" s="101"/>
      <c r="AK227" s="166"/>
      <c r="AL227" s="91"/>
      <c r="AM227" s="540"/>
      <c r="AN227" s="541"/>
      <c r="AO227" s="542"/>
      <c r="AP227" s="543"/>
      <c r="AQ227" s="503"/>
      <c r="AR227" s="503"/>
      <c r="AS227" s="503"/>
      <c r="AT227" s="503"/>
      <c r="AU227" s="503"/>
      <c r="AV227" s="503"/>
      <c r="AW227" s="540"/>
      <c r="AX227" s="540"/>
      <c r="AY227" s="544"/>
      <c r="AZ227" s="91"/>
      <c r="BA227" s="91"/>
      <c r="BB227" s="91"/>
      <c r="BC227" s="91"/>
      <c r="BD227" s="91"/>
      <c r="BE227" s="91"/>
      <c r="BF227" s="91"/>
      <c r="BG227" s="91"/>
      <c r="BH227" s="91"/>
      <c r="BI227" s="91"/>
    </row>
    <row r="228" spans="2:61" ht="17.25" customHeight="1">
      <c r="B228" s="1261"/>
      <c r="C228" s="1297" t="s">
        <v>519</v>
      </c>
      <c r="D228" s="1298"/>
      <c r="E228" s="2063">
        <f t="shared" ref="E228:P228" si="16">(E82+E112+E146+E175+E210)/5</f>
        <v>31.5</v>
      </c>
      <c r="F228" s="2064">
        <f t="shared" si="16"/>
        <v>32.200000000000003</v>
      </c>
      <c r="G228" s="2064">
        <f t="shared" si="16"/>
        <v>134.04999999999998</v>
      </c>
      <c r="H228" s="2064">
        <f t="shared" si="16"/>
        <v>951.9996000000001</v>
      </c>
      <c r="I228" s="2064">
        <f t="shared" si="16"/>
        <v>28.537599999999998</v>
      </c>
      <c r="J228" s="2064">
        <f t="shared" si="16"/>
        <v>0.52310000000000001</v>
      </c>
      <c r="K228" s="2064">
        <f t="shared" si="16"/>
        <v>0.44860000000000005</v>
      </c>
      <c r="L228" s="2065">
        <f t="shared" si="16"/>
        <v>270.91800000000001</v>
      </c>
      <c r="M228" s="2065">
        <f t="shared" si="16"/>
        <v>268.95320000000004</v>
      </c>
      <c r="N228" s="2065">
        <f t="shared" si="16"/>
        <v>382.10180000000003</v>
      </c>
      <c r="O228" s="2065">
        <f t="shared" si="16"/>
        <v>118.76000000000002</v>
      </c>
      <c r="P228" s="2066">
        <f t="shared" si="16"/>
        <v>4.694799999999999</v>
      </c>
      <c r="V228" s="266"/>
      <c r="W228" s="114"/>
      <c r="X228" s="248"/>
      <c r="Y228" s="101"/>
      <c r="Z228" s="101"/>
      <c r="AA228" s="101"/>
      <c r="AB228" s="167"/>
      <c r="AC228" s="101"/>
      <c r="AD228" s="101"/>
      <c r="AE228" s="101"/>
      <c r="AF228" s="101"/>
      <c r="AG228" s="101"/>
      <c r="AH228" s="101"/>
      <c r="AI228" s="101"/>
      <c r="AJ228" s="101"/>
      <c r="AK228" s="166"/>
      <c r="AL228" s="91"/>
      <c r="AM228" s="506"/>
      <c r="AN228" s="506"/>
      <c r="AO228" s="506"/>
      <c r="AP228" s="550"/>
      <c r="AQ228" s="506"/>
      <c r="AR228" s="506"/>
      <c r="AS228" s="506"/>
      <c r="AT228" s="506"/>
      <c r="AU228" s="506"/>
      <c r="AV228" s="506"/>
      <c r="AW228" s="506"/>
      <c r="AX228" s="506"/>
      <c r="AY228" s="506"/>
      <c r="AZ228" s="91"/>
      <c r="BA228" s="91"/>
      <c r="BB228" s="91"/>
      <c r="BC228" s="91"/>
      <c r="BD228" s="91"/>
      <c r="BE228" s="91"/>
      <c r="BF228" s="91"/>
      <c r="BG228" s="91"/>
      <c r="BH228" s="91"/>
      <c r="BI228" s="91"/>
    </row>
    <row r="229" spans="2:61" ht="18.75" customHeight="1" thickBot="1">
      <c r="B229" s="195"/>
      <c r="C229" s="1097" t="s">
        <v>505</v>
      </c>
      <c r="D229" s="1085"/>
      <c r="E229" s="885">
        <v>0</v>
      </c>
      <c r="F229" s="860">
        <v>0</v>
      </c>
      <c r="G229" s="860">
        <v>0</v>
      </c>
      <c r="H229" s="860">
        <v>0</v>
      </c>
      <c r="I229" s="860">
        <v>5.77</v>
      </c>
      <c r="J229" s="860">
        <v>2.36</v>
      </c>
      <c r="K229" s="860">
        <v>-6.96</v>
      </c>
      <c r="L229" s="860">
        <v>-4.9000000000000004</v>
      </c>
      <c r="M229" s="860">
        <v>-12.59</v>
      </c>
      <c r="N229" s="860">
        <v>-3.16</v>
      </c>
      <c r="O229" s="860">
        <v>4.59</v>
      </c>
      <c r="P229" s="886">
        <v>-8.92</v>
      </c>
      <c r="V229" s="266"/>
      <c r="W229" s="114"/>
      <c r="X229" s="248"/>
      <c r="Y229" s="101"/>
      <c r="Z229" s="101"/>
      <c r="AA229" s="101"/>
      <c r="AB229" s="167"/>
      <c r="AC229" s="101"/>
      <c r="AD229" s="101"/>
      <c r="AE229" s="101"/>
      <c r="AF229" s="101"/>
      <c r="AG229" s="101"/>
      <c r="AH229" s="101"/>
      <c r="AI229" s="101"/>
      <c r="AJ229" s="101"/>
      <c r="AK229" s="166"/>
      <c r="AL229" s="91"/>
      <c r="AM229" s="101"/>
      <c r="AN229" s="101"/>
      <c r="AO229" s="101"/>
      <c r="AP229" s="167"/>
      <c r="AQ229" s="530"/>
      <c r="AR229" s="530"/>
      <c r="AS229" s="530"/>
      <c r="AT229" s="530"/>
      <c r="AU229" s="101"/>
      <c r="AV229" s="144"/>
      <c r="AW229" s="101"/>
      <c r="AX229" s="101"/>
      <c r="AY229" s="110"/>
      <c r="AZ229" s="91"/>
      <c r="BA229" s="91"/>
      <c r="BB229" s="91"/>
      <c r="BC229" s="91"/>
      <c r="BD229" s="91"/>
      <c r="BE229" s="91"/>
      <c r="BF229" s="91"/>
      <c r="BG229" s="91"/>
      <c r="BH229" s="91"/>
      <c r="BI229" s="91"/>
    </row>
    <row r="230" spans="2:61" ht="13.5" customHeight="1" thickBot="1">
      <c r="V230" s="111"/>
      <c r="W230" s="164"/>
      <c r="X230" s="91"/>
      <c r="Y230" s="106"/>
      <c r="Z230" s="569"/>
      <c r="AA230" s="569"/>
      <c r="AB230" s="569"/>
      <c r="AC230" s="106"/>
      <c r="AD230" s="106"/>
      <c r="AE230" s="106"/>
      <c r="AF230" s="106"/>
      <c r="AG230" s="106"/>
      <c r="AH230" s="106"/>
      <c r="AI230" s="106"/>
      <c r="AJ230" s="106"/>
      <c r="AK230" s="91"/>
      <c r="AL230" s="91"/>
      <c r="AM230" s="562"/>
      <c r="AN230" s="562"/>
      <c r="AO230" s="562"/>
      <c r="AP230" s="567"/>
      <c r="AQ230" s="562"/>
      <c r="AR230" s="562"/>
      <c r="AS230" s="562"/>
      <c r="AT230" s="562"/>
      <c r="AU230" s="563"/>
      <c r="AV230" s="563"/>
      <c r="AW230" s="562"/>
      <c r="AX230" s="562"/>
      <c r="AY230" s="562"/>
      <c r="AZ230" s="91"/>
      <c r="BA230" s="91"/>
      <c r="BB230" s="91"/>
      <c r="BC230" s="91"/>
      <c r="BD230" s="91"/>
      <c r="BE230" s="91"/>
      <c r="BF230" s="91"/>
      <c r="BG230" s="91"/>
      <c r="BH230" s="91"/>
      <c r="BI230" s="91"/>
    </row>
    <row r="231" spans="2:61" ht="17.25" customHeight="1" thickBot="1">
      <c r="B231" s="1398" t="s">
        <v>598</v>
      </c>
      <c r="C231" s="1399" t="s">
        <v>360</v>
      </c>
      <c r="D231" s="1400">
        <v>0.6</v>
      </c>
      <c r="E231" s="2052">
        <v>54</v>
      </c>
      <c r="F231" s="2053">
        <v>55.2</v>
      </c>
      <c r="G231" s="2054">
        <v>229.8</v>
      </c>
      <c r="H231" s="2055">
        <v>1632</v>
      </c>
      <c r="I231" s="2056">
        <v>42</v>
      </c>
      <c r="J231" s="2057">
        <v>0.84</v>
      </c>
      <c r="K231" s="2058">
        <v>0.96</v>
      </c>
      <c r="L231" s="2059">
        <v>540</v>
      </c>
      <c r="M231" s="2067">
        <v>720</v>
      </c>
      <c r="N231" s="2068">
        <v>720</v>
      </c>
      <c r="O231" s="2068">
        <v>180</v>
      </c>
      <c r="P231" s="2069">
        <v>10.8</v>
      </c>
      <c r="V231" s="110"/>
      <c r="W231" s="98"/>
      <c r="X231" s="82"/>
      <c r="Y231" s="101"/>
      <c r="Z231" s="101"/>
      <c r="AA231" s="101"/>
      <c r="AB231" s="167"/>
      <c r="AC231" s="101"/>
      <c r="AD231" s="497"/>
      <c r="AE231" s="101"/>
      <c r="AF231" s="101"/>
      <c r="AG231" s="101"/>
      <c r="AH231" s="144"/>
      <c r="AI231" s="497"/>
      <c r="AJ231" s="101"/>
      <c r="AK231" s="101"/>
      <c r="AL231" s="91"/>
      <c r="AM231" s="91"/>
      <c r="AN231" s="91"/>
      <c r="AO231" s="91"/>
      <c r="AP231" s="91"/>
      <c r="AQ231" s="91"/>
      <c r="AR231" s="91"/>
      <c r="AS231" s="91"/>
      <c r="AT231" s="91"/>
      <c r="AU231" s="91"/>
      <c r="AV231" s="91"/>
      <c r="AW231" s="91"/>
      <c r="AX231" s="91"/>
      <c r="AY231" s="91"/>
      <c r="AZ231" s="91"/>
      <c r="BA231" s="91"/>
      <c r="BB231" s="91"/>
      <c r="BC231" s="91"/>
      <c r="BD231" s="91"/>
      <c r="BE231" s="91"/>
      <c r="BF231" s="91"/>
      <c r="BG231" s="91"/>
      <c r="BH231" s="91"/>
      <c r="BI231" s="91"/>
    </row>
    <row r="232" spans="2:61" ht="19.5" customHeight="1" thickBot="1">
      <c r="B232" s="1403"/>
      <c r="C232" s="1404" t="s">
        <v>519</v>
      </c>
      <c r="D232" s="1405"/>
      <c r="E232" s="1406">
        <f t="shared" ref="E232:P232" si="17">(E86+E115+E149+E178+E214)/5</f>
        <v>54</v>
      </c>
      <c r="F232" s="1407">
        <f t="shared" si="17"/>
        <v>55.2</v>
      </c>
      <c r="G232" s="1407">
        <f t="shared" si="17"/>
        <v>229.8</v>
      </c>
      <c r="H232" s="1408">
        <f t="shared" si="17"/>
        <v>1631.9995999999999</v>
      </c>
      <c r="I232" s="1407">
        <f t="shared" si="17"/>
        <v>41.38552</v>
      </c>
      <c r="J232" s="1857">
        <f t="shared" si="17"/>
        <v>0.83250000000000013</v>
      </c>
      <c r="K232" s="1407">
        <f t="shared" si="17"/>
        <v>0.97580000000000011</v>
      </c>
      <c r="L232" s="1408">
        <f t="shared" si="17"/>
        <v>541.24299999999994</v>
      </c>
      <c r="M232" s="1408">
        <f t="shared" si="17"/>
        <v>727.33399999999995</v>
      </c>
      <c r="N232" s="1408">
        <f t="shared" si="17"/>
        <v>715.88440000000003</v>
      </c>
      <c r="O232" s="1408">
        <f t="shared" si="17"/>
        <v>187.1036</v>
      </c>
      <c r="P232" s="1409">
        <f t="shared" si="17"/>
        <v>10.628920000000001</v>
      </c>
      <c r="Q232" s="79"/>
      <c r="V232" s="100"/>
      <c r="W232" s="87"/>
      <c r="X232" s="83"/>
      <c r="Y232" s="101"/>
      <c r="Z232" s="101"/>
      <c r="AA232" s="101"/>
      <c r="AB232" s="167"/>
      <c r="AC232" s="530"/>
      <c r="AD232" s="530"/>
      <c r="AE232" s="570"/>
      <c r="AF232" s="530"/>
      <c r="AG232" s="101"/>
      <c r="AH232" s="144"/>
      <c r="AI232" s="101"/>
      <c r="AJ232" s="101"/>
      <c r="AK232" s="110"/>
      <c r="AL232" s="91"/>
      <c r="AM232" s="91"/>
      <c r="AN232" s="91"/>
      <c r="AO232" s="91"/>
      <c r="AP232" s="91"/>
      <c r="AQ232" s="91"/>
      <c r="AR232" s="91"/>
      <c r="AS232" s="91"/>
      <c r="AT232" s="91"/>
      <c r="AU232" s="91"/>
      <c r="AV232" s="504"/>
      <c r="AW232" s="91"/>
      <c r="AX232" s="504"/>
      <c r="AY232" s="91"/>
      <c r="AZ232" s="91"/>
      <c r="BA232" s="91"/>
      <c r="BB232" s="91"/>
      <c r="BC232" s="91"/>
      <c r="BD232" s="91"/>
      <c r="BE232" s="91"/>
      <c r="BF232" s="91"/>
      <c r="BG232" s="91"/>
      <c r="BH232" s="91"/>
      <c r="BI232" s="91"/>
    </row>
    <row r="233" spans="2:61" ht="18.75" customHeight="1" thickBot="1">
      <c r="B233" s="50"/>
      <c r="C233" s="412" t="s">
        <v>505</v>
      </c>
      <c r="D233" s="934"/>
      <c r="E233" s="885">
        <v>0</v>
      </c>
      <c r="F233" s="860">
        <v>0</v>
      </c>
      <c r="G233" s="860">
        <v>0</v>
      </c>
      <c r="H233" s="860">
        <v>0</v>
      </c>
      <c r="I233" s="1401">
        <v>-0.88</v>
      </c>
      <c r="J233" s="1401">
        <v>-0.54</v>
      </c>
      <c r="K233" s="1401">
        <v>0.99</v>
      </c>
      <c r="L233" s="1401">
        <v>0.14000000000000001</v>
      </c>
      <c r="M233" s="1401">
        <v>0.61</v>
      </c>
      <c r="N233" s="1401">
        <v>-0.34</v>
      </c>
      <c r="O233" s="1401">
        <v>2.37</v>
      </c>
      <c r="P233" s="1402">
        <v>-0.95</v>
      </c>
      <c r="V233" s="111"/>
      <c r="W233" s="87"/>
      <c r="X233" s="571"/>
      <c r="Y233" s="101"/>
      <c r="Z233" s="101"/>
      <c r="AA233" s="101"/>
      <c r="AB233" s="167"/>
      <c r="AC233" s="101"/>
      <c r="AD233" s="101"/>
      <c r="AE233" s="101"/>
      <c r="AF233" s="101"/>
      <c r="AG233" s="101"/>
      <c r="AH233" s="101"/>
      <c r="AI233" s="101"/>
      <c r="AJ233" s="101"/>
      <c r="AK233" s="166"/>
      <c r="AL233" s="91"/>
      <c r="AM233" s="91"/>
      <c r="AN233" s="91"/>
      <c r="AO233" s="91"/>
      <c r="AP233" s="512"/>
      <c r="AQ233" s="91"/>
      <c r="AR233" s="91"/>
      <c r="AS233" s="91"/>
      <c r="AT233" s="91"/>
      <c r="AU233" s="91"/>
      <c r="AV233" s="91"/>
      <c r="AW233" s="91"/>
      <c r="AX233" s="504"/>
      <c r="AY233" s="91"/>
      <c r="AZ233" s="91"/>
      <c r="BA233" s="91"/>
      <c r="BB233" s="91"/>
      <c r="BC233" s="91"/>
      <c r="BD233" s="91"/>
      <c r="BE233" s="91"/>
      <c r="BF233" s="91"/>
      <c r="BG233" s="91"/>
      <c r="BH233" s="91"/>
      <c r="BI233" s="91"/>
    </row>
    <row r="234" spans="2:61" ht="12" customHeight="1">
      <c r="V234" s="100"/>
      <c r="W234" s="97"/>
      <c r="X234" s="232"/>
      <c r="Y234" s="114"/>
      <c r="Z234" s="114"/>
      <c r="AA234" s="114"/>
      <c r="AB234" s="206"/>
      <c r="AC234" s="206"/>
      <c r="AD234" s="516"/>
      <c r="AE234" s="114"/>
      <c r="AF234" s="114"/>
      <c r="AG234" s="206"/>
      <c r="AH234" s="114"/>
      <c r="AI234" s="114"/>
      <c r="AJ234" s="114"/>
      <c r="AK234" s="114"/>
      <c r="AL234" s="91"/>
      <c r="AM234" s="509"/>
      <c r="AN234" s="97"/>
      <c r="AO234" s="509"/>
      <c r="AP234" s="176"/>
      <c r="AQ234" s="505"/>
      <c r="AR234" s="509"/>
      <c r="AS234" s="176"/>
      <c r="AT234" s="176"/>
      <c r="AU234" s="509"/>
      <c r="AV234" s="504"/>
      <c r="AW234" s="509"/>
      <c r="AX234" s="509"/>
      <c r="AY234" s="91"/>
      <c r="AZ234" s="91"/>
      <c r="BA234" s="91"/>
      <c r="BB234" s="91"/>
      <c r="BC234" s="91"/>
      <c r="BD234" s="91"/>
      <c r="BE234" s="91"/>
      <c r="BF234" s="91"/>
      <c r="BG234" s="91"/>
      <c r="BH234" s="91"/>
      <c r="BI234" s="91"/>
    </row>
    <row r="235" spans="2:61" ht="15" customHeight="1">
      <c r="E235" s="110"/>
      <c r="F235" s="90"/>
      <c r="G235" s="90"/>
      <c r="H235" s="90"/>
      <c r="I235" s="90"/>
      <c r="J235" s="147"/>
      <c r="K235" s="90"/>
      <c r="L235" s="90"/>
      <c r="M235" s="90"/>
      <c r="N235" s="90"/>
      <c r="O235" s="90"/>
      <c r="P235" s="90"/>
      <c r="Q235" s="91"/>
      <c r="R235" s="91"/>
      <c r="V235" s="316"/>
      <c r="W235" s="114"/>
      <c r="X235" s="248"/>
      <c r="Y235" s="101"/>
      <c r="Z235" s="101"/>
      <c r="AA235" s="101"/>
      <c r="AB235" s="167"/>
      <c r="AC235" s="101"/>
      <c r="AD235" s="101"/>
      <c r="AE235" s="497"/>
      <c r="AF235" s="101"/>
      <c r="AG235" s="101"/>
      <c r="AH235" s="101"/>
      <c r="AI235" s="101"/>
      <c r="AJ235" s="101"/>
      <c r="AK235" s="166"/>
      <c r="AL235" s="91"/>
      <c r="AM235" s="509"/>
      <c r="AN235" s="509"/>
      <c r="AO235" s="509"/>
      <c r="AP235" s="509"/>
      <c r="AQ235" s="509"/>
      <c r="AR235" s="509"/>
      <c r="AS235" s="509"/>
      <c r="AT235" s="509"/>
      <c r="AU235" s="509"/>
      <c r="AV235" s="509"/>
      <c r="AW235" s="509"/>
      <c r="AX235" s="509"/>
      <c r="AY235" s="91"/>
      <c r="AZ235" s="91"/>
      <c r="BA235" s="91"/>
      <c r="BB235" s="91"/>
      <c r="BC235" s="91"/>
      <c r="BD235" s="91"/>
      <c r="BE235" s="91"/>
      <c r="BF235" s="91"/>
      <c r="BG235" s="91"/>
      <c r="BH235" s="91"/>
      <c r="BI235" s="91"/>
    </row>
    <row r="236" spans="2:61" ht="15" customHeight="1">
      <c r="B236" s="19"/>
      <c r="C236" s="1283"/>
      <c r="D236" s="1089"/>
      <c r="E236" s="1610"/>
      <c r="F236" s="172"/>
      <c r="G236" s="172"/>
      <c r="H236" s="1611"/>
      <c r="I236" s="559"/>
      <c r="J236" s="559"/>
      <c r="K236" s="559"/>
      <c r="L236" s="559"/>
      <c r="M236" s="559"/>
      <c r="N236" s="559"/>
      <c r="O236" s="559"/>
      <c r="P236" s="559"/>
      <c r="Q236" s="91"/>
      <c r="R236" s="91"/>
      <c r="V236" s="100"/>
      <c r="W236" s="87"/>
      <c r="X236" s="83"/>
      <c r="Y236" s="101"/>
      <c r="Z236" s="101"/>
      <c r="AA236" s="101"/>
      <c r="AB236" s="167"/>
      <c r="AC236" s="530"/>
      <c r="AD236" s="530"/>
      <c r="AE236" s="530"/>
      <c r="AF236" s="530"/>
      <c r="AG236" s="101"/>
      <c r="AH236" s="144"/>
      <c r="AI236" s="101"/>
      <c r="AJ236" s="101"/>
      <c r="AK236" s="166"/>
      <c r="AL236" s="91"/>
      <c r="AM236" s="91"/>
      <c r="AN236" s="91"/>
      <c r="AO236" s="91"/>
      <c r="AP236" s="176"/>
      <c r="AQ236" s="176"/>
      <c r="AR236" s="91"/>
      <c r="AS236" s="176"/>
      <c r="AT236" s="176"/>
      <c r="AU236" s="91"/>
      <c r="AV236" s="87"/>
      <c r="AW236" s="91"/>
      <c r="AX236" s="91"/>
      <c r="AY236" s="91"/>
      <c r="AZ236" s="91"/>
      <c r="BA236" s="91"/>
      <c r="BB236" s="91"/>
      <c r="BC236" s="91"/>
      <c r="BD236" s="91"/>
      <c r="BE236" s="91"/>
      <c r="BF236" s="91"/>
      <c r="BG236" s="91"/>
      <c r="BH236" s="91"/>
      <c r="BI236" s="91"/>
    </row>
    <row r="237" spans="2:61" ht="10.5" customHeight="1">
      <c r="C237" s="794"/>
      <c r="D237" s="279" t="s">
        <v>313</v>
      </c>
      <c r="E237" s="330"/>
      <c r="V237" s="100"/>
      <c r="W237" s="87"/>
      <c r="X237" s="83"/>
      <c r="Y237" s="101"/>
      <c r="Z237" s="101"/>
      <c r="AA237" s="496"/>
      <c r="AB237" s="167"/>
      <c r="AC237" s="101"/>
      <c r="AD237" s="166"/>
      <c r="AE237" s="166"/>
      <c r="AF237" s="166"/>
      <c r="AG237" s="166"/>
      <c r="AH237" s="166"/>
      <c r="AI237" s="166"/>
      <c r="AJ237" s="166"/>
      <c r="AK237" s="166"/>
      <c r="AL237" s="91"/>
      <c r="AM237" s="540"/>
      <c r="AN237" s="541"/>
      <c r="AO237" s="542"/>
      <c r="AP237" s="543"/>
      <c r="AQ237" s="503"/>
      <c r="AR237" s="503"/>
      <c r="AS237" s="503"/>
      <c r="AT237" s="503"/>
      <c r="AU237" s="503"/>
      <c r="AV237" s="503"/>
      <c r="AW237" s="540"/>
      <c r="AX237" s="540"/>
      <c r="AY237" s="544"/>
      <c r="AZ237" s="91"/>
      <c r="BA237" s="91"/>
      <c r="BB237" s="91"/>
      <c r="BC237" s="91"/>
      <c r="BD237" s="91"/>
      <c r="BE237" s="91"/>
      <c r="BF237" s="91"/>
      <c r="BG237" s="91"/>
      <c r="BH237" s="91"/>
      <c r="BI237" s="91"/>
    </row>
    <row r="238" spans="2:61" ht="12" customHeight="1">
      <c r="C238" s="1195" t="s">
        <v>538</v>
      </c>
      <c r="D238" s="132"/>
      <c r="E238" s="2"/>
      <c r="F238"/>
      <c r="I238"/>
      <c r="J238"/>
      <c r="K238" s="21"/>
      <c r="L238" s="21"/>
      <c r="M238"/>
      <c r="N238"/>
      <c r="O238"/>
      <c r="P238"/>
      <c r="V238" s="266"/>
      <c r="W238" s="114"/>
      <c r="X238" s="248"/>
      <c r="Y238" s="101"/>
      <c r="Z238" s="101"/>
      <c r="AA238" s="101"/>
      <c r="AB238" s="167"/>
      <c r="AC238" s="101"/>
      <c r="AD238" s="497"/>
      <c r="AE238" s="101"/>
      <c r="AF238" s="101"/>
      <c r="AG238" s="101"/>
      <c r="AH238" s="101"/>
      <c r="AI238" s="101"/>
      <c r="AJ238" s="101"/>
      <c r="AK238" s="166"/>
      <c r="AL238" s="91"/>
      <c r="AM238" s="506"/>
      <c r="AN238" s="506"/>
      <c r="AO238" s="506"/>
      <c r="AP238" s="550"/>
      <c r="AQ238" s="506"/>
      <c r="AR238" s="506"/>
      <c r="AS238" s="506"/>
      <c r="AT238" s="506"/>
      <c r="AU238" s="506"/>
      <c r="AV238" s="506"/>
      <c r="AW238" s="506"/>
      <c r="AX238" s="506"/>
      <c r="AY238" s="506"/>
      <c r="AZ238" s="91"/>
      <c r="BA238" s="91"/>
      <c r="BB238" s="91"/>
      <c r="BC238" s="91"/>
      <c r="BD238" s="91"/>
      <c r="BE238" s="91"/>
      <c r="BF238" s="91"/>
      <c r="BG238" s="91"/>
      <c r="BH238" s="91"/>
      <c r="BI238" s="91"/>
    </row>
    <row r="239" spans="2:61" ht="12.75" customHeight="1">
      <c r="B239" s="335" t="s">
        <v>539</v>
      </c>
      <c r="C239" s="802"/>
      <c r="L239" s="470" t="s">
        <v>534</v>
      </c>
      <c r="V239" s="83"/>
      <c r="W239" s="514"/>
      <c r="X239" s="86"/>
      <c r="Y239" s="559"/>
      <c r="Z239" s="565"/>
      <c r="AA239" s="559"/>
      <c r="AB239" s="560"/>
      <c r="AC239" s="559"/>
      <c r="AD239" s="565"/>
      <c r="AE239" s="566"/>
      <c r="AF239" s="565"/>
      <c r="AG239" s="559"/>
      <c r="AH239" s="566"/>
      <c r="AI239" s="560"/>
      <c r="AJ239" s="559"/>
      <c r="AK239" s="559"/>
      <c r="AL239" s="91"/>
      <c r="AM239" s="166"/>
      <c r="AN239" s="529"/>
      <c r="AO239" s="166"/>
      <c r="AP239" s="167"/>
      <c r="AQ239" s="166"/>
      <c r="AR239" s="166"/>
      <c r="AS239" s="529"/>
      <c r="AT239" s="529"/>
      <c r="AU239" s="166"/>
      <c r="AV239" s="134"/>
      <c r="AW239" s="166"/>
      <c r="AX239" s="166"/>
      <c r="AY239" s="110"/>
      <c r="AZ239" s="91"/>
      <c r="BA239" s="91"/>
      <c r="BB239" s="91"/>
      <c r="BC239" s="91"/>
      <c r="BD239" s="91"/>
      <c r="BE239" s="91"/>
      <c r="BF239" s="91"/>
      <c r="BG239" s="91"/>
      <c r="BH239" s="91"/>
      <c r="BI239" s="91"/>
    </row>
    <row r="240" spans="2:61" ht="12" customHeight="1">
      <c r="C240" s="794" t="s">
        <v>477</v>
      </c>
      <c r="V240" s="91"/>
      <c r="W240" s="545"/>
      <c r="X240" s="91"/>
      <c r="Y240" s="546"/>
      <c r="Z240" s="546"/>
      <c r="AA240" s="546"/>
      <c r="AB240" s="546"/>
      <c r="AC240" s="547"/>
      <c r="AD240" s="546"/>
      <c r="AE240" s="546"/>
      <c r="AF240" s="546"/>
      <c r="AG240" s="548"/>
      <c r="AH240" s="548"/>
      <c r="AI240" s="546"/>
      <c r="AJ240" s="546"/>
      <c r="AK240" s="549"/>
      <c r="AL240" s="91"/>
      <c r="AM240" s="562"/>
      <c r="AN240" s="562"/>
      <c r="AO240" s="562"/>
      <c r="AP240" s="567"/>
      <c r="AQ240" s="562"/>
      <c r="AR240" s="562"/>
      <c r="AS240" s="562"/>
      <c r="AT240" s="562"/>
      <c r="AU240" s="563"/>
      <c r="AV240" s="563"/>
      <c r="AW240" s="562"/>
      <c r="AX240" s="562"/>
      <c r="AY240" s="562"/>
      <c r="AZ240" s="91"/>
      <c r="BA240" s="91"/>
      <c r="BB240" s="91"/>
      <c r="BC240" s="91"/>
      <c r="BD240" s="91"/>
      <c r="BE240" s="91"/>
      <c r="BF240" s="91"/>
      <c r="BG240" s="91"/>
      <c r="BH240" s="91"/>
      <c r="BI240" s="91"/>
    </row>
    <row r="241" spans="2:61" ht="13.5" customHeight="1" thickBot="1">
      <c r="B241" s="269" t="s">
        <v>597</v>
      </c>
      <c r="C241" s="21"/>
      <c r="D241"/>
      <c r="F241" s="634" t="s">
        <v>581</v>
      </c>
      <c r="I241" s="2" t="s">
        <v>0</v>
      </c>
      <c r="J241"/>
      <c r="K241" s="70" t="s">
        <v>533</v>
      </c>
      <c r="L241" s="21"/>
      <c r="M241" s="21"/>
      <c r="N241" s="25"/>
      <c r="P241" s="353"/>
      <c r="V241" s="263"/>
      <c r="W241" s="502"/>
      <c r="X241" s="106"/>
      <c r="Y241" s="106"/>
      <c r="Z241" s="106"/>
      <c r="AA241" s="106"/>
      <c r="AB241" s="106"/>
      <c r="AC241" s="106"/>
      <c r="AD241" s="106"/>
      <c r="AE241" s="106"/>
      <c r="AF241" s="106"/>
      <c r="AG241" s="106"/>
      <c r="AH241" s="106"/>
      <c r="AI241" s="106"/>
      <c r="AJ241" s="106"/>
      <c r="AK241" s="91"/>
      <c r="AL241" s="91"/>
      <c r="AM241" s="91"/>
      <c r="AN241" s="91"/>
      <c r="AO241" s="91"/>
      <c r="AP241" s="91"/>
      <c r="AQ241" s="91"/>
      <c r="AR241" s="91"/>
      <c r="AS241" s="91"/>
      <c r="AT241" s="91"/>
      <c r="AU241" s="91"/>
      <c r="AV241" s="91"/>
      <c r="AW241" s="91"/>
      <c r="AX241" s="91"/>
      <c r="AY241" s="91"/>
      <c r="AZ241" s="91"/>
      <c r="BA241" s="91"/>
      <c r="BB241" s="91"/>
      <c r="BC241" s="91"/>
      <c r="BD241" s="91"/>
      <c r="BE241" s="91"/>
      <c r="BF241" s="91"/>
      <c r="BG241" s="91"/>
      <c r="BH241" s="91"/>
      <c r="BI241" s="91"/>
    </row>
    <row r="242" spans="2:61" ht="13.5" customHeight="1" thickBot="1">
      <c r="B242" s="808" t="s">
        <v>479</v>
      </c>
      <c r="C242" s="809" t="s">
        <v>521</v>
      </c>
      <c r="D242" s="810" t="s">
        <v>315</v>
      </c>
      <c r="E242" s="811" t="s">
        <v>316</v>
      </c>
      <c r="F242" s="199"/>
      <c r="G242" s="199"/>
      <c r="H242" s="812"/>
      <c r="I242" s="710" t="s">
        <v>481</v>
      </c>
      <c r="J242" s="812"/>
      <c r="K242" s="813"/>
      <c r="L242" s="481"/>
      <c r="M242" s="814" t="s">
        <v>482</v>
      </c>
      <c r="N242" s="812"/>
      <c r="O242" s="812"/>
      <c r="P242" s="63"/>
      <c r="Q242" s="815"/>
      <c r="V242" s="100"/>
      <c r="W242" s="248"/>
      <c r="X242" s="83"/>
      <c r="Y242" s="114"/>
      <c r="Z242" s="114"/>
      <c r="AA242" s="114"/>
      <c r="AB242" s="206"/>
      <c r="AC242" s="206"/>
      <c r="AD242" s="516"/>
      <c r="AE242" s="114"/>
      <c r="AF242" s="114"/>
      <c r="AG242" s="206"/>
      <c r="AH242" s="114"/>
      <c r="AI242" s="114"/>
      <c r="AJ242" s="114"/>
      <c r="AK242" s="114"/>
      <c r="AL242" s="91"/>
      <c r="AM242" s="91"/>
      <c r="AN242" s="91"/>
      <c r="AO242" s="91"/>
      <c r="AP242" s="91"/>
      <c r="AQ242" s="91"/>
      <c r="AR242" s="91"/>
      <c r="AS242" s="91"/>
      <c r="AT242" s="91"/>
      <c r="AU242" s="91"/>
      <c r="AV242" s="504"/>
      <c r="AW242" s="91"/>
      <c r="AX242" s="504"/>
      <c r="AY242" s="91"/>
      <c r="AZ242" s="91"/>
      <c r="BA242" s="91"/>
      <c r="BB242" s="91"/>
      <c r="BC242" s="91"/>
      <c r="BD242" s="91"/>
      <c r="BE242" s="91"/>
      <c r="BF242" s="91"/>
      <c r="BG242" s="91"/>
      <c r="BH242" s="91"/>
      <c r="BI242" s="91"/>
    </row>
    <row r="243" spans="2:61" ht="11.25" customHeight="1" thickBot="1">
      <c r="B243" s="380" t="s">
        <v>484</v>
      </c>
      <c r="C243" s="369"/>
      <c r="D243" s="816" t="s">
        <v>322</v>
      </c>
      <c r="E243" s="817"/>
      <c r="F243" s="440"/>
      <c r="G243" s="818" t="s">
        <v>485</v>
      </c>
      <c r="H243" s="819" t="s">
        <v>486</v>
      </c>
      <c r="I243" s="189"/>
      <c r="J243" s="189"/>
      <c r="K243" s="189"/>
      <c r="L243" s="920"/>
      <c r="M243" s="921" t="s">
        <v>487</v>
      </c>
      <c r="N243" s="189"/>
      <c r="O243" s="189"/>
      <c r="P243" s="920"/>
      <c r="Q243" s="821"/>
      <c r="V243" s="100"/>
      <c r="W243" s="91"/>
      <c r="X243" s="248"/>
      <c r="Y243" s="248"/>
      <c r="Z243" s="248"/>
      <c r="AA243" s="248"/>
      <c r="AB243" s="248"/>
      <c r="AC243" s="248"/>
      <c r="AD243" s="248"/>
      <c r="AE243" s="248"/>
      <c r="AF243" s="248"/>
      <c r="AG243" s="248"/>
      <c r="AH243" s="248"/>
      <c r="AI243" s="248"/>
      <c r="AJ243" s="248"/>
      <c r="AK243" s="248"/>
      <c r="AL243" s="91"/>
      <c r="AM243" s="91"/>
      <c r="AN243" s="91"/>
      <c r="AO243" s="91"/>
      <c r="AP243" s="512"/>
      <c r="AQ243" s="91"/>
      <c r="AR243" s="91"/>
      <c r="AS243" s="91"/>
      <c r="AT243" s="91"/>
      <c r="AU243" s="91"/>
      <c r="AV243" s="91"/>
      <c r="AW243" s="91"/>
      <c r="AX243" s="504"/>
      <c r="AY243" s="91"/>
      <c r="AZ243" s="91"/>
      <c r="BA243" s="91"/>
      <c r="BB243" s="91"/>
      <c r="BC243" s="91"/>
      <c r="BD243" s="91"/>
      <c r="BE243" s="91"/>
      <c r="BF243" s="91"/>
      <c r="BG243" s="91"/>
      <c r="BH243" s="91"/>
      <c r="BI243" s="91"/>
    </row>
    <row r="244" spans="2:61" ht="10.5" customHeight="1">
      <c r="B244" s="380" t="s">
        <v>489</v>
      </c>
      <c r="C244" s="369" t="s">
        <v>321</v>
      </c>
      <c r="D244" s="822"/>
      <c r="E244" s="816" t="s">
        <v>323</v>
      </c>
      <c r="F244" s="823" t="s">
        <v>65</v>
      </c>
      <c r="G244" s="818" t="s">
        <v>490</v>
      </c>
      <c r="H244" s="824" t="s">
        <v>327</v>
      </c>
      <c r="I244" s="817"/>
      <c r="J244" s="825"/>
      <c r="K244" s="812"/>
      <c r="L244" s="825"/>
      <c r="M244" s="826" t="s">
        <v>491</v>
      </c>
      <c r="N244" s="827" t="s">
        <v>492</v>
      </c>
      <c r="O244" s="828" t="s">
        <v>493</v>
      </c>
      <c r="P244" s="829" t="s">
        <v>494</v>
      </c>
      <c r="Q244" s="821"/>
      <c r="V244" s="91"/>
      <c r="W244" s="164"/>
      <c r="X244" s="91"/>
      <c r="Y244" s="106"/>
      <c r="Z244" s="106"/>
      <c r="AA244" s="106"/>
      <c r="AB244" s="106"/>
      <c r="AC244" s="106"/>
      <c r="AD244" s="106"/>
      <c r="AE244" s="106"/>
      <c r="AF244" s="106"/>
      <c r="AG244" s="106"/>
      <c r="AH244" s="106"/>
      <c r="AI244" s="106"/>
      <c r="AJ244" s="106"/>
      <c r="AK244" s="91"/>
      <c r="AL244" s="91"/>
      <c r="AM244" s="107"/>
      <c r="AN244" s="91"/>
      <c r="AO244" s="99"/>
      <c r="AP244" s="91"/>
      <c r="AQ244" s="91"/>
      <c r="AR244" s="91"/>
      <c r="AS244" s="91"/>
      <c r="AT244" s="91"/>
      <c r="AU244" s="91"/>
      <c r="AV244" s="91"/>
      <c r="AW244" s="91"/>
      <c r="AX244" s="91"/>
      <c r="AY244" s="91"/>
      <c r="AZ244" s="114"/>
      <c r="BA244" s="91"/>
      <c r="BB244" s="91"/>
      <c r="BC244" s="91"/>
      <c r="BD244" s="91"/>
      <c r="BE244" s="91"/>
      <c r="BF244" s="91"/>
      <c r="BG244" s="91"/>
      <c r="BH244" s="91"/>
      <c r="BI244" s="91"/>
    </row>
    <row r="245" spans="2:61" ht="12" customHeight="1" thickBot="1">
      <c r="B245" s="50"/>
      <c r="C245" s="830"/>
      <c r="D245" s="410"/>
      <c r="E245" s="831" t="s">
        <v>5</v>
      </c>
      <c r="F245" s="378" t="s">
        <v>6</v>
      </c>
      <c r="G245" s="922" t="s">
        <v>7</v>
      </c>
      <c r="H245" s="832" t="s">
        <v>496</v>
      </c>
      <c r="I245" s="833" t="s">
        <v>497</v>
      </c>
      <c r="J245" s="834" t="s">
        <v>498</v>
      </c>
      <c r="K245" s="835" t="s">
        <v>499</v>
      </c>
      <c r="L245" s="834" t="s">
        <v>500</v>
      </c>
      <c r="M245" s="836" t="s">
        <v>501</v>
      </c>
      <c r="N245" s="834" t="s">
        <v>502</v>
      </c>
      <c r="O245" s="835" t="s">
        <v>503</v>
      </c>
      <c r="P245" s="837" t="s">
        <v>504</v>
      </c>
      <c r="Q245" s="830"/>
      <c r="V245" s="266"/>
      <c r="W245" s="87"/>
      <c r="X245" s="248"/>
      <c r="Y245" s="101"/>
      <c r="Z245" s="101"/>
      <c r="AA245" s="101"/>
      <c r="AB245" s="167"/>
      <c r="AC245" s="101"/>
      <c r="AD245" s="497"/>
      <c r="AE245" s="101"/>
      <c r="AF245" s="101"/>
      <c r="AG245" s="101"/>
      <c r="AH245" s="144"/>
      <c r="AI245" s="497"/>
      <c r="AJ245" s="101"/>
      <c r="AK245" s="101"/>
      <c r="AL245" s="91"/>
      <c r="AM245" s="557"/>
      <c r="AN245" s="557"/>
      <c r="AO245" s="557"/>
      <c r="AP245" s="550"/>
      <c r="AQ245" s="503"/>
      <c r="AR245" s="503"/>
      <c r="AS245" s="503"/>
      <c r="AT245" s="503"/>
      <c r="AU245" s="503"/>
      <c r="AV245" s="503"/>
      <c r="AW245" s="540"/>
      <c r="AX245" s="540"/>
      <c r="AY245" s="544"/>
      <c r="AZ245" s="91"/>
      <c r="BA245" s="91"/>
      <c r="BB245" s="91"/>
      <c r="BC245" s="91"/>
      <c r="BD245" s="91"/>
      <c r="BE245" s="91"/>
      <c r="BF245" s="91"/>
      <c r="BG245" s="91"/>
      <c r="BH245" s="91"/>
      <c r="BI245" s="91"/>
    </row>
    <row r="246" spans="2:61" ht="14.25" customHeight="1">
      <c r="B246" s="75"/>
      <c r="C246" s="650" t="s">
        <v>172</v>
      </c>
      <c r="D246" s="923"/>
      <c r="E246" s="161"/>
      <c r="F246" s="420"/>
      <c r="G246" s="420"/>
      <c r="H246" s="948"/>
      <c r="I246" s="443"/>
      <c r="J246" s="443"/>
      <c r="K246" s="999"/>
      <c r="L246" s="443"/>
      <c r="M246" s="443"/>
      <c r="N246" s="443"/>
      <c r="O246" s="443"/>
      <c r="P246" s="645"/>
      <c r="Q246" s="960"/>
      <c r="V246" s="100"/>
      <c r="W246" s="114"/>
      <c r="X246" s="232"/>
      <c r="Y246" s="101"/>
      <c r="Z246" s="101"/>
      <c r="AA246" s="496"/>
      <c r="AB246" s="167"/>
      <c r="AC246" s="101"/>
      <c r="AD246" s="166"/>
      <c r="AE246" s="166"/>
      <c r="AF246" s="166"/>
      <c r="AG246" s="166"/>
      <c r="AH246" s="166"/>
      <c r="AI246" s="166"/>
      <c r="AJ246" s="166"/>
      <c r="AK246" s="166"/>
      <c r="AL246" s="91"/>
      <c r="AM246" s="558"/>
      <c r="AN246" s="558"/>
      <c r="AO246" s="558"/>
      <c r="AP246" s="558"/>
      <c r="AQ246" s="558"/>
      <c r="AR246" s="558"/>
      <c r="AS246" s="558"/>
      <c r="AT246" s="558"/>
      <c r="AU246" s="558"/>
      <c r="AV246" s="558"/>
      <c r="AW246" s="558"/>
      <c r="AX246" s="558"/>
      <c r="AY246" s="558"/>
      <c r="AZ246" s="91"/>
      <c r="BA246" s="91"/>
      <c r="BB246" s="91"/>
      <c r="BC246" s="91"/>
      <c r="BD246" s="91"/>
      <c r="BE246" s="91"/>
      <c r="BF246" s="91"/>
      <c r="BG246" s="91"/>
      <c r="BH246" s="91"/>
      <c r="BI246" s="91"/>
    </row>
    <row r="247" spans="2:61" ht="12" customHeight="1">
      <c r="B247" s="854" t="str">
        <f>'МЕНЮ  12-18л. лето '!J239</f>
        <v>291/17</v>
      </c>
      <c r="C247" s="956" t="str">
        <f>'МЕНЮ  12-18л. лето '!C239</f>
        <v>Плов из птицы</v>
      </c>
      <c r="D247" s="198">
        <f>'МЕНЮ  12-18л. лето '!D239</f>
        <v>200</v>
      </c>
      <c r="E247" s="721">
        <f>'МЕНЮ  12-18л. лето '!E239</f>
        <v>15.414999999999999</v>
      </c>
      <c r="F247" s="722">
        <f>'МЕНЮ  12-18л. лето '!F239</f>
        <v>15.32</v>
      </c>
      <c r="G247" s="722">
        <f>'МЕНЮ  12-18л. лето '!G239</f>
        <v>17.07</v>
      </c>
      <c r="H247" s="713">
        <f>'МЕНЮ  12-18л. лето '!H239</f>
        <v>267.00099999999998</v>
      </c>
      <c r="I247" s="842">
        <v>1.9</v>
      </c>
      <c r="J247" s="842">
        <v>0.08</v>
      </c>
      <c r="K247" s="842">
        <v>7.0000000000000007E-2</v>
      </c>
      <c r="L247" s="844">
        <v>142.66999999999999</v>
      </c>
      <c r="M247" s="842">
        <v>188.98</v>
      </c>
      <c r="N247" s="845">
        <v>214.98</v>
      </c>
      <c r="O247" s="842">
        <v>74.319999999999993</v>
      </c>
      <c r="P247" s="842">
        <v>2.2839999999999998</v>
      </c>
      <c r="Q247" s="946">
        <f>'МЕНЮ  12-18л. лето '!I239</f>
        <v>54</v>
      </c>
      <c r="V247" s="266"/>
      <c r="W247" s="196"/>
      <c r="X247" s="232"/>
      <c r="Y247" s="101"/>
      <c r="Z247" s="101"/>
      <c r="AA247" s="101"/>
      <c r="AB247" s="167"/>
      <c r="AC247" s="530"/>
      <c r="AD247" s="530"/>
      <c r="AE247" s="530"/>
      <c r="AF247" s="530"/>
      <c r="AG247" s="101"/>
      <c r="AH247" s="144"/>
      <c r="AI247" s="101"/>
      <c r="AJ247" s="101"/>
      <c r="AK247" s="110"/>
      <c r="AL247" s="91"/>
      <c r="AM247" s="83"/>
      <c r="AN247" s="83"/>
      <c r="AO247" s="135"/>
      <c r="AP247" s="508"/>
      <c r="AQ247" s="83"/>
      <c r="AR247" s="83"/>
      <c r="AS247" s="135"/>
      <c r="AT247" s="83"/>
      <c r="AU247" s="83"/>
      <c r="AV247" s="144"/>
      <c r="AW247" s="83"/>
      <c r="AX247" s="83"/>
      <c r="AY247" s="83"/>
      <c r="AZ247" s="91"/>
      <c r="BA247" s="91"/>
      <c r="BB247" s="91"/>
      <c r="BC247" s="91"/>
      <c r="BD247" s="91"/>
      <c r="BE247" s="91"/>
      <c r="BF247" s="91"/>
      <c r="BG247" s="91"/>
      <c r="BH247" s="91"/>
      <c r="BI247" s="91"/>
    </row>
    <row r="248" spans="2:61" ht="15" customHeight="1">
      <c r="B248" s="1049" t="str">
        <f>'МЕНЮ  12-18л. лето '!J240</f>
        <v>54-46гн/22</v>
      </c>
      <c r="C248" s="956" t="str">
        <f>'МЕНЮ  12-18л. лето '!C240</f>
        <v>чай с яблоком и сахаром</v>
      </c>
      <c r="D248" s="198">
        <f>'МЕНЮ  12-18л. лето '!D240</f>
        <v>200</v>
      </c>
      <c r="E248" s="721">
        <f>'МЕНЮ  12-18л. лето '!E240</f>
        <v>0.45</v>
      </c>
      <c r="F248" s="722">
        <f>'МЕНЮ  12-18л. лето '!F240</f>
        <v>0.05</v>
      </c>
      <c r="G248" s="722">
        <f>'МЕНЮ  12-18л. лето '!G240</f>
        <v>11.31</v>
      </c>
      <c r="H248" s="713">
        <f>'МЕНЮ  12-18л. лето '!H240</f>
        <v>47.01</v>
      </c>
      <c r="I248" s="855">
        <v>1.2</v>
      </c>
      <c r="J248" s="945">
        <v>0</v>
      </c>
      <c r="K248" s="945">
        <v>0.02</v>
      </c>
      <c r="L248" s="712">
        <v>1</v>
      </c>
      <c r="M248" s="856">
        <v>10.66</v>
      </c>
      <c r="N248" s="857">
        <v>15.55</v>
      </c>
      <c r="O248" s="857">
        <v>8.5</v>
      </c>
      <c r="P248" s="858">
        <v>1.65</v>
      </c>
      <c r="Q248" s="946">
        <f>'МЕНЮ  12-18л. лето '!I240</f>
        <v>67</v>
      </c>
      <c r="V248" s="266"/>
      <c r="W248" s="114"/>
      <c r="X248" s="248"/>
      <c r="Y248" s="101"/>
      <c r="Z248" s="101"/>
      <c r="AA248" s="101"/>
      <c r="AB248" s="167"/>
      <c r="AC248" s="101"/>
      <c r="AD248" s="101"/>
      <c r="AE248" s="101"/>
      <c r="AF248" s="101"/>
      <c r="AG248" s="101"/>
      <c r="AH248" s="101"/>
      <c r="AI248" s="101"/>
      <c r="AJ248" s="101"/>
      <c r="AK248" s="166"/>
      <c r="AL248" s="91"/>
      <c r="AM248" s="91"/>
      <c r="AN248" s="91"/>
      <c r="AO248" s="91"/>
      <c r="AP248" s="91"/>
      <c r="AQ248" s="91"/>
      <c r="AR248" s="91"/>
      <c r="AS248" s="91"/>
      <c r="AT248" s="91"/>
      <c r="AU248" s="91"/>
      <c r="AV248" s="91"/>
      <c r="AW248" s="91"/>
      <c r="AX248" s="91"/>
      <c r="AY248" s="91"/>
      <c r="AZ248" s="91"/>
      <c r="BA248" s="91"/>
      <c r="BB248" s="91"/>
      <c r="BC248" s="91"/>
      <c r="BD248" s="91"/>
      <c r="BE248" s="91"/>
      <c r="BF248" s="91"/>
      <c r="BG248" s="91"/>
      <c r="BH248" s="91"/>
      <c r="BI248" s="91"/>
    </row>
    <row r="249" spans="2:61" ht="11.25" customHeight="1">
      <c r="B249" s="854" t="str">
        <f>'МЕНЮ  12-18л. лето '!J241</f>
        <v>Пром.пр.</v>
      </c>
      <c r="C249" s="956" t="str">
        <f>'МЕНЮ  12-18л. лето '!C241</f>
        <v>Кондитерка (печенье)</v>
      </c>
      <c r="D249" s="198">
        <f>'МЕНЮ  12-18л. лето '!D241</f>
        <v>30</v>
      </c>
      <c r="E249" s="721">
        <f>'МЕНЮ  12-18л. лето '!E241</f>
        <v>1.212</v>
      </c>
      <c r="F249" s="722">
        <f>'МЕНЮ  12-18л. лето '!F241</f>
        <v>6.3419999999999996</v>
      </c>
      <c r="G249" s="722">
        <f>'МЕНЮ  12-18л. лето '!G241</f>
        <v>6.742</v>
      </c>
      <c r="H249" s="713">
        <f>'МЕНЮ  12-18л. лето '!H241</f>
        <v>84.894000000000005</v>
      </c>
      <c r="I249" s="1068">
        <v>0</v>
      </c>
      <c r="J249" s="980">
        <v>0.03</v>
      </c>
      <c r="K249" s="1068">
        <v>0.01</v>
      </c>
      <c r="L249" s="1623">
        <v>3</v>
      </c>
      <c r="M249" s="1193">
        <v>8.6999999999999993</v>
      </c>
      <c r="N249" s="1048">
        <v>0</v>
      </c>
      <c r="O249" s="1193">
        <v>0.6</v>
      </c>
      <c r="P249" s="1624">
        <v>0.06</v>
      </c>
      <c r="Q249" s="946">
        <f>'МЕНЮ  12-18л. лето '!I241</f>
        <v>11</v>
      </c>
      <c r="V249" s="266"/>
      <c r="W249" s="114"/>
      <c r="X249" s="248"/>
      <c r="Y249" s="101"/>
      <c r="Z249" s="101"/>
      <c r="AA249" s="101"/>
      <c r="AB249" s="167"/>
      <c r="AC249" s="101"/>
      <c r="AD249" s="101"/>
      <c r="AE249" s="101"/>
      <c r="AF249" s="101"/>
      <c r="AG249" s="101"/>
      <c r="AH249" s="101"/>
      <c r="AI249" s="101"/>
      <c r="AJ249" s="101"/>
      <c r="AK249" s="166"/>
      <c r="AL249" s="91"/>
      <c r="AM249" s="91"/>
      <c r="AN249" s="91"/>
      <c r="AO249" s="91"/>
      <c r="AP249" s="91"/>
      <c r="AQ249" s="91"/>
      <c r="AR249" s="91"/>
      <c r="AS249" s="91"/>
      <c r="AT249" s="91"/>
      <c r="AU249" s="91"/>
      <c r="AV249" s="91"/>
      <c r="AW249" s="91"/>
      <c r="AX249" s="91"/>
      <c r="AY249" s="91"/>
      <c r="AZ249" s="91"/>
      <c r="BA249" s="91"/>
      <c r="BB249" s="91"/>
      <c r="BC249" s="91"/>
      <c r="BD249" s="91"/>
      <c r="BE249" s="91"/>
      <c r="BF249" s="91"/>
      <c r="BG249" s="91"/>
      <c r="BH249" s="91"/>
      <c r="BI249" s="91"/>
    </row>
    <row r="250" spans="2:61" ht="12.75" customHeight="1">
      <c r="B250" s="854" t="str">
        <f>'МЕНЮ  12-18л. лето '!J242</f>
        <v>Пром.пр.</v>
      </c>
      <c r="C250" s="956" t="str">
        <f>'МЕНЮ  12-18л. лето '!C242</f>
        <v>Хлеб пшеничный</v>
      </c>
      <c r="D250" s="198">
        <f>'МЕНЮ  12-18л. лето '!D242</f>
        <v>60</v>
      </c>
      <c r="E250" s="721">
        <f>'МЕНЮ  12-18л. лето '!E242</f>
        <v>2.31</v>
      </c>
      <c r="F250" s="722">
        <f>'МЕНЮ  12-18л. лето '!F242</f>
        <v>0.82</v>
      </c>
      <c r="G250" s="722">
        <f>'МЕНЮ  12-18л. лето '!G242</f>
        <v>32.520000000000003</v>
      </c>
      <c r="H250" s="713">
        <f>'МЕНЮ  12-18л. лето '!H242</f>
        <v>146.75</v>
      </c>
      <c r="I250" s="1858">
        <v>0</v>
      </c>
      <c r="J250" s="1895">
        <v>7.1999999999999995E-2</v>
      </c>
      <c r="K250" s="1893">
        <v>2.4E-2</v>
      </c>
      <c r="L250" s="1823">
        <v>0</v>
      </c>
      <c r="M250" s="1858">
        <v>12</v>
      </c>
      <c r="N250" s="1858">
        <v>40</v>
      </c>
      <c r="O250" s="1858">
        <v>8.4</v>
      </c>
      <c r="P250" s="1884">
        <v>0.06</v>
      </c>
      <c r="Q250" s="946">
        <f>'МЕНЮ  12-18л. лето '!I242</f>
        <v>9</v>
      </c>
      <c r="V250" s="111"/>
      <c r="W250" s="164"/>
      <c r="X250" s="91"/>
      <c r="Y250" s="106"/>
      <c r="Z250" s="569"/>
      <c r="AA250" s="569"/>
      <c r="AB250" s="569"/>
      <c r="AC250" s="106"/>
      <c r="AD250" s="106"/>
      <c r="AE250" s="106"/>
      <c r="AF250" s="106"/>
      <c r="AG250" s="106"/>
      <c r="AH250" s="106"/>
      <c r="AI250" s="106"/>
      <c r="AJ250" s="106"/>
      <c r="AK250" s="91"/>
      <c r="AL250" s="91"/>
      <c r="AM250" s="509"/>
      <c r="AN250" s="509"/>
      <c r="AO250" s="509"/>
      <c r="AP250" s="176"/>
      <c r="AQ250" s="505"/>
      <c r="AR250" s="509"/>
      <c r="AS250" s="176"/>
      <c r="AT250" s="176"/>
      <c r="AU250" s="509"/>
      <c r="AV250" s="504"/>
      <c r="AW250" s="509"/>
      <c r="AX250" s="509"/>
      <c r="AY250" s="91"/>
      <c r="AZ250" s="91"/>
      <c r="BA250" s="91"/>
      <c r="BB250" s="91"/>
      <c r="BC250" s="91"/>
      <c r="BD250" s="91"/>
      <c r="BE250" s="91"/>
      <c r="BF250" s="91"/>
      <c r="BG250" s="91"/>
      <c r="BH250" s="91"/>
      <c r="BI250" s="91"/>
    </row>
    <row r="251" spans="2:61" ht="12.75" customHeight="1">
      <c r="B251" s="854" t="str">
        <f>'МЕНЮ  12-18л. лето '!J243</f>
        <v>Пром.пр.</v>
      </c>
      <c r="C251" s="956" t="str">
        <f>'МЕНЮ  12-18л. лето '!C243</f>
        <v>Хлеб ржаной</v>
      </c>
      <c r="D251" s="198">
        <f>'МЕНЮ  12-18л. лето '!D243</f>
        <v>40</v>
      </c>
      <c r="E251" s="721">
        <f>'МЕНЮ  12-18л. лето '!E243</f>
        <v>2.2599999999999998</v>
      </c>
      <c r="F251" s="722">
        <f>'МЕНЮ  12-18л. лето '!F243</f>
        <v>0.6</v>
      </c>
      <c r="G251" s="722">
        <f>'МЕНЮ  12-18л. лето '!G243</f>
        <v>16.745999999999999</v>
      </c>
      <c r="H251" s="713">
        <f>'МЕНЮ  12-18л. лето '!H243</f>
        <v>81.424000000000007</v>
      </c>
      <c r="I251" s="855">
        <v>0</v>
      </c>
      <c r="J251" s="1899">
        <v>0.08</v>
      </c>
      <c r="K251" s="1899">
        <v>0.08</v>
      </c>
      <c r="L251" s="712">
        <v>0</v>
      </c>
      <c r="M251" s="856">
        <v>13.2</v>
      </c>
      <c r="N251" s="857">
        <v>60.27</v>
      </c>
      <c r="O251" s="855">
        <v>2.64</v>
      </c>
      <c r="P251" s="857">
        <v>0.02</v>
      </c>
      <c r="Q251" s="946">
        <f>'МЕНЮ  12-18л. лето '!I243</f>
        <v>10</v>
      </c>
      <c r="V251" s="100"/>
      <c r="W251" s="97"/>
      <c r="X251" s="232"/>
      <c r="Y251" s="101"/>
      <c r="Z251" s="101"/>
      <c r="AA251" s="496"/>
      <c r="AB251" s="167"/>
      <c r="AC251" s="101"/>
      <c r="AD251" s="166"/>
      <c r="AE251" s="166"/>
      <c r="AF251" s="166"/>
      <c r="AG251" s="166"/>
      <c r="AH251" s="166"/>
      <c r="AI251" s="166"/>
      <c r="AJ251" s="166"/>
      <c r="AK251" s="166"/>
      <c r="AL251" s="91"/>
      <c r="AM251" s="509"/>
      <c r="AN251" s="509"/>
      <c r="AO251" s="509"/>
      <c r="AP251" s="509"/>
      <c r="AQ251" s="509"/>
      <c r="AR251" s="509"/>
      <c r="AS251" s="509"/>
      <c r="AT251" s="509"/>
      <c r="AU251" s="509"/>
      <c r="AV251" s="509"/>
      <c r="AW251" s="509"/>
      <c r="AX251" s="509"/>
      <c r="AY251" s="91"/>
      <c r="AZ251" s="91"/>
      <c r="BA251" s="91"/>
      <c r="BB251" s="91"/>
      <c r="BC251" s="91"/>
      <c r="BD251" s="91"/>
      <c r="BE251" s="91"/>
      <c r="BF251" s="91"/>
      <c r="BG251" s="91"/>
      <c r="BH251" s="91"/>
      <c r="BI251" s="91"/>
    </row>
    <row r="252" spans="2:61" ht="12.75" customHeight="1" thickBot="1">
      <c r="B252" s="936" t="str">
        <f>'МЕНЮ  12-18л. лето '!J244</f>
        <v>82 /21</v>
      </c>
      <c r="C252" s="290" t="str">
        <f>'МЕНЮ  12-18л. лето '!C244</f>
        <v>Фрукты свежие</v>
      </c>
      <c r="D252" s="1180">
        <f>'МЕНЮ  12-18л. лето '!D244</f>
        <v>110</v>
      </c>
      <c r="E252" s="721">
        <f>'МЕНЮ  12-18л. лето '!E244</f>
        <v>0.44</v>
      </c>
      <c r="F252" s="722">
        <f>'МЕНЮ  12-18л. лето '!F244</f>
        <v>0.44</v>
      </c>
      <c r="G252" s="722">
        <f>'МЕНЮ  12-18л. лето '!G244</f>
        <v>10.78</v>
      </c>
      <c r="H252" s="713">
        <f>'МЕНЮ  12-18л. лето '!H244</f>
        <v>51.7</v>
      </c>
      <c r="I252" s="855">
        <v>11</v>
      </c>
      <c r="J252" s="855">
        <v>0.03</v>
      </c>
      <c r="K252" s="855">
        <v>0.02</v>
      </c>
      <c r="L252" s="712">
        <v>0</v>
      </c>
      <c r="M252" s="856">
        <v>17.600000000000001</v>
      </c>
      <c r="N252" s="857">
        <v>12.1</v>
      </c>
      <c r="O252" s="855">
        <v>9.9</v>
      </c>
      <c r="P252" s="858">
        <v>2.42</v>
      </c>
      <c r="Q252" s="946">
        <f>'МЕНЮ  12-18л. лето '!I244</f>
        <v>77</v>
      </c>
      <c r="AA252" s="101"/>
      <c r="AB252" s="167"/>
      <c r="AC252" s="530"/>
      <c r="AD252" s="530"/>
      <c r="AE252" s="530"/>
      <c r="AF252" s="530"/>
      <c r="AG252" s="101"/>
      <c r="AH252" s="144"/>
      <c r="AI252" s="101"/>
      <c r="AJ252" s="101"/>
      <c r="AK252" s="166"/>
      <c r="AL252" s="91"/>
      <c r="AM252" s="91"/>
      <c r="AN252" s="91"/>
      <c r="AO252" s="91"/>
      <c r="AP252" s="176"/>
      <c r="AQ252" s="176"/>
      <c r="AR252" s="91"/>
      <c r="AS252" s="176"/>
      <c r="AT252" s="176"/>
      <c r="AU252" s="91"/>
      <c r="AV252" s="87"/>
      <c r="AW252" s="91"/>
      <c r="AX252" s="91"/>
      <c r="AY252" s="91"/>
      <c r="AZ252" s="91"/>
      <c r="BA252" s="91"/>
      <c r="BB252" s="91"/>
      <c r="BC252" s="91"/>
      <c r="BD252" s="91"/>
      <c r="BE252" s="91"/>
      <c r="BF252" s="91"/>
      <c r="BG252" s="91"/>
      <c r="BH252" s="91"/>
      <c r="BI252" s="91"/>
    </row>
    <row r="253" spans="2:61" ht="12" customHeight="1">
      <c r="B253" s="405" t="s">
        <v>333</v>
      </c>
      <c r="D253" s="1382">
        <f>'МЕНЮ  12-18л. лето '!D245</f>
        <v>640</v>
      </c>
      <c r="E253" s="406">
        <f t="shared" ref="E253:P253" si="18">SUM(E247:E252)</f>
        <v>22.087</v>
      </c>
      <c r="F253" s="407">
        <f t="shared" si="18"/>
        <v>23.572000000000003</v>
      </c>
      <c r="G253" s="1007">
        <f t="shared" si="18"/>
        <v>95.167999999999992</v>
      </c>
      <c r="H253" s="949">
        <f t="shared" si="18"/>
        <v>678.779</v>
      </c>
      <c r="I253" s="425">
        <f t="shared" si="18"/>
        <v>14.1</v>
      </c>
      <c r="J253" s="640">
        <f t="shared" si="18"/>
        <v>0.29200000000000004</v>
      </c>
      <c r="K253" s="640">
        <f t="shared" si="18"/>
        <v>0.224</v>
      </c>
      <c r="L253" s="640">
        <f t="shared" si="18"/>
        <v>146.66999999999999</v>
      </c>
      <c r="M253" s="939">
        <f t="shared" si="18"/>
        <v>251.13999999999996</v>
      </c>
      <c r="N253" s="939">
        <f t="shared" si="18"/>
        <v>342.9</v>
      </c>
      <c r="O253" s="963">
        <f t="shared" si="18"/>
        <v>104.36</v>
      </c>
      <c r="P253" s="641">
        <f t="shared" si="18"/>
        <v>6.4939999999999989</v>
      </c>
      <c r="Q253" s="977"/>
      <c r="AA253" s="496"/>
      <c r="AB253" s="167"/>
      <c r="AC253" s="101"/>
      <c r="AD253" s="166"/>
      <c r="AE253" s="166"/>
      <c r="AF253" s="166"/>
      <c r="AG253" s="166"/>
      <c r="AH253" s="166"/>
      <c r="AI253" s="166"/>
      <c r="AJ253" s="166"/>
      <c r="AK253" s="166"/>
      <c r="AL253" s="91"/>
      <c r="AM253" s="540"/>
      <c r="AN253" s="541"/>
      <c r="AO253" s="542"/>
      <c r="AP253" s="543"/>
      <c r="AQ253" s="503"/>
      <c r="AR253" s="503"/>
      <c r="AS253" s="503"/>
      <c r="AT253" s="503"/>
      <c r="AU253" s="503"/>
      <c r="AV253" s="503"/>
      <c r="AW253" s="540"/>
      <c r="AX253" s="540"/>
      <c r="AY253" s="544"/>
      <c r="AZ253" s="91"/>
      <c r="BA253" s="91"/>
      <c r="BB253" s="91"/>
      <c r="BC253" s="91"/>
      <c r="BD253" s="91"/>
      <c r="BE253" s="91"/>
      <c r="BF253" s="91"/>
      <c r="BG253" s="91"/>
      <c r="BH253" s="91"/>
      <c r="BI253" s="91"/>
    </row>
    <row r="254" spans="2:61" ht="11.25" customHeight="1">
      <c r="B254" s="711"/>
      <c r="C254" s="916" t="s">
        <v>10</v>
      </c>
      <c r="D254" s="1198">
        <v>0.25</v>
      </c>
      <c r="E254" s="1010">
        <v>22.5</v>
      </c>
      <c r="F254" s="878">
        <v>23</v>
      </c>
      <c r="G254" s="879">
        <v>95.75</v>
      </c>
      <c r="H254" s="1011">
        <v>680</v>
      </c>
      <c r="I254" s="1181">
        <v>17.5</v>
      </c>
      <c r="J254" s="878">
        <v>0.35</v>
      </c>
      <c r="K254" s="879">
        <v>0.4</v>
      </c>
      <c r="L254" s="880">
        <v>225</v>
      </c>
      <c r="M254" s="1196">
        <v>300</v>
      </c>
      <c r="N254" s="880">
        <v>300</v>
      </c>
      <c r="O254" s="880">
        <v>75</v>
      </c>
      <c r="P254" s="882">
        <v>4.5</v>
      </c>
      <c r="Q254" s="935"/>
      <c r="V254" s="100"/>
      <c r="W254" s="248"/>
      <c r="X254" s="83"/>
      <c r="Y254" s="114"/>
      <c r="Z254" s="114"/>
      <c r="AA254" s="101"/>
      <c r="AB254" s="167"/>
      <c r="AC254" s="101"/>
      <c r="AD254" s="101"/>
      <c r="AE254" s="101"/>
      <c r="AF254" s="101"/>
      <c r="AG254" s="101"/>
      <c r="AH254" s="101"/>
      <c r="AI254" s="101"/>
      <c r="AJ254" s="101"/>
      <c r="AK254" s="166"/>
      <c r="AL254" s="91"/>
      <c r="AM254" s="506"/>
      <c r="AN254" s="506"/>
      <c r="AO254" s="506"/>
      <c r="AP254" s="550"/>
      <c r="AQ254" s="506"/>
      <c r="AR254" s="506"/>
      <c r="AS254" s="506"/>
      <c r="AT254" s="506"/>
      <c r="AU254" s="506"/>
      <c r="AV254" s="506"/>
      <c r="AW254" s="506"/>
      <c r="AX254" s="506"/>
      <c r="AY254" s="506"/>
      <c r="AZ254" s="91"/>
      <c r="BA254" s="91"/>
      <c r="BB254" s="91"/>
      <c r="BC254" s="91"/>
      <c r="BD254" s="91"/>
      <c r="BE254" s="91"/>
      <c r="BF254" s="91"/>
      <c r="BG254" s="91"/>
      <c r="BH254" s="91"/>
      <c r="BI254" s="91"/>
    </row>
    <row r="255" spans="2:61" ht="11.25" customHeight="1" thickBot="1">
      <c r="B255" s="195"/>
      <c r="C255" s="883" t="s">
        <v>505</v>
      </c>
      <c r="D255" s="884"/>
      <c r="E255" s="1154">
        <v>-0.46</v>
      </c>
      <c r="F255" s="1155">
        <v>0.62</v>
      </c>
      <c r="G255" s="1155">
        <v>-0.15</v>
      </c>
      <c r="H255" s="2070">
        <v>-0.04</v>
      </c>
      <c r="I255" s="860">
        <v>-0.48599999999999999</v>
      </c>
      <c r="J255" s="860">
        <v>-4.1399999999999997</v>
      </c>
      <c r="K255" s="860">
        <v>-11</v>
      </c>
      <c r="L255" s="860">
        <v>-8.6999999999999993</v>
      </c>
      <c r="M255" s="860">
        <v>-4.07</v>
      </c>
      <c r="N255" s="860">
        <v>3.58</v>
      </c>
      <c r="O255" s="860">
        <v>9.7899999999999991</v>
      </c>
      <c r="P255" s="886">
        <v>11.08</v>
      </c>
      <c r="Q255" s="68"/>
      <c r="V255" s="100"/>
      <c r="W255" s="87"/>
      <c r="X255" s="82"/>
      <c r="Y255" s="101"/>
      <c r="Z255" s="101"/>
      <c r="AA255" s="101"/>
      <c r="AB255" s="167"/>
      <c r="AC255" s="496"/>
      <c r="AD255" s="497"/>
      <c r="AE255" s="497"/>
      <c r="AF255" s="497"/>
      <c r="AG255" s="497"/>
      <c r="AH255" s="144"/>
      <c r="AI255" s="497"/>
      <c r="AJ255" s="497"/>
      <c r="AK255" s="166"/>
      <c r="AL255" s="91"/>
      <c r="AM255" s="166"/>
      <c r="AN255" s="529"/>
      <c r="AO255" s="166"/>
      <c r="AP255" s="167"/>
      <c r="AQ255" s="166"/>
      <c r="AR255" s="166"/>
      <c r="AS255" s="529"/>
      <c r="AT255" s="529"/>
      <c r="AU255" s="166"/>
      <c r="AV255" s="134"/>
      <c r="AW255" s="166"/>
      <c r="AX255" s="166"/>
      <c r="AY255" s="111"/>
      <c r="AZ255" s="91"/>
      <c r="BA255" s="91"/>
      <c r="BB255" s="91"/>
      <c r="BC255" s="91"/>
      <c r="BD255" s="91"/>
      <c r="BE255" s="91"/>
      <c r="BF255" s="91"/>
      <c r="BG255" s="91"/>
      <c r="BH255" s="91"/>
      <c r="BI255" s="91"/>
    </row>
    <row r="256" spans="2:61" ht="12.75" customHeight="1">
      <c r="B256" s="75"/>
      <c r="C256" s="908" t="s">
        <v>152</v>
      </c>
      <c r="D256" s="48"/>
      <c r="E256" s="909"/>
      <c r="F256" s="910"/>
      <c r="G256" s="910"/>
      <c r="H256" s="443"/>
      <c r="I256" s="443"/>
      <c r="J256" s="443"/>
      <c r="K256" s="443"/>
      <c r="L256" s="443"/>
      <c r="M256" s="443"/>
      <c r="N256" s="443"/>
      <c r="O256" s="443"/>
      <c r="P256" s="645"/>
      <c r="Q256" s="958"/>
      <c r="V256" s="100"/>
      <c r="W256" s="87"/>
      <c r="X256" s="83"/>
      <c r="Y256" s="101"/>
      <c r="Z256" s="101"/>
      <c r="AA256" s="101"/>
      <c r="AB256" s="167"/>
      <c r="AC256" s="530"/>
      <c r="AD256" s="530"/>
      <c r="AE256" s="530"/>
      <c r="AF256" s="530"/>
      <c r="AG256" s="101"/>
      <c r="AH256" s="144"/>
      <c r="AI256" s="101"/>
      <c r="AJ256" s="101"/>
      <c r="AK256" s="166"/>
      <c r="AL256" s="91"/>
      <c r="AM256" s="562"/>
      <c r="AN256" s="562"/>
      <c r="AO256" s="562"/>
      <c r="AP256" s="567"/>
      <c r="AQ256" s="562"/>
      <c r="AR256" s="562"/>
      <c r="AS256" s="562"/>
      <c r="AT256" s="562"/>
      <c r="AU256" s="563"/>
      <c r="AV256" s="563"/>
      <c r="AW256" s="562"/>
      <c r="AX256" s="562"/>
      <c r="AY256" s="562"/>
      <c r="AZ256" s="91"/>
      <c r="BA256" s="91"/>
      <c r="BB256" s="91"/>
      <c r="BC256" s="91"/>
      <c r="BD256" s="91"/>
      <c r="BE256" s="91"/>
      <c r="BF256" s="91"/>
      <c r="BG256" s="91"/>
      <c r="BH256" s="91"/>
      <c r="BI256" s="91"/>
    </row>
    <row r="257" spans="1:61" ht="12" customHeight="1">
      <c r="A257" s="58"/>
      <c r="B257" s="1016" t="str">
        <f>'МЕНЮ  12-18л. лето '!J249</f>
        <v>54-2з/22</v>
      </c>
      <c r="C257" s="738" t="str">
        <f>'МЕНЮ  12-18л. лето '!C249</f>
        <v>Огурец в нарезке</v>
      </c>
      <c r="D257" s="300">
        <f>'МЕНЮ  12-18л. лето '!D249</f>
        <v>80</v>
      </c>
      <c r="E257" s="893">
        <f>'МЕНЮ  12-18л. лето '!E249</f>
        <v>0.7</v>
      </c>
      <c r="F257" s="857">
        <f>'МЕНЮ  12-18л. лето '!F249</f>
        <v>0.1</v>
      </c>
      <c r="G257" s="857">
        <f>'МЕНЮ  12-18л. лето '!G249</f>
        <v>2</v>
      </c>
      <c r="H257" s="713">
        <f>'МЕНЮ  12-18л. лето '!H249</f>
        <v>11.3</v>
      </c>
      <c r="I257" s="842">
        <v>8</v>
      </c>
      <c r="J257" s="842">
        <v>3.4000000000000002E-2</v>
      </c>
      <c r="K257" s="842">
        <v>2.3E-2</v>
      </c>
      <c r="L257" s="844">
        <v>8</v>
      </c>
      <c r="M257" s="842">
        <v>18</v>
      </c>
      <c r="N257" s="842">
        <v>34</v>
      </c>
      <c r="O257" s="842">
        <v>11</v>
      </c>
      <c r="P257" s="1212">
        <v>0.53700000000000003</v>
      </c>
      <c r="Q257" s="946">
        <f>'МЕНЮ  12-18л. лето '!I249</f>
        <v>1</v>
      </c>
      <c r="V257" s="100"/>
      <c r="W257" s="87"/>
      <c r="X257" s="83"/>
      <c r="Y257" s="101"/>
      <c r="Z257" s="101"/>
      <c r="AA257" s="101"/>
      <c r="AB257" s="167"/>
      <c r="AC257" s="101"/>
      <c r="AD257" s="101"/>
      <c r="AE257" s="101"/>
      <c r="AF257" s="101"/>
      <c r="AG257" s="101"/>
      <c r="AH257" s="101"/>
      <c r="AI257" s="101"/>
      <c r="AJ257" s="101"/>
      <c r="AK257" s="166"/>
      <c r="AL257" s="91"/>
      <c r="AM257" s="91"/>
      <c r="AN257" s="91"/>
      <c r="AO257" s="91"/>
      <c r="AP257" s="91"/>
      <c r="AQ257" s="91"/>
      <c r="AR257" s="91"/>
      <c r="AS257" s="91"/>
      <c r="AT257" s="91"/>
      <c r="AU257" s="91"/>
      <c r="AV257" s="91"/>
      <c r="AW257" s="91"/>
      <c r="AX257" s="91"/>
      <c r="AY257" s="91"/>
      <c r="AZ257" s="91"/>
      <c r="BA257" s="91"/>
      <c r="BB257" s="91"/>
      <c r="BC257" s="91"/>
      <c r="BD257" s="91"/>
      <c r="BE257" s="91"/>
      <c r="BF257" s="91"/>
      <c r="BG257" s="91"/>
      <c r="BH257" s="91"/>
      <c r="BI257" s="91"/>
    </row>
    <row r="258" spans="1:61" ht="13.5" customHeight="1">
      <c r="B258" s="1016" t="str">
        <f>'МЕНЮ  12-18л. лето '!J250</f>
        <v>ТТК/113/17</v>
      </c>
      <c r="C258" s="738" t="str">
        <f>'МЕНЮ  12-18л. лето '!C250</f>
        <v>Суп  с лапшой домашней</v>
      </c>
      <c r="D258" s="300">
        <f>'МЕНЮ  12-18л. лето '!D250</f>
        <v>250</v>
      </c>
      <c r="E258" s="893">
        <f>'МЕНЮ  12-18л. лето '!E250</f>
        <v>2.5649999999999999</v>
      </c>
      <c r="F258" s="857">
        <f>'МЕНЮ  12-18л. лето '!F250</f>
        <v>5.5419999999999998</v>
      </c>
      <c r="G258" s="857">
        <f>'МЕНЮ  12-18л. лето '!G250</f>
        <v>24.125</v>
      </c>
      <c r="H258" s="713">
        <f>'МЕНЮ  12-18л. лето '!H250</f>
        <v>187.53</v>
      </c>
      <c r="I258" s="849">
        <v>0.59499999999999997</v>
      </c>
      <c r="J258" s="849">
        <v>0.05</v>
      </c>
      <c r="K258" s="849">
        <v>0.05</v>
      </c>
      <c r="L258" s="853">
        <v>12.5</v>
      </c>
      <c r="M258" s="842">
        <v>28.5</v>
      </c>
      <c r="N258" s="842">
        <v>38.5</v>
      </c>
      <c r="O258" s="849">
        <v>10.68</v>
      </c>
      <c r="P258" s="842">
        <v>0.93</v>
      </c>
      <c r="Q258" s="946">
        <f>'МЕНЮ  12-18л. лето '!I250</f>
        <v>24</v>
      </c>
      <c r="R258" s="91"/>
      <c r="S258" s="91"/>
      <c r="V258" s="266"/>
      <c r="W258" s="114"/>
      <c r="X258" s="248"/>
      <c r="Y258" s="101"/>
      <c r="Z258" s="101"/>
      <c r="AA258" s="101"/>
      <c r="AB258" s="167"/>
      <c r="AC258" s="101"/>
      <c r="AD258" s="497"/>
      <c r="AE258" s="101"/>
      <c r="AF258" s="101"/>
      <c r="AG258" s="101"/>
      <c r="AH258" s="101"/>
      <c r="AI258" s="101"/>
      <c r="AJ258" s="101"/>
      <c r="AK258" s="166"/>
      <c r="AL258" s="91"/>
      <c r="AM258" s="91"/>
      <c r="AN258" s="91"/>
      <c r="AO258" s="91"/>
      <c r="AP258" s="91"/>
      <c r="AQ258" s="91"/>
      <c r="AR258" s="91"/>
      <c r="AS258" s="91"/>
      <c r="AT258" s="91"/>
      <c r="AU258" s="91"/>
      <c r="AV258" s="504"/>
      <c r="AW258" s="91"/>
      <c r="AX258" s="504"/>
      <c r="AY258" s="91"/>
      <c r="AZ258" s="91"/>
      <c r="BA258" s="91"/>
      <c r="BB258" s="91"/>
      <c r="BC258" s="91"/>
      <c r="BD258" s="91"/>
      <c r="BE258" s="91"/>
      <c r="BF258" s="91"/>
      <c r="BG258" s="91"/>
      <c r="BH258" s="91"/>
      <c r="BI258" s="91"/>
    </row>
    <row r="259" spans="1:61" ht="13.5" customHeight="1">
      <c r="B259" s="891" t="str">
        <f>'МЕНЮ  12-18л. лето '!J251</f>
        <v>333/21</v>
      </c>
      <c r="C259" s="738" t="str">
        <f>'МЕНЮ  12-18л. лето '!C251</f>
        <v>Голубцы ленивые</v>
      </c>
      <c r="D259" s="300" t="str">
        <f>'МЕНЮ  12-18л. лето '!D251</f>
        <v>150/50</v>
      </c>
      <c r="E259" s="893">
        <f>'МЕНЮ  12-18л. лето '!E251</f>
        <v>18.96</v>
      </c>
      <c r="F259" s="857">
        <f>'МЕНЮ  12-18л. лето '!F251</f>
        <v>22.196000000000002</v>
      </c>
      <c r="G259" s="857">
        <f>'МЕНЮ  12-18л. лето '!G251</f>
        <v>28.7</v>
      </c>
      <c r="H259" s="713">
        <f>'МЕНЮ  12-18л. лето '!H251</f>
        <v>390.404</v>
      </c>
      <c r="I259" s="848">
        <v>1.796</v>
      </c>
      <c r="J259" s="848">
        <v>0.09</v>
      </c>
      <c r="K259" s="848">
        <v>0.12</v>
      </c>
      <c r="L259" s="844">
        <v>35.06</v>
      </c>
      <c r="M259" s="845">
        <v>167.61</v>
      </c>
      <c r="N259" s="845">
        <v>161.56</v>
      </c>
      <c r="O259" s="848">
        <v>43.23</v>
      </c>
      <c r="P259" s="845">
        <v>1.52</v>
      </c>
      <c r="Q259" s="946">
        <f>'МЕНЮ  12-18л. лето '!I251</f>
        <v>44</v>
      </c>
      <c r="R259" s="91"/>
      <c r="S259" s="91"/>
      <c r="V259" s="83"/>
      <c r="W259" s="514"/>
      <c r="X259" s="86"/>
      <c r="Y259" s="565"/>
      <c r="Z259" s="559"/>
      <c r="AA259" s="559"/>
      <c r="AB259" s="566"/>
      <c r="AC259" s="559"/>
      <c r="AD259" s="565"/>
      <c r="AE259" s="560"/>
      <c r="AF259" s="559"/>
      <c r="AG259" s="559"/>
      <c r="AH259" s="560"/>
      <c r="AI259" s="560"/>
      <c r="AJ259" s="559"/>
      <c r="AK259" s="559"/>
      <c r="AL259" s="91"/>
      <c r="AM259" s="91"/>
      <c r="AN259" s="91"/>
      <c r="AO259" s="91"/>
      <c r="AP259" s="512"/>
      <c r="AQ259" s="91"/>
      <c r="AR259" s="91"/>
      <c r="AS259" s="91"/>
      <c r="AT259" s="91"/>
      <c r="AU259" s="91"/>
      <c r="AV259" s="91"/>
      <c r="AW259" s="91"/>
      <c r="AX259" s="504"/>
      <c r="AY259" s="91"/>
      <c r="AZ259" s="91"/>
      <c r="BA259" s="91"/>
      <c r="BB259" s="91"/>
      <c r="BC259" s="91"/>
      <c r="BD259" s="91"/>
      <c r="BE259" s="91"/>
      <c r="BF259" s="91"/>
      <c r="BG259" s="91"/>
      <c r="BH259" s="91"/>
      <c r="BI259" s="91"/>
    </row>
    <row r="260" spans="1:61" ht="13.5" customHeight="1">
      <c r="B260" s="891" t="str">
        <f>'МЕНЮ  12-18л. лето '!J252</f>
        <v>389/17</v>
      </c>
      <c r="C260" s="738" t="str">
        <f>'МЕНЮ  12-18л. лето '!C252</f>
        <v>Сок яблочный</v>
      </c>
      <c r="D260" s="300">
        <f>'МЕНЮ  12-18л. лето '!D252</f>
        <v>200</v>
      </c>
      <c r="E260" s="893">
        <f>'МЕНЮ  12-18л. лето '!E252</f>
        <v>1</v>
      </c>
      <c r="F260" s="857">
        <f>'МЕНЮ  12-18л. лето '!F252</f>
        <v>0.2</v>
      </c>
      <c r="G260" s="857">
        <f>'МЕНЮ  12-18л. лето '!G252</f>
        <v>20.2</v>
      </c>
      <c r="H260" s="713">
        <f>'МЕНЮ  12-18л. лето '!H252</f>
        <v>86</v>
      </c>
      <c r="I260" s="1069">
        <v>4</v>
      </c>
      <c r="J260" s="1069">
        <v>0.02</v>
      </c>
      <c r="K260" s="1069">
        <v>0.02</v>
      </c>
      <c r="L260" s="1192">
        <v>0</v>
      </c>
      <c r="M260" s="851">
        <v>14</v>
      </c>
      <c r="N260" s="1160">
        <v>14</v>
      </c>
      <c r="O260" s="1069">
        <v>8</v>
      </c>
      <c r="P260" s="1416">
        <v>0.28000000000000003</v>
      </c>
      <c r="Q260" s="946">
        <f>'МЕНЮ  12-18л. лето '!I252</f>
        <v>75</v>
      </c>
      <c r="R260" s="91"/>
      <c r="AE260" s="546"/>
      <c r="AF260" s="546"/>
      <c r="AG260" s="548"/>
      <c r="AH260" s="548"/>
      <c r="AI260" s="546"/>
      <c r="AJ260" s="546"/>
      <c r="AK260" s="549"/>
      <c r="AL260" s="91"/>
      <c r="AM260" s="91"/>
      <c r="AN260" s="91"/>
      <c r="AO260" s="91"/>
      <c r="AP260" s="91"/>
      <c r="AQ260" s="91"/>
      <c r="AR260" s="91"/>
      <c r="AS260" s="91"/>
      <c r="AT260" s="91"/>
      <c r="AU260" s="91"/>
      <c r="AV260" s="91"/>
      <c r="AW260" s="91"/>
      <c r="AX260" s="91"/>
      <c r="AY260" s="91"/>
      <c r="AZ260" s="91"/>
      <c r="BA260" s="91"/>
      <c r="BB260" s="91"/>
      <c r="BC260" s="91"/>
      <c r="BD260" s="91"/>
      <c r="BE260" s="91"/>
      <c r="BF260" s="91"/>
      <c r="BG260" s="91"/>
      <c r="BH260" s="91"/>
      <c r="BI260" s="91"/>
    </row>
    <row r="261" spans="1:61" ht="13.5" customHeight="1">
      <c r="B261" s="1016" t="str">
        <f>'МЕНЮ  12-18л. лето '!J253</f>
        <v>Пром.пр.</v>
      </c>
      <c r="C261" s="738" t="str">
        <f>'МЕНЮ  12-18л. лето '!C253</f>
        <v>Хлеб пшеничный</v>
      </c>
      <c r="D261" s="300">
        <f>'МЕНЮ  12-18л. лето '!D253</f>
        <v>70</v>
      </c>
      <c r="E261" s="893">
        <f>'МЕНЮ  12-18л. лето '!E253</f>
        <v>2.6949999999999998</v>
      </c>
      <c r="F261" s="857">
        <f>'МЕНЮ  12-18л. лето '!F253</f>
        <v>0.96299999999999997</v>
      </c>
      <c r="G261" s="857">
        <f>'МЕНЮ  12-18л. лето '!G253</f>
        <v>34.54</v>
      </c>
      <c r="H261" s="713">
        <f>'МЕНЮ  12-18л. лето '!H253</f>
        <v>171.209</v>
      </c>
      <c r="I261" s="1858">
        <v>0</v>
      </c>
      <c r="J261" s="1893">
        <v>0.09</v>
      </c>
      <c r="K261" s="1884">
        <v>0.03</v>
      </c>
      <c r="L261" s="1823">
        <v>0</v>
      </c>
      <c r="M261" s="1858">
        <v>14</v>
      </c>
      <c r="N261" s="1858">
        <v>46.67</v>
      </c>
      <c r="O261" s="1858">
        <v>9.8000000000000007</v>
      </c>
      <c r="P261" s="1884">
        <v>7.0000000000000007E-2</v>
      </c>
      <c r="Q261" s="946">
        <f>'МЕНЮ  12-18л. лето '!I253</f>
        <v>9</v>
      </c>
      <c r="R261" s="91"/>
      <c r="S261" s="91"/>
      <c r="V261" s="91"/>
      <c r="W261" s="91"/>
      <c r="X261" s="106"/>
      <c r="Y261" s="106"/>
      <c r="Z261" s="106"/>
      <c r="AA261" s="106"/>
      <c r="AB261" s="106"/>
      <c r="AC261" s="106"/>
      <c r="AD261" s="106"/>
      <c r="AE261" s="106"/>
      <c r="AF261" s="106"/>
      <c r="AG261" s="106"/>
      <c r="AH261" s="106"/>
      <c r="AI261" s="106"/>
      <c r="AJ261" s="106"/>
      <c r="AK261" s="91"/>
      <c r="AL261" s="91"/>
      <c r="AM261" s="100"/>
      <c r="AN261" s="87"/>
      <c r="AO261" s="86"/>
      <c r="AP261" s="91"/>
      <c r="AQ261" s="91"/>
      <c r="AR261" s="91"/>
      <c r="AS261" s="91"/>
      <c r="AT261" s="91"/>
      <c r="AU261" s="91"/>
      <c r="AV261" s="91"/>
      <c r="AW261" s="91"/>
      <c r="AX261" s="91"/>
      <c r="AY261" s="91"/>
      <c r="AZ261" s="91"/>
      <c r="BA261" s="91"/>
      <c r="BB261" s="91"/>
      <c r="BC261" s="91"/>
      <c r="BD261" s="91"/>
      <c r="BE261" s="91"/>
      <c r="BF261" s="91"/>
      <c r="BG261" s="91"/>
      <c r="BH261" s="91"/>
      <c r="BI261" s="91"/>
    </row>
    <row r="262" spans="1:61" ht="14.25" customHeight="1" thickBot="1">
      <c r="B262" s="1217" t="str">
        <f>'МЕНЮ  12-18л. лето '!J254</f>
        <v>Пром.пр.</v>
      </c>
      <c r="C262" s="307" t="str">
        <f>'МЕНЮ  12-18л. лето '!C254</f>
        <v>Хлеб ржаной</v>
      </c>
      <c r="D262" s="1263">
        <f>'МЕНЮ  12-18л. лето '!D254</f>
        <v>50</v>
      </c>
      <c r="E262" s="1620">
        <f>'МЕНЮ  12-18л. лето '!E254</f>
        <v>2.8250000000000002</v>
      </c>
      <c r="F262" s="1621">
        <f>'МЕНЮ  12-18л. лето '!F254</f>
        <v>0.75</v>
      </c>
      <c r="G262" s="1621">
        <f>'МЕНЮ  12-18л. лето '!G254</f>
        <v>20.931999999999999</v>
      </c>
      <c r="H262" s="1622">
        <f>'МЕНЮ  12-18л. лето '!H254</f>
        <v>101.78</v>
      </c>
      <c r="I262" s="1884">
        <v>0</v>
      </c>
      <c r="J262" s="1884">
        <v>0.115</v>
      </c>
      <c r="K262" s="1884">
        <v>0.115</v>
      </c>
      <c r="L262" s="1823">
        <v>0</v>
      </c>
      <c r="M262" s="1884">
        <v>16.5</v>
      </c>
      <c r="N262" s="1884">
        <v>75.33</v>
      </c>
      <c r="O262" s="1884">
        <v>3.3</v>
      </c>
      <c r="P262" s="1893">
        <v>3.5000000000000003E-2</v>
      </c>
      <c r="Q262" s="946">
        <f>'МЕНЮ  12-18л. лето '!I254</f>
        <v>10</v>
      </c>
      <c r="R262" s="91"/>
      <c r="S262" s="91"/>
      <c r="V262" s="263"/>
      <c r="W262" s="502"/>
      <c r="X262" s="106"/>
      <c r="Y262" s="106"/>
      <c r="Z262" s="106"/>
      <c r="AA262" s="531"/>
      <c r="AB262" s="106"/>
      <c r="AC262" s="106"/>
      <c r="AD262" s="106"/>
      <c r="AE262" s="106"/>
      <c r="AF262" s="106"/>
      <c r="AG262" s="106"/>
      <c r="AH262" s="106"/>
      <c r="AI262" s="106"/>
      <c r="AJ262" s="106"/>
      <c r="AK262" s="91"/>
      <c r="AL262" s="91"/>
      <c r="AM262" s="86"/>
      <c r="AN262" s="87"/>
      <c r="AO262" s="86"/>
      <c r="AP262" s="91"/>
      <c r="AQ262" s="91"/>
      <c r="AR262" s="91"/>
      <c r="AS262" s="91"/>
      <c r="AT262" s="91"/>
      <c r="AU262" s="91"/>
      <c r="AV262" s="91"/>
      <c r="AW262" s="91"/>
      <c r="AX262" s="91"/>
      <c r="AY262" s="91"/>
      <c r="AZ262" s="91"/>
      <c r="BA262" s="91"/>
      <c r="BB262" s="91"/>
      <c r="BC262" s="91"/>
      <c r="BD262" s="91"/>
      <c r="BE262" s="91"/>
      <c r="BF262" s="91"/>
      <c r="BG262" s="91"/>
      <c r="BH262" s="91"/>
      <c r="BI262" s="91"/>
    </row>
    <row r="263" spans="1:61" ht="12.75" customHeight="1">
      <c r="B263" s="405" t="s">
        <v>337</v>
      </c>
      <c r="C263" s="1008"/>
      <c r="D263" s="1608">
        <f>'МЕНЮ  12-18л. лето '!D255</f>
        <v>850</v>
      </c>
      <c r="E263" s="422">
        <f t="shared" ref="E263:P263" si="19">SUM(E257:E262)</f>
        <v>28.745000000000001</v>
      </c>
      <c r="F263" s="407">
        <f t="shared" si="19"/>
        <v>29.751000000000001</v>
      </c>
      <c r="G263" s="640">
        <f t="shared" si="19"/>
        <v>130.49699999999999</v>
      </c>
      <c r="H263" s="1009">
        <f t="shared" si="19"/>
        <v>948.22299999999996</v>
      </c>
      <c r="I263" s="640">
        <f t="shared" si="19"/>
        <v>14.391</v>
      </c>
      <c r="J263" s="640">
        <f t="shared" si="19"/>
        <v>0.39899999999999997</v>
      </c>
      <c r="K263" s="407">
        <f t="shared" si="19"/>
        <v>0.35799999999999998</v>
      </c>
      <c r="L263" s="640">
        <f t="shared" si="19"/>
        <v>55.56</v>
      </c>
      <c r="M263" s="939">
        <f t="shared" si="19"/>
        <v>258.61</v>
      </c>
      <c r="N263" s="939">
        <f t="shared" si="19"/>
        <v>370.06</v>
      </c>
      <c r="O263" s="939">
        <f t="shared" si="19"/>
        <v>86.009999999999991</v>
      </c>
      <c r="P263" s="951">
        <f t="shared" si="19"/>
        <v>3.3720000000000003</v>
      </c>
      <c r="Q263" s="960"/>
      <c r="R263" s="91"/>
      <c r="S263" s="91"/>
      <c r="V263" s="114"/>
      <c r="W263" s="91"/>
      <c r="X263" s="106"/>
      <c r="Y263" s="91"/>
      <c r="Z263" s="106"/>
      <c r="AA263" s="106"/>
      <c r="AB263" s="106"/>
      <c r="AC263" s="106"/>
      <c r="AD263" s="106"/>
      <c r="AE263" s="106"/>
      <c r="AF263" s="106"/>
      <c r="AG263" s="106"/>
      <c r="AH263" s="106"/>
      <c r="AI263" s="106"/>
      <c r="AJ263" s="106"/>
      <c r="AK263" s="91"/>
      <c r="AL263" s="91"/>
      <c r="AM263" s="100"/>
      <c r="AN263" s="87"/>
      <c r="AO263" s="90"/>
      <c r="AP263" s="91"/>
      <c r="AQ263" s="91"/>
      <c r="AR263" s="91"/>
      <c r="AS263" s="91"/>
      <c r="AT263" s="91"/>
      <c r="AU263" s="91"/>
      <c r="AV263" s="91"/>
      <c r="AW263" s="91"/>
      <c r="AX263" s="91"/>
      <c r="AY263" s="91"/>
      <c r="AZ263" s="91"/>
      <c r="BA263" s="91"/>
      <c r="BB263" s="91"/>
      <c r="BC263" s="91"/>
      <c r="BD263" s="91"/>
      <c r="BE263" s="91"/>
      <c r="BF263" s="91"/>
      <c r="BG263" s="91"/>
      <c r="BH263" s="91"/>
      <c r="BI263" s="91"/>
    </row>
    <row r="264" spans="1:61" ht="12" customHeight="1">
      <c r="B264" s="870"/>
      <c r="C264" s="871" t="s">
        <v>10</v>
      </c>
      <c r="D264" s="1198">
        <v>0.35</v>
      </c>
      <c r="E264" s="1199">
        <v>31.5</v>
      </c>
      <c r="F264" s="1181">
        <v>32.200000000000003</v>
      </c>
      <c r="G264" s="1219">
        <v>134.05000000000001</v>
      </c>
      <c r="H264" s="1200">
        <v>952</v>
      </c>
      <c r="I264" s="901">
        <v>24.5</v>
      </c>
      <c r="J264" s="878">
        <v>0.49</v>
      </c>
      <c r="K264" s="879">
        <v>0.56000000000000005</v>
      </c>
      <c r="L264" s="880">
        <v>315</v>
      </c>
      <c r="M264" s="902">
        <v>420</v>
      </c>
      <c r="N264" s="903">
        <v>420</v>
      </c>
      <c r="O264" s="903">
        <v>105</v>
      </c>
      <c r="P264" s="882">
        <v>6.3</v>
      </c>
      <c r="Q264" s="958"/>
      <c r="R264" s="91"/>
      <c r="S264" s="91"/>
      <c r="V264" s="100"/>
      <c r="W264" s="248"/>
      <c r="X264" s="83"/>
      <c r="Y264" s="114"/>
      <c r="Z264" s="114"/>
      <c r="AA264" s="114"/>
      <c r="AB264" s="206"/>
      <c r="AC264" s="206"/>
      <c r="AD264" s="516"/>
      <c r="AE264" s="114"/>
      <c r="AF264" s="114"/>
      <c r="AG264" s="206"/>
      <c r="AH264" s="114"/>
      <c r="AI264" s="114"/>
      <c r="AJ264" s="114"/>
      <c r="AK264" s="114"/>
      <c r="AL264" s="91"/>
      <c r="AM264" s="100"/>
      <c r="AN264" s="87"/>
      <c r="AO264" s="86"/>
      <c r="AP264" s="91"/>
      <c r="AQ264" s="91"/>
      <c r="AR264" s="91"/>
      <c r="AS264" s="91"/>
      <c r="AT264" s="91"/>
      <c r="AU264" s="91"/>
      <c r="AV264" s="91"/>
      <c r="AW264" s="91"/>
      <c r="AX264" s="91"/>
      <c r="AY264" s="91"/>
      <c r="AZ264" s="91"/>
      <c r="BA264" s="91"/>
      <c r="BB264" s="91"/>
      <c r="BC264" s="91"/>
      <c r="BD264" s="91"/>
      <c r="BE264" s="91"/>
      <c r="BF264" s="91"/>
      <c r="BG264" s="91"/>
      <c r="BH264" s="91"/>
      <c r="BI264" s="91"/>
    </row>
    <row r="265" spans="1:61" ht="11.25" customHeight="1" thickBot="1">
      <c r="B265" s="195"/>
      <c r="C265" s="883" t="s">
        <v>505</v>
      </c>
      <c r="D265" s="884"/>
      <c r="E265" s="1086">
        <v>-3.06</v>
      </c>
      <c r="F265" s="647">
        <v>-2.66</v>
      </c>
      <c r="G265" s="647">
        <v>-0.93</v>
      </c>
      <c r="H265" s="1091">
        <v>-0.14000000000000001</v>
      </c>
      <c r="I265" s="860">
        <v>-14.44</v>
      </c>
      <c r="J265" s="860">
        <v>-6.5</v>
      </c>
      <c r="K265" s="860">
        <v>-12.63</v>
      </c>
      <c r="L265" s="860">
        <v>-28.83</v>
      </c>
      <c r="M265" s="860">
        <v>-13.45</v>
      </c>
      <c r="N265" s="860">
        <v>-4.16</v>
      </c>
      <c r="O265" s="860">
        <v>-6.33</v>
      </c>
      <c r="P265" s="886">
        <v>-16.27</v>
      </c>
      <c r="Q265" s="447"/>
      <c r="R265" s="91"/>
      <c r="S265" s="91"/>
      <c r="V265" s="100"/>
      <c r="W265" s="91"/>
      <c r="X265" s="248"/>
      <c r="Y265" s="561"/>
      <c r="Z265" s="561"/>
      <c r="AA265" s="561"/>
      <c r="AB265" s="561"/>
      <c r="AC265" s="561"/>
      <c r="AD265" s="561"/>
      <c r="AE265" s="561"/>
      <c r="AF265" s="561"/>
      <c r="AG265" s="561"/>
      <c r="AH265" s="561"/>
      <c r="AI265" s="561"/>
      <c r="AJ265" s="561"/>
      <c r="AK265" s="561"/>
      <c r="AL265" s="91"/>
      <c r="AM265" s="100"/>
      <c r="AN265" s="87"/>
      <c r="AO265" s="86"/>
      <c r="AP265" s="91"/>
      <c r="AQ265" s="91"/>
      <c r="AR265" s="91"/>
      <c r="AS265" s="91"/>
      <c r="AT265" s="91"/>
      <c r="AU265" s="91"/>
      <c r="AV265" s="91"/>
      <c r="AW265" s="91"/>
      <c r="AX265" s="91"/>
      <c r="AY265" s="91"/>
      <c r="AZ265" s="91"/>
      <c r="BA265" s="91"/>
      <c r="BB265" s="91"/>
      <c r="BC265" s="91"/>
      <c r="BD265" s="91"/>
      <c r="BE265" s="91"/>
      <c r="BF265" s="91"/>
      <c r="BG265" s="91"/>
      <c r="BH265" s="91"/>
      <c r="BI265" s="91"/>
    </row>
    <row r="266" spans="1:61" ht="10.5" customHeight="1" thickBot="1">
      <c r="R266" s="91"/>
      <c r="S266" s="91"/>
      <c r="V266" s="91"/>
      <c r="W266" s="164"/>
      <c r="X266" s="91"/>
      <c r="Y266" s="106"/>
      <c r="Z266" s="106"/>
      <c r="AA266" s="106"/>
      <c r="AB266" s="106"/>
      <c r="AC266" s="106"/>
      <c r="AD266" s="106"/>
      <c r="AE266" s="106"/>
      <c r="AF266" s="106"/>
      <c r="AG266" s="106"/>
      <c r="AH266" s="106"/>
      <c r="AI266" s="106"/>
      <c r="AJ266" s="106"/>
      <c r="AK266" s="91"/>
      <c r="AL266" s="91"/>
      <c r="AM266" s="91"/>
      <c r="AN266" s="99"/>
      <c r="AO266" s="91"/>
      <c r="AP266" s="91"/>
      <c r="AQ266" s="91"/>
      <c r="AR266" s="91"/>
      <c r="AS266" s="91"/>
      <c r="AT266" s="91"/>
      <c r="AU266" s="91"/>
      <c r="AV266" s="91"/>
      <c r="AW266" s="91"/>
      <c r="AX266" s="91"/>
      <c r="AY266" s="91"/>
      <c r="AZ266" s="91"/>
      <c r="BA266" s="91"/>
      <c r="BB266" s="91"/>
      <c r="BC266" s="91"/>
      <c r="BD266" s="91"/>
      <c r="BE266" s="91"/>
      <c r="BF266" s="91"/>
      <c r="BG266" s="91"/>
      <c r="BH266" s="91"/>
      <c r="BI266" s="91"/>
    </row>
    <row r="267" spans="1:61" ht="12" customHeight="1">
      <c r="B267" s="33"/>
      <c r="C267" s="34" t="s">
        <v>508</v>
      </c>
      <c r="D267" s="35"/>
      <c r="E267" s="130">
        <f t="shared" ref="E267:P267" si="20">E253+E263</f>
        <v>50.832000000000001</v>
      </c>
      <c r="F267" s="425">
        <f t="shared" si="20"/>
        <v>53.323000000000008</v>
      </c>
      <c r="G267" s="425">
        <f t="shared" si="20"/>
        <v>225.66499999999996</v>
      </c>
      <c r="H267" s="425">
        <f t="shared" si="20"/>
        <v>1627.002</v>
      </c>
      <c r="I267" s="425">
        <f t="shared" si="20"/>
        <v>28.491</v>
      </c>
      <c r="J267" s="425">
        <f t="shared" si="20"/>
        <v>0.69100000000000006</v>
      </c>
      <c r="K267" s="425">
        <f t="shared" si="20"/>
        <v>0.58199999999999996</v>
      </c>
      <c r="L267" s="425">
        <f t="shared" si="20"/>
        <v>202.23</v>
      </c>
      <c r="M267" s="914">
        <f t="shared" si="20"/>
        <v>509.75</v>
      </c>
      <c r="N267" s="914">
        <f t="shared" si="20"/>
        <v>712.96</v>
      </c>
      <c r="O267" s="914">
        <f t="shared" si="20"/>
        <v>190.37</v>
      </c>
      <c r="P267" s="426">
        <f t="shared" si="20"/>
        <v>9.8659999999999997</v>
      </c>
      <c r="R267" s="91"/>
      <c r="S267" s="91"/>
      <c r="V267" s="266"/>
      <c r="W267" s="114"/>
      <c r="X267" s="248"/>
      <c r="Y267" s="101"/>
      <c r="Z267" s="101"/>
      <c r="AA267" s="101"/>
      <c r="AB267" s="167"/>
      <c r="AC267" s="101"/>
      <c r="AD267" s="101"/>
      <c r="AE267" s="101"/>
      <c r="AF267" s="101"/>
      <c r="AG267" s="101"/>
      <c r="AH267" s="101"/>
      <c r="AI267" s="101"/>
      <c r="AJ267" s="101"/>
      <c r="AK267" s="166"/>
      <c r="AL267" s="91"/>
      <c r="AM267" s="91"/>
      <c r="AN267" s="99"/>
      <c r="AO267" s="91"/>
      <c r="AP267" s="91"/>
      <c r="AQ267" s="91"/>
      <c r="AR267" s="91"/>
      <c r="AS267" s="91"/>
      <c r="AT267" s="91"/>
      <c r="AU267" s="91"/>
      <c r="AV267" s="91"/>
      <c r="AW267" s="91"/>
      <c r="AX267" s="91"/>
      <c r="AY267" s="91"/>
      <c r="AZ267" s="91"/>
      <c r="BA267" s="91"/>
      <c r="BB267" s="91"/>
      <c r="BC267" s="91"/>
      <c r="BD267" s="91"/>
      <c r="BE267" s="91"/>
      <c r="BF267" s="91"/>
      <c r="BG267" s="91"/>
      <c r="BH267" s="91"/>
      <c r="BI267" s="91"/>
    </row>
    <row r="268" spans="1:61" ht="12" customHeight="1">
      <c r="B268" s="711"/>
      <c r="C268" s="916" t="s">
        <v>10</v>
      </c>
      <c r="D268" s="872">
        <v>0.6</v>
      </c>
      <c r="E268" s="917">
        <v>54</v>
      </c>
      <c r="F268" s="877">
        <v>55.2</v>
      </c>
      <c r="G268" s="1190">
        <v>229.8</v>
      </c>
      <c r="H268" s="918">
        <v>1632</v>
      </c>
      <c r="I268" s="901">
        <v>42</v>
      </c>
      <c r="J268" s="878">
        <v>0.84</v>
      </c>
      <c r="K268" s="879">
        <v>0.96</v>
      </c>
      <c r="L268" s="880">
        <v>540</v>
      </c>
      <c r="M268" s="919">
        <v>720</v>
      </c>
      <c r="N268" s="881">
        <v>720</v>
      </c>
      <c r="O268" s="881">
        <v>180</v>
      </c>
      <c r="P268" s="1802">
        <v>10.8</v>
      </c>
      <c r="R268" s="91"/>
      <c r="S268" s="91"/>
      <c r="V268" s="111"/>
      <c r="W268" s="98"/>
      <c r="X268" s="91"/>
      <c r="Y268" s="114"/>
      <c r="Z268" s="114"/>
      <c r="AA268" s="114"/>
      <c r="AB268" s="206"/>
      <c r="AC268" s="206"/>
      <c r="AD268" s="516"/>
      <c r="AE268" s="114"/>
      <c r="AF268" s="114"/>
      <c r="AG268" s="206"/>
      <c r="AH268" s="114"/>
      <c r="AI268" s="114"/>
      <c r="AJ268" s="114"/>
      <c r="AK268" s="114"/>
      <c r="AL268" s="91"/>
      <c r="AM268" s="91"/>
      <c r="AN268" s="99"/>
      <c r="AO268" s="91"/>
      <c r="AP268" s="91"/>
      <c r="AQ268" s="91"/>
      <c r="AR268" s="91"/>
      <c r="AS268" s="91"/>
      <c r="AT268" s="91"/>
      <c r="AU268" s="91"/>
      <c r="AV268" s="91"/>
      <c r="AW268" s="91"/>
      <c r="AX268" s="91"/>
      <c r="AY268" s="91"/>
      <c r="AZ268" s="91"/>
      <c r="BA268" s="91"/>
      <c r="BB268" s="91"/>
      <c r="BC268" s="91"/>
      <c r="BD268" s="91"/>
      <c r="BE268" s="91"/>
      <c r="BF268" s="91"/>
      <c r="BG268" s="91"/>
      <c r="BH268" s="91"/>
      <c r="BI268" s="91"/>
    </row>
    <row r="269" spans="1:61" ht="12.75" customHeight="1" thickBot="1">
      <c r="B269" s="195"/>
      <c r="C269" s="883" t="s">
        <v>505</v>
      </c>
      <c r="D269" s="884"/>
      <c r="E269" s="1547">
        <v>-3.52</v>
      </c>
      <c r="F269" s="647">
        <v>-2.04</v>
      </c>
      <c r="G269" s="647">
        <v>-1.08</v>
      </c>
      <c r="H269" s="1091">
        <v>-0.18</v>
      </c>
      <c r="I269" s="860">
        <v>-19.3</v>
      </c>
      <c r="J269" s="860">
        <v>-10.64</v>
      </c>
      <c r="K269" s="860">
        <v>-23.63</v>
      </c>
      <c r="L269" s="860">
        <v>-37.53</v>
      </c>
      <c r="M269" s="860">
        <v>-17.52</v>
      </c>
      <c r="N269" s="860">
        <v>-0.59</v>
      </c>
      <c r="O269" s="860">
        <v>3.46</v>
      </c>
      <c r="P269" s="886">
        <v>-5.19</v>
      </c>
      <c r="Q269" s="571"/>
      <c r="R269" s="91"/>
      <c r="S269" s="91"/>
      <c r="V269" s="102"/>
      <c r="W269" s="114"/>
      <c r="X269" s="83"/>
      <c r="Y269" s="101"/>
      <c r="Z269" s="101"/>
      <c r="AA269" s="496"/>
      <c r="AB269" s="167"/>
      <c r="AC269" s="101"/>
      <c r="AD269" s="166"/>
      <c r="AE269" s="166"/>
      <c r="AF269" s="166"/>
      <c r="AG269" s="166"/>
      <c r="AH269" s="166"/>
      <c r="AI269" s="166"/>
      <c r="AJ269" s="166"/>
      <c r="AK269" s="166"/>
      <c r="AL269" s="91"/>
      <c r="AM269" s="91"/>
      <c r="AN269" s="99"/>
      <c r="AO269" s="91"/>
      <c r="AP269" s="91"/>
      <c r="AQ269" s="91"/>
      <c r="AR269" s="91"/>
      <c r="AS269" s="91"/>
      <c r="AT269" s="91"/>
      <c r="AU269" s="91"/>
      <c r="AV269" s="91"/>
      <c r="AW269" s="91"/>
      <c r="AX269" s="91"/>
      <c r="AY269" s="91"/>
      <c r="AZ269" s="91"/>
      <c r="BA269" s="91"/>
      <c r="BB269" s="91"/>
      <c r="BC269" s="91"/>
      <c r="BD269" s="91"/>
      <c r="BE269" s="91"/>
      <c r="BF269" s="91"/>
      <c r="BG269" s="91"/>
      <c r="BH269" s="91"/>
      <c r="BI269" s="91"/>
    </row>
    <row r="270" spans="1:61" ht="16.5" customHeight="1" thickBot="1">
      <c r="Q270" s="1"/>
      <c r="R270" s="91"/>
      <c r="S270" s="91"/>
      <c r="V270" s="266"/>
      <c r="W270" s="114"/>
      <c r="X270" s="248"/>
      <c r="Y270" s="101"/>
      <c r="Z270" s="101"/>
      <c r="AA270" s="101"/>
      <c r="AB270" s="167"/>
      <c r="AC270" s="101"/>
      <c r="AD270" s="101"/>
      <c r="AE270" s="101"/>
      <c r="AF270" s="101"/>
      <c r="AG270" s="101"/>
      <c r="AH270" s="101"/>
      <c r="AI270" s="101"/>
      <c r="AJ270" s="101"/>
      <c r="AK270" s="166"/>
      <c r="AL270" s="91"/>
      <c r="AM270" s="91"/>
      <c r="AN270" s="168"/>
      <c r="AO270" s="91"/>
      <c r="AP270" s="91"/>
      <c r="AQ270" s="91"/>
      <c r="AR270" s="91"/>
      <c r="AS270" s="91"/>
      <c r="AT270" s="91"/>
      <c r="AU270" s="91"/>
      <c r="AV270" s="91"/>
      <c r="AW270" s="91"/>
      <c r="AX270" s="91"/>
      <c r="AY270" s="91"/>
      <c r="AZ270" s="91"/>
      <c r="BA270" s="91"/>
      <c r="BB270" s="91"/>
      <c r="BC270" s="91"/>
      <c r="BD270" s="91"/>
      <c r="BE270" s="91"/>
      <c r="BF270" s="91"/>
      <c r="BG270" s="91"/>
      <c r="BH270" s="91"/>
      <c r="BI270" s="91"/>
    </row>
    <row r="271" spans="1:61" ht="13.5" customHeight="1" thickBot="1">
      <c r="B271" s="808" t="s">
        <v>479</v>
      </c>
      <c r="C271" s="809" t="s">
        <v>522</v>
      </c>
      <c r="D271" s="810" t="s">
        <v>315</v>
      </c>
      <c r="E271" s="811" t="s">
        <v>316</v>
      </c>
      <c r="F271" s="199"/>
      <c r="G271" s="199"/>
      <c r="H271" s="812"/>
      <c r="I271" s="710" t="s">
        <v>481</v>
      </c>
      <c r="J271" s="812"/>
      <c r="K271" s="813"/>
      <c r="L271" s="481"/>
      <c r="M271" s="814" t="s">
        <v>482</v>
      </c>
      <c r="N271" s="812"/>
      <c r="O271" s="812"/>
      <c r="P271" s="63"/>
      <c r="Q271" s="815"/>
      <c r="R271" s="91"/>
      <c r="S271" s="91"/>
      <c r="V271" s="266"/>
      <c r="W271" s="114"/>
      <c r="X271" s="248"/>
      <c r="Y271" s="101"/>
      <c r="Z271" s="101"/>
      <c r="AA271" s="101"/>
      <c r="AB271" s="167"/>
      <c r="AC271" s="101"/>
      <c r="AD271" s="101"/>
      <c r="AE271" s="101"/>
      <c r="AF271" s="101"/>
      <c r="AG271" s="101"/>
      <c r="AH271" s="101"/>
      <c r="AI271" s="101"/>
      <c r="AJ271" s="101"/>
      <c r="AK271" s="166"/>
      <c r="AL271" s="91"/>
      <c r="AM271" s="100"/>
      <c r="AN271" s="87"/>
      <c r="AO271" s="90"/>
      <c r="AP271" s="91"/>
      <c r="AQ271" s="91"/>
      <c r="AR271" s="91"/>
      <c r="AS271" s="91"/>
      <c r="AT271" s="91"/>
      <c r="AU271" s="91"/>
      <c r="AV271" s="91"/>
      <c r="AW271" s="91"/>
      <c r="AX271" s="91"/>
      <c r="AY271" s="91"/>
      <c r="AZ271" s="91"/>
      <c r="BA271" s="91"/>
      <c r="BB271" s="91"/>
      <c r="BC271" s="91"/>
      <c r="BD271" s="91"/>
      <c r="BE271" s="91"/>
      <c r="BF271" s="91"/>
      <c r="BG271" s="91"/>
      <c r="BH271" s="91"/>
      <c r="BI271" s="91"/>
    </row>
    <row r="272" spans="1:61" ht="12" customHeight="1" thickBot="1">
      <c r="B272" s="380" t="s">
        <v>484</v>
      </c>
      <c r="C272" s="369"/>
      <c r="D272" s="816" t="s">
        <v>322</v>
      </c>
      <c r="E272" s="817"/>
      <c r="F272" s="440"/>
      <c r="G272" s="818" t="s">
        <v>485</v>
      </c>
      <c r="H272" s="819" t="s">
        <v>486</v>
      </c>
      <c r="I272" s="189"/>
      <c r="J272" s="189"/>
      <c r="K272" s="189"/>
      <c r="L272" s="920"/>
      <c r="M272" s="921" t="s">
        <v>487</v>
      </c>
      <c r="N272" s="189"/>
      <c r="O272" s="189"/>
      <c r="P272" s="920"/>
      <c r="Q272" s="821"/>
      <c r="R272" s="91"/>
      <c r="S272" s="91"/>
      <c r="V272" s="111"/>
      <c r="W272" s="164"/>
      <c r="X272" s="91"/>
      <c r="Y272" s="569"/>
      <c r="Z272" s="569"/>
      <c r="AA272" s="569"/>
      <c r="AB272" s="569"/>
      <c r="AC272" s="106"/>
      <c r="AD272" s="106"/>
      <c r="AE272" s="106"/>
      <c r="AF272" s="106"/>
      <c r="AG272" s="106"/>
      <c r="AH272" s="106"/>
      <c r="AI272" s="106"/>
      <c r="AJ272" s="106"/>
      <c r="AK272" s="91"/>
      <c r="AL272" s="91"/>
      <c r="AM272" s="163"/>
      <c r="AN272" s="87"/>
      <c r="AO272" s="90"/>
      <c r="AP272" s="91"/>
      <c r="AQ272" s="91"/>
      <c r="AR272" s="91"/>
      <c r="AS272" s="91"/>
      <c r="AT272" s="91"/>
      <c r="AU272" s="91"/>
      <c r="AV272" s="91"/>
      <c r="AW272" s="91"/>
      <c r="AX272" s="91"/>
      <c r="AY272" s="91"/>
      <c r="AZ272" s="91"/>
      <c r="BA272" s="91"/>
      <c r="BB272" s="91"/>
      <c r="BC272" s="91"/>
      <c r="BD272" s="91"/>
      <c r="BE272" s="91"/>
      <c r="BF272" s="91"/>
      <c r="BG272" s="91"/>
      <c r="BH272" s="91"/>
      <c r="BI272" s="91"/>
    </row>
    <row r="273" spans="2:61" ht="12" customHeight="1">
      <c r="B273" s="380" t="s">
        <v>489</v>
      </c>
      <c r="C273" s="369" t="s">
        <v>321</v>
      </c>
      <c r="D273" s="822"/>
      <c r="E273" s="816" t="s">
        <v>323</v>
      </c>
      <c r="F273" s="823" t="s">
        <v>65</v>
      </c>
      <c r="G273" s="818" t="s">
        <v>490</v>
      </c>
      <c r="H273" s="824" t="s">
        <v>327</v>
      </c>
      <c r="I273" s="817"/>
      <c r="J273" s="825"/>
      <c r="K273" s="812"/>
      <c r="L273" s="825"/>
      <c r="M273" s="826" t="s">
        <v>491</v>
      </c>
      <c r="N273" s="827" t="s">
        <v>492</v>
      </c>
      <c r="O273" s="828" t="s">
        <v>493</v>
      </c>
      <c r="P273" s="829" t="s">
        <v>494</v>
      </c>
      <c r="Q273" s="821"/>
      <c r="R273" s="91"/>
      <c r="S273" s="91"/>
      <c r="V273" s="100"/>
      <c r="W273" s="97"/>
      <c r="X273" s="232"/>
      <c r="Y273" s="101"/>
      <c r="Z273" s="101"/>
      <c r="AA273" s="496"/>
      <c r="AB273" s="167"/>
      <c r="AC273" s="101"/>
      <c r="AD273" s="166"/>
      <c r="AE273" s="166"/>
      <c r="AF273" s="166"/>
      <c r="AG273" s="166"/>
      <c r="AH273" s="166"/>
      <c r="AI273" s="166"/>
      <c r="AJ273" s="166"/>
      <c r="AK273" s="101"/>
      <c r="AL273" s="91"/>
      <c r="AM273" s="100"/>
      <c r="AN273" s="87"/>
      <c r="AO273" s="86"/>
      <c r="AP273" s="91"/>
      <c r="AQ273" s="91"/>
      <c r="AR273" s="91"/>
      <c r="AS273" s="91"/>
      <c r="AT273" s="91"/>
      <c r="AU273" s="91"/>
      <c r="AV273" s="91"/>
      <c r="AW273" s="91"/>
      <c r="AX273" s="91"/>
      <c r="AY273" s="91"/>
      <c r="AZ273" s="91"/>
      <c r="BA273" s="91"/>
      <c r="BB273" s="91"/>
      <c r="BC273" s="91"/>
      <c r="BD273" s="91"/>
      <c r="BE273" s="91"/>
      <c r="BF273" s="91"/>
      <c r="BG273" s="91"/>
      <c r="BH273" s="91"/>
      <c r="BI273" s="91"/>
    </row>
    <row r="274" spans="2:61" ht="11.25" customHeight="1" thickBot="1">
      <c r="B274" s="50"/>
      <c r="C274" s="830"/>
      <c r="D274" s="410"/>
      <c r="E274" s="831" t="s">
        <v>5</v>
      </c>
      <c r="F274" s="378" t="s">
        <v>6</v>
      </c>
      <c r="G274" s="922" t="s">
        <v>7</v>
      </c>
      <c r="H274" s="832" t="s">
        <v>496</v>
      </c>
      <c r="I274" s="833" t="s">
        <v>497</v>
      </c>
      <c r="J274" s="834" t="s">
        <v>498</v>
      </c>
      <c r="K274" s="835" t="s">
        <v>499</v>
      </c>
      <c r="L274" s="834" t="s">
        <v>500</v>
      </c>
      <c r="M274" s="836" t="s">
        <v>501</v>
      </c>
      <c r="N274" s="834" t="s">
        <v>502</v>
      </c>
      <c r="O274" s="835" t="s">
        <v>503</v>
      </c>
      <c r="P274" s="837" t="s">
        <v>504</v>
      </c>
      <c r="Q274" s="830"/>
      <c r="R274" s="91"/>
      <c r="S274" s="91"/>
      <c r="V274" s="111"/>
      <c r="W274" s="98"/>
      <c r="X274" s="232"/>
      <c r="Y274" s="101"/>
      <c r="Z274" s="101"/>
      <c r="AA274" s="101"/>
      <c r="AB274" s="167"/>
      <c r="AC274" s="530"/>
      <c r="AD274" s="530"/>
      <c r="AE274" s="530"/>
      <c r="AF274" s="530"/>
      <c r="AG274" s="101"/>
      <c r="AH274" s="144"/>
      <c r="AI274" s="101"/>
      <c r="AJ274" s="101"/>
      <c r="AK274" s="166"/>
      <c r="AL274" s="91"/>
      <c r="AM274" s="104"/>
      <c r="AN274" s="87"/>
      <c r="AO274" s="86"/>
      <c r="AP274" s="91"/>
      <c r="AQ274" s="91"/>
      <c r="AR274" s="91"/>
      <c r="AS274" s="91"/>
      <c r="AT274" s="91"/>
      <c r="AU274" s="91"/>
      <c r="AV274" s="91"/>
      <c r="AW274" s="91"/>
      <c r="AX274" s="91"/>
      <c r="AY274" s="91"/>
      <c r="AZ274" s="91"/>
      <c r="BA274" s="91"/>
      <c r="BB274" s="91"/>
      <c r="BC274" s="91"/>
      <c r="BD274" s="91"/>
      <c r="BE274" s="91"/>
      <c r="BF274" s="91"/>
      <c r="BG274" s="91"/>
      <c r="BH274" s="91"/>
      <c r="BI274" s="91"/>
    </row>
    <row r="275" spans="2:61" ht="16.5" customHeight="1">
      <c r="B275" s="75"/>
      <c r="C275" s="908" t="s">
        <v>172</v>
      </c>
      <c r="D275" s="1020"/>
      <c r="E275" s="623"/>
      <c r="F275" s="613"/>
      <c r="G275" s="613"/>
      <c r="H275" s="954"/>
      <c r="I275" s="1208"/>
      <c r="J275" s="1208"/>
      <c r="K275" s="1629"/>
      <c r="L275" s="1208"/>
      <c r="M275" s="1208"/>
      <c r="N275" s="1208"/>
      <c r="O275" s="1208"/>
      <c r="P275" s="1211"/>
      <c r="Q275" s="960"/>
      <c r="R275" s="91"/>
      <c r="S275" s="91"/>
      <c r="V275" s="100"/>
      <c r="W275" s="87"/>
      <c r="X275" s="83"/>
      <c r="Y275" s="101"/>
      <c r="Z275" s="101"/>
      <c r="AA275" s="496"/>
      <c r="AB275" s="167"/>
      <c r="AC275" s="101"/>
      <c r="AD275" s="166"/>
      <c r="AE275" s="166"/>
      <c r="AF275" s="166"/>
      <c r="AG275" s="166"/>
      <c r="AH275" s="166"/>
      <c r="AI275" s="166"/>
      <c r="AJ275" s="166"/>
      <c r="AK275" s="166"/>
      <c r="AL275" s="91"/>
      <c r="AM275" s="91"/>
      <c r="AN275" s="99"/>
      <c r="AO275" s="91"/>
      <c r="AP275" s="91"/>
      <c r="AQ275" s="91"/>
      <c r="AR275" s="91"/>
      <c r="AS275" s="91"/>
      <c r="AT275" s="91"/>
      <c r="AU275" s="91"/>
      <c r="AV275" s="91"/>
      <c r="AW275" s="91"/>
      <c r="AX275" s="91"/>
      <c r="AY275" s="91"/>
      <c r="AZ275" s="91"/>
      <c r="BA275" s="91"/>
      <c r="BB275" s="91"/>
      <c r="BC275" s="91"/>
      <c r="BD275" s="91"/>
      <c r="BE275" s="91"/>
      <c r="BF275" s="91"/>
      <c r="BG275" s="91"/>
      <c r="BH275" s="91"/>
      <c r="BI275" s="91"/>
    </row>
    <row r="276" spans="2:61" ht="12.75" customHeight="1">
      <c r="B276" s="1016" t="str">
        <f>'МЕНЮ  12-18л. лето '!J267</f>
        <v>223/17</v>
      </c>
      <c r="C276" s="956" t="str">
        <f>'МЕНЮ  12-18л. лето '!C267</f>
        <v>Запеканка из творога с</v>
      </c>
      <c r="D276" s="198" t="str">
        <f>'МЕНЮ  12-18л. лето '!D267</f>
        <v>195/ 10</v>
      </c>
      <c r="E276" s="1632">
        <f>'МЕНЮ  12-18л. лето '!E267</f>
        <v>15.04</v>
      </c>
      <c r="F276" s="722">
        <f>'МЕНЮ  12-18л. лето '!F267</f>
        <v>17.053000000000001</v>
      </c>
      <c r="G276" s="1632">
        <f>'МЕНЮ  12-18л. лето '!G267</f>
        <v>49.835000000000001</v>
      </c>
      <c r="H276" s="712">
        <f>'МЕНЮ  12-18л. лето '!H267</f>
        <v>406.97199999999998</v>
      </c>
      <c r="I276" s="855">
        <v>1.93</v>
      </c>
      <c r="J276" s="926">
        <v>0.08</v>
      </c>
      <c r="K276" s="855">
        <v>0.34</v>
      </c>
      <c r="L276" s="254">
        <v>61.6</v>
      </c>
      <c r="M276" s="857">
        <v>301</v>
      </c>
      <c r="N276" s="1924">
        <v>30.5</v>
      </c>
      <c r="O276" s="857">
        <v>15.044</v>
      </c>
      <c r="P276" s="893">
        <v>2.1640000000000001</v>
      </c>
      <c r="Q276" s="946">
        <f>'МЕНЮ  12-18л. лето '!I267</f>
        <v>63</v>
      </c>
      <c r="R276" s="91"/>
      <c r="S276" s="91"/>
      <c r="AA276" s="101"/>
      <c r="AB276" s="167"/>
      <c r="AC276" s="101"/>
      <c r="AD276" s="101"/>
      <c r="AE276" s="101"/>
      <c r="AF276" s="101"/>
      <c r="AG276" s="101"/>
      <c r="AH276" s="101"/>
      <c r="AI276" s="101"/>
      <c r="AJ276" s="101"/>
      <c r="AK276" s="166"/>
      <c r="AL276" s="91"/>
      <c r="AM276" s="91"/>
      <c r="AN276" s="91"/>
      <c r="AO276" s="91"/>
      <c r="AP276" s="91"/>
      <c r="AQ276" s="91"/>
      <c r="AR276" s="91"/>
      <c r="AS276" s="91"/>
      <c r="AT276" s="91"/>
      <c r="AU276" s="91"/>
      <c r="AV276" s="91"/>
      <c r="AW276" s="91"/>
      <c r="AX276" s="91"/>
      <c r="AY276" s="91"/>
      <c r="AZ276" s="91"/>
      <c r="BA276" s="91"/>
      <c r="BB276" s="91"/>
      <c r="BC276" s="91"/>
      <c r="BD276" s="91"/>
      <c r="BE276" s="91"/>
      <c r="BF276" s="91"/>
      <c r="BG276" s="91"/>
      <c r="BH276" s="91"/>
      <c r="BI276" s="91"/>
    </row>
    <row r="277" spans="2:61" ht="11.25" customHeight="1">
      <c r="B277" s="1203"/>
      <c r="C277" s="969" t="str">
        <f>'МЕНЮ  12-18л. лето '!C268</f>
        <v xml:space="preserve"> молоком сгущённым</v>
      </c>
      <c r="D277" s="299"/>
      <c r="E277" s="1633"/>
      <c r="F277" s="420"/>
      <c r="G277" s="1633"/>
      <c r="H277" s="466"/>
      <c r="I277" s="1001"/>
      <c r="J277" s="1000"/>
      <c r="K277" s="1001"/>
      <c r="L277" s="466"/>
      <c r="M277" s="1634"/>
      <c r="N277" s="1037"/>
      <c r="O277" s="1001"/>
      <c r="P277" s="1028"/>
      <c r="Q277" s="970"/>
      <c r="R277" s="91"/>
      <c r="S277" s="91"/>
      <c r="AA277" s="101"/>
      <c r="AB277" s="167"/>
      <c r="AC277" s="101"/>
      <c r="AD277" s="101"/>
      <c r="AE277" s="101"/>
      <c r="AF277" s="101"/>
      <c r="AG277" s="101"/>
      <c r="AH277" s="101"/>
      <c r="AI277" s="144"/>
      <c r="AJ277" s="101"/>
      <c r="AK277" s="166"/>
      <c r="AL277" s="91"/>
      <c r="AM277" s="91"/>
      <c r="AN277" s="91"/>
      <c r="AO277" s="91"/>
      <c r="AP277" s="91"/>
      <c r="AQ277" s="91"/>
      <c r="AR277" s="91"/>
      <c r="AS277" s="91"/>
      <c r="AT277" s="91"/>
      <c r="AU277" s="91"/>
      <c r="AV277" s="91"/>
      <c r="AW277" s="91"/>
      <c r="AX277" s="91"/>
      <c r="AY277" s="91"/>
      <c r="AZ277" s="91"/>
      <c r="BA277" s="91"/>
      <c r="BB277" s="91"/>
      <c r="BC277" s="91"/>
      <c r="BD277" s="91"/>
      <c r="BE277" s="91"/>
      <c r="BF277" s="91"/>
      <c r="BG277" s="91"/>
      <c r="BH277" s="91"/>
      <c r="BI277" s="91"/>
    </row>
    <row r="278" spans="2:61" ht="12" customHeight="1">
      <c r="B278" s="1630" t="str">
        <f>'МЕНЮ  12-18л. лето '!J269</f>
        <v>15/17</v>
      </c>
      <c r="C278" s="969" t="str">
        <f>'МЕНЮ  12-18л. лето '!C269</f>
        <v>Сыр порциями</v>
      </c>
      <c r="D278" s="299">
        <f>'МЕНЮ  12-18л. лето '!D269</f>
        <v>25</v>
      </c>
      <c r="E278" s="1635">
        <f>'МЕНЮ  12-18л. лето '!E269</f>
        <v>5.8339999999999996</v>
      </c>
      <c r="F278" s="420">
        <f>'МЕНЮ  12-18л. лето '!F269</f>
        <v>7.3339999999999996</v>
      </c>
      <c r="G278" s="1631">
        <f>'МЕНЮ  12-18л. лето '!G269</f>
        <v>0</v>
      </c>
      <c r="H278" s="421">
        <f>'МЕНЮ  12-18л. лето '!H269</f>
        <v>89.667000000000002</v>
      </c>
      <c r="I278" s="1212">
        <v>0.18</v>
      </c>
      <c r="J278" s="1160">
        <v>0.02</v>
      </c>
      <c r="K278" s="1160">
        <v>0.08</v>
      </c>
      <c r="L278" s="1063">
        <v>65</v>
      </c>
      <c r="M278" s="927">
        <v>220</v>
      </c>
      <c r="N278" s="1160">
        <v>125</v>
      </c>
      <c r="O278" s="1193">
        <v>8.83</v>
      </c>
      <c r="P278" s="1416">
        <v>0.33</v>
      </c>
      <c r="Q278" s="970">
        <f>'МЕНЮ  12-18л. лето '!I269</f>
        <v>7</v>
      </c>
      <c r="R278" s="91"/>
      <c r="AA278" s="101"/>
      <c r="AB278" s="167"/>
      <c r="AC278" s="530"/>
      <c r="AD278" s="530"/>
      <c r="AE278" s="530"/>
      <c r="AF278" s="530"/>
      <c r="AG278" s="101"/>
      <c r="AH278" s="144"/>
      <c r="AI278" s="101"/>
      <c r="AJ278" s="101"/>
      <c r="AK278" s="166"/>
      <c r="AL278" s="91"/>
      <c r="AM278" s="91"/>
      <c r="AN278" s="91"/>
      <c r="AO278" s="91"/>
      <c r="AP278" s="91"/>
      <c r="AQ278" s="91"/>
      <c r="AR278" s="91"/>
      <c r="AS278" s="91"/>
      <c r="AT278" s="91"/>
      <c r="AU278" s="91"/>
      <c r="AV278" s="91"/>
      <c r="AW278" s="91"/>
      <c r="AX278" s="91"/>
      <c r="AY278" s="91"/>
      <c r="AZ278" s="91"/>
      <c r="BA278" s="91"/>
      <c r="BB278" s="91"/>
      <c r="BC278" s="91"/>
      <c r="BD278" s="91"/>
      <c r="BE278" s="91"/>
      <c r="BF278" s="91"/>
      <c r="BG278" s="91"/>
      <c r="BH278" s="91"/>
      <c r="BI278" s="91"/>
    </row>
    <row r="279" spans="2:61" ht="10.5" customHeight="1">
      <c r="B279" s="1626" t="str">
        <f>'МЕНЮ  12-18л. лето '!J270</f>
        <v>376/17</v>
      </c>
      <c r="C279" s="1262" t="str">
        <f>'МЕНЮ  12-18л. лето '!C270</f>
        <v>Чай с сахаром</v>
      </c>
      <c r="D279" s="1127">
        <f>'МЕНЮ  12-18л. лето '!D270</f>
        <v>200</v>
      </c>
      <c r="E279" s="1636">
        <f>'МЕНЮ  12-18л. лето '!E270</f>
        <v>0.4</v>
      </c>
      <c r="F279" s="1069">
        <f>'МЕНЮ  12-18л. лето '!F270</f>
        <v>0</v>
      </c>
      <c r="G279" s="1628">
        <f>'МЕНЮ  12-18л. лето '!G270</f>
        <v>10.257</v>
      </c>
      <c r="H279" s="1128">
        <f>'МЕНЮ  12-18л. лето '!H270</f>
        <v>42.213999999999999</v>
      </c>
      <c r="I279" s="848">
        <v>0.08</v>
      </c>
      <c r="J279" s="849">
        <v>0</v>
      </c>
      <c r="K279" s="849">
        <v>0.02</v>
      </c>
      <c r="L279" s="853">
        <v>0.6</v>
      </c>
      <c r="M279" s="851">
        <v>8.9570000000000007</v>
      </c>
      <c r="N279" s="842">
        <v>14.4</v>
      </c>
      <c r="O279" s="842">
        <v>7.6</v>
      </c>
      <c r="P279" s="852">
        <v>1.4510000000000001</v>
      </c>
      <c r="Q279" s="1213">
        <f>'МЕНЮ  12-18л. лето '!I270</f>
        <v>66</v>
      </c>
      <c r="R279" s="91"/>
      <c r="AA279" s="101"/>
      <c r="AB279" s="167"/>
      <c r="AC279" s="101"/>
      <c r="AD279" s="101"/>
      <c r="AE279" s="101"/>
      <c r="AF279" s="101"/>
      <c r="AG279" s="101"/>
      <c r="AH279" s="101"/>
      <c r="AI279" s="101"/>
      <c r="AJ279" s="101"/>
      <c r="AK279" s="166"/>
      <c r="AL279" s="100"/>
      <c r="AM279" s="509"/>
      <c r="AN279" s="509"/>
      <c r="AO279" s="509"/>
      <c r="AP279" s="176"/>
      <c r="AQ279" s="505"/>
      <c r="AR279" s="509"/>
      <c r="AS279" s="176"/>
      <c r="AT279" s="176"/>
      <c r="AU279" s="509"/>
      <c r="AV279" s="504"/>
      <c r="AW279" s="509"/>
      <c r="AX279" s="509"/>
      <c r="AY279" s="91"/>
      <c r="AZ279" s="114"/>
      <c r="BA279" s="91"/>
      <c r="BB279" s="91"/>
      <c r="BC279" s="91"/>
      <c r="BD279" s="91"/>
      <c r="BE279" s="91"/>
      <c r="BF279" s="91"/>
      <c r="BG279" s="91"/>
      <c r="BH279" s="91"/>
      <c r="BI279" s="91"/>
    </row>
    <row r="280" spans="2:61" ht="11.25" customHeight="1">
      <c r="B280" s="1638" t="str">
        <f>'МЕНЮ  12-18л. лето '!J271</f>
        <v>Пром.пр.</v>
      </c>
      <c r="C280" s="1262" t="str">
        <f>'МЕНЮ  12-18л. лето '!C271</f>
        <v>Хлеб пшеничный</v>
      </c>
      <c r="D280" s="1127">
        <f>'МЕНЮ  12-18л. лето '!D271</f>
        <v>35</v>
      </c>
      <c r="E280" s="1636">
        <f>'МЕНЮ  12-18л. лето '!E271</f>
        <v>1.3480000000000001</v>
      </c>
      <c r="F280" s="1069">
        <f>'МЕНЮ  12-18л. лето '!F271</f>
        <v>0.48099999999999998</v>
      </c>
      <c r="G280" s="1628">
        <f>'МЕНЮ  12-18л. лето '!G271</f>
        <v>18.97</v>
      </c>
      <c r="H280" s="1128">
        <f>'МЕНЮ  12-18л. лето '!H271</f>
        <v>85.600999999999999</v>
      </c>
      <c r="I280" s="1858">
        <v>0</v>
      </c>
      <c r="J280" s="1858">
        <v>4.2000000000000003E-2</v>
      </c>
      <c r="K280" s="1858">
        <v>1.4E-2</v>
      </c>
      <c r="L280" s="1823">
        <v>0</v>
      </c>
      <c r="M280" s="851">
        <v>7</v>
      </c>
      <c r="N280" s="1858">
        <v>20.780999999999999</v>
      </c>
      <c r="O280" s="1858">
        <v>4.4630000000000001</v>
      </c>
      <c r="P280" s="1858">
        <v>3.5000000000000003E-2</v>
      </c>
      <c r="Q280" s="1213">
        <f>'МЕНЮ  12-18л. лето '!I271</f>
        <v>9</v>
      </c>
      <c r="R280" s="91"/>
      <c r="S280" s="91"/>
      <c r="V280" s="266"/>
      <c r="W280" s="87"/>
      <c r="X280" s="248"/>
      <c r="Y280" s="101"/>
      <c r="Z280" s="101"/>
      <c r="AA280" s="101"/>
      <c r="AB280" s="167"/>
      <c r="AC280" s="101"/>
      <c r="AD280" s="497"/>
      <c r="AE280" s="101"/>
      <c r="AF280" s="101"/>
      <c r="AG280" s="101"/>
      <c r="AH280" s="101"/>
      <c r="AI280" s="101"/>
      <c r="AJ280" s="101"/>
      <c r="AK280" s="166"/>
      <c r="AL280" s="100"/>
      <c r="AM280" s="509"/>
      <c r="AN280" s="509"/>
      <c r="AO280" s="509"/>
      <c r="AP280" s="509"/>
      <c r="AQ280" s="509"/>
      <c r="AR280" s="509"/>
      <c r="AS280" s="509"/>
      <c r="AT280" s="509"/>
      <c r="AU280" s="509"/>
      <c r="AV280" s="509"/>
      <c r="AW280" s="509"/>
      <c r="AX280" s="509"/>
      <c r="AY280" s="91"/>
      <c r="AZ280" s="91"/>
      <c r="BA280" s="232"/>
      <c r="BB280" s="91"/>
      <c r="BC280" s="91"/>
      <c r="BD280" s="91"/>
      <c r="BE280" s="91"/>
      <c r="BF280" s="91"/>
      <c r="BG280" s="91"/>
      <c r="BH280" s="91"/>
      <c r="BI280" s="91"/>
    </row>
    <row r="281" spans="2:61" ht="12.75" customHeight="1" thickBot="1">
      <c r="B281" s="1627" t="str">
        <f>'МЕНЮ  12-18л. лето '!J272</f>
        <v>82 /21</v>
      </c>
      <c r="C281" s="290" t="str">
        <f>'МЕНЮ  12-18л. лето '!C272</f>
        <v xml:space="preserve">Фрукты свежие </v>
      </c>
      <c r="D281" s="1180">
        <f>'МЕНЮ  12-18л. лето '!D272</f>
        <v>110</v>
      </c>
      <c r="E281" s="1637">
        <f>'МЕНЮ  12-18л. лето '!E272</f>
        <v>0.44</v>
      </c>
      <c r="F281" s="729">
        <f>'МЕНЮ  12-18л. лето '!F272</f>
        <v>0.44</v>
      </c>
      <c r="G281" s="648">
        <f>'МЕНЮ  12-18л. лето '!G272</f>
        <v>10.78</v>
      </c>
      <c r="H281" s="715">
        <f>'МЕНЮ  12-18л. лето '!H272</f>
        <v>51.7</v>
      </c>
      <c r="I281" s="855">
        <v>11</v>
      </c>
      <c r="J281" s="855">
        <v>0.03</v>
      </c>
      <c r="K281" s="855">
        <v>0.02</v>
      </c>
      <c r="L281" s="712">
        <v>0</v>
      </c>
      <c r="M281" s="856">
        <v>17.600000000000001</v>
      </c>
      <c r="N281" s="857">
        <v>12.1</v>
      </c>
      <c r="O281" s="855">
        <v>9.9</v>
      </c>
      <c r="P281" s="858">
        <v>2.42</v>
      </c>
      <c r="Q281" s="1013">
        <f>'МЕНЮ  12-18л. лето '!I272</f>
        <v>77</v>
      </c>
      <c r="V281" s="102"/>
      <c r="W281" s="514"/>
      <c r="X281" s="86"/>
      <c r="Y281" s="559"/>
      <c r="Z281" s="560"/>
      <c r="AA281" s="565"/>
      <c r="AB281" s="560"/>
      <c r="AC281" s="565"/>
      <c r="AD281" s="565"/>
      <c r="AE281" s="560"/>
      <c r="AF281" s="565"/>
      <c r="AG281" s="566"/>
      <c r="AH281" s="566"/>
      <c r="AI281" s="560"/>
      <c r="AJ281" s="565"/>
      <c r="AK281" s="559"/>
      <c r="AL281" s="100"/>
      <c r="AM281" s="91"/>
      <c r="AN281" s="91"/>
      <c r="AO281" s="91"/>
      <c r="AP281" s="176"/>
      <c r="AQ281" s="176"/>
      <c r="AR281" s="91"/>
      <c r="AS281" s="176"/>
      <c r="AT281" s="176"/>
      <c r="AU281" s="91"/>
      <c r="AV281" s="87"/>
      <c r="AW281" s="91"/>
      <c r="AX281" s="91"/>
      <c r="AY281" s="91"/>
      <c r="AZ281" s="91"/>
      <c r="BA281" s="91"/>
      <c r="BB281" s="91"/>
      <c r="BC281" s="91"/>
      <c r="BD281" s="91"/>
      <c r="BE281" s="91"/>
      <c r="BF281" s="91"/>
      <c r="BG281" s="91"/>
      <c r="BH281" s="91"/>
      <c r="BI281" s="91"/>
    </row>
    <row r="282" spans="2:61" ht="13.5" customHeight="1">
      <c r="B282" s="405" t="s">
        <v>333</v>
      </c>
      <c r="D282" s="1625">
        <f>'МЕНЮ  12-18л. лето '!D273</f>
        <v>575</v>
      </c>
      <c r="E282" s="406">
        <f t="shared" ref="E282:P282" si="21">SUM(E276:E281)</f>
        <v>23.061999999999998</v>
      </c>
      <c r="F282" s="407">
        <f t="shared" si="21"/>
        <v>25.308000000000003</v>
      </c>
      <c r="G282" s="408">
        <f t="shared" si="21"/>
        <v>89.841999999999999</v>
      </c>
      <c r="H282" s="424">
        <f t="shared" si="21"/>
        <v>676.15400000000011</v>
      </c>
      <c r="I282" s="425">
        <f t="shared" si="21"/>
        <v>13.19</v>
      </c>
      <c r="J282" s="640">
        <f t="shared" si="21"/>
        <v>0.17200000000000001</v>
      </c>
      <c r="K282" s="640">
        <f t="shared" si="21"/>
        <v>0.47400000000000009</v>
      </c>
      <c r="L282" s="640">
        <f t="shared" si="21"/>
        <v>127.19999999999999</v>
      </c>
      <c r="M282" s="939">
        <f t="shared" si="21"/>
        <v>554.55700000000002</v>
      </c>
      <c r="N282" s="939">
        <f t="shared" si="21"/>
        <v>202.78100000000001</v>
      </c>
      <c r="O282" s="640">
        <f t="shared" si="21"/>
        <v>45.837000000000003</v>
      </c>
      <c r="P282" s="641">
        <f t="shared" si="21"/>
        <v>6.4</v>
      </c>
      <c r="Q282" s="935"/>
      <c r="AA282" s="546"/>
      <c r="AB282" s="546"/>
      <c r="AC282" s="547"/>
      <c r="AD282" s="546"/>
      <c r="AE282" s="546"/>
      <c r="AF282" s="546"/>
      <c r="AG282" s="548"/>
      <c r="AH282" s="548"/>
      <c r="AI282" s="546"/>
      <c r="AJ282" s="546"/>
      <c r="AK282" s="549"/>
      <c r="AL282" s="100"/>
      <c r="AM282" s="540"/>
      <c r="AN282" s="541"/>
      <c r="AO282" s="542"/>
      <c r="AP282" s="543"/>
      <c r="AQ282" s="503"/>
      <c r="AR282" s="503"/>
      <c r="AS282" s="503"/>
      <c r="AT282" s="503"/>
      <c r="AU282" s="503"/>
      <c r="AV282" s="503"/>
      <c r="AW282" s="540"/>
      <c r="AX282" s="540"/>
      <c r="AY282" s="544"/>
      <c r="AZ282" s="91"/>
      <c r="BA282" s="91"/>
      <c r="BB282" s="91"/>
      <c r="BC282" s="91"/>
      <c r="BD282" s="91"/>
      <c r="BE282" s="91"/>
      <c r="BF282" s="91"/>
      <c r="BG282" s="91"/>
      <c r="BH282" s="91"/>
      <c r="BI282" s="91"/>
    </row>
    <row r="283" spans="2:61" ht="11.25" customHeight="1">
      <c r="B283" s="870"/>
      <c r="C283" s="871" t="s">
        <v>10</v>
      </c>
      <c r="D283" s="1198">
        <v>0.25</v>
      </c>
      <c r="E283" s="1010">
        <v>22.5</v>
      </c>
      <c r="F283" s="878">
        <v>23</v>
      </c>
      <c r="G283" s="879">
        <v>95.75</v>
      </c>
      <c r="H283" s="1011">
        <v>680</v>
      </c>
      <c r="I283" s="1181">
        <v>17.5</v>
      </c>
      <c r="J283" s="878">
        <v>0.35</v>
      </c>
      <c r="K283" s="879">
        <v>0.4</v>
      </c>
      <c r="L283" s="880">
        <v>225</v>
      </c>
      <c r="M283" s="1196">
        <v>300</v>
      </c>
      <c r="N283" s="880">
        <v>300</v>
      </c>
      <c r="O283" s="880">
        <v>75</v>
      </c>
      <c r="P283" s="882">
        <v>4.5</v>
      </c>
      <c r="Q283" s="935"/>
      <c r="AA283" s="572"/>
      <c r="AB283" s="167"/>
      <c r="AC283" s="101"/>
      <c r="AD283" s="101"/>
      <c r="AE283" s="101"/>
      <c r="AF283" s="101"/>
      <c r="AG283" s="101"/>
      <c r="AH283" s="101"/>
      <c r="AI283" s="101"/>
      <c r="AJ283" s="101"/>
      <c r="AK283" s="166"/>
      <c r="AL283" s="100"/>
      <c r="AM283" s="506"/>
      <c r="AN283" s="506"/>
      <c r="AO283" s="506"/>
      <c r="AP283" s="550"/>
      <c r="AQ283" s="506"/>
      <c r="AR283" s="506"/>
      <c r="AS283" s="506"/>
      <c r="AT283" s="506"/>
      <c r="AU283" s="506"/>
      <c r="AV283" s="506"/>
      <c r="AW283" s="506"/>
      <c r="AX283" s="506"/>
      <c r="AY283" s="506"/>
      <c r="AZ283" s="91"/>
      <c r="BA283" s="91"/>
      <c r="BB283" s="506"/>
      <c r="BC283" s="91"/>
      <c r="BD283" s="91"/>
      <c r="BE283" s="91"/>
      <c r="BF283" s="91"/>
      <c r="BG283" s="91"/>
      <c r="BH283" s="91"/>
      <c r="BI283" s="91"/>
    </row>
    <row r="284" spans="2:61" ht="13.5" customHeight="1" thickBot="1">
      <c r="B284" s="195"/>
      <c r="C284" s="883" t="s">
        <v>505</v>
      </c>
      <c r="D284" s="884"/>
      <c r="E284" s="1154">
        <v>0.62</v>
      </c>
      <c r="F284" s="1155">
        <v>2.5099999999999998</v>
      </c>
      <c r="G284" s="1155">
        <v>-1.54</v>
      </c>
      <c r="H284" s="2070">
        <v>-0.14000000000000001</v>
      </c>
      <c r="I284" s="860">
        <v>-6.16</v>
      </c>
      <c r="J284" s="860">
        <v>-12.71</v>
      </c>
      <c r="K284" s="860">
        <v>4.63</v>
      </c>
      <c r="L284" s="860">
        <v>-10.87</v>
      </c>
      <c r="M284" s="860">
        <v>21.21</v>
      </c>
      <c r="N284" s="860">
        <v>-8.1</v>
      </c>
      <c r="O284" s="860">
        <v>-9.7200000000000006</v>
      </c>
      <c r="P284" s="886">
        <v>10.56</v>
      </c>
      <c r="Q284" s="68"/>
      <c r="AA284" s="114"/>
      <c r="AB284" s="206"/>
      <c r="AC284" s="206"/>
      <c r="AD284" s="516"/>
      <c r="AE284" s="114"/>
      <c r="AF284" s="114"/>
      <c r="AG284" s="206"/>
      <c r="AH284" s="114"/>
      <c r="AI284" s="114"/>
      <c r="AJ284" s="114"/>
      <c r="AK284" s="114"/>
      <c r="AL284" s="100"/>
      <c r="AM284" s="101"/>
      <c r="AN284" s="101"/>
      <c r="AO284" s="101"/>
      <c r="AP284" s="167"/>
      <c r="AQ284" s="101"/>
      <c r="AR284" s="101"/>
      <c r="AS284" s="101"/>
      <c r="AT284" s="101"/>
      <c r="AU284" s="101"/>
      <c r="AV284" s="101"/>
      <c r="AW284" s="101"/>
      <c r="AX284" s="101"/>
      <c r="AY284" s="111"/>
      <c r="AZ284" s="91"/>
      <c r="BA284" s="91"/>
      <c r="BB284" s="91"/>
      <c r="BC284" s="91"/>
      <c r="BD284" s="91"/>
      <c r="BE284" s="91"/>
      <c r="BF284" s="91"/>
      <c r="BG284" s="91"/>
      <c r="BH284" s="91"/>
      <c r="BI284" s="91"/>
    </row>
    <row r="285" spans="2:61" ht="15.75" customHeight="1">
      <c r="B285" s="972"/>
      <c r="C285" s="156" t="s">
        <v>152</v>
      </c>
      <c r="D285" s="959"/>
      <c r="E285" s="909"/>
      <c r="F285" s="910"/>
      <c r="G285" s="910"/>
      <c r="H285" s="910"/>
      <c r="I285" s="443"/>
      <c r="J285" s="443"/>
      <c r="K285" s="420"/>
      <c r="L285" s="443"/>
      <c r="M285" s="443"/>
      <c r="N285" s="443"/>
      <c r="O285" s="443"/>
      <c r="P285" s="645"/>
      <c r="Q285" s="958"/>
      <c r="V285" s="100"/>
      <c r="W285" s="91"/>
      <c r="X285" s="248"/>
      <c r="Y285" s="561"/>
      <c r="Z285" s="561"/>
      <c r="AA285" s="561"/>
      <c r="AB285" s="561"/>
      <c r="AC285" s="561"/>
      <c r="AD285" s="561"/>
      <c r="AE285" s="561"/>
      <c r="AF285" s="561"/>
      <c r="AG285" s="561"/>
      <c r="AH285" s="561"/>
      <c r="AI285" s="561"/>
      <c r="AJ285" s="561"/>
      <c r="AK285" s="561"/>
      <c r="AL285" s="104"/>
      <c r="AM285" s="562"/>
      <c r="AN285" s="562"/>
      <c r="AO285" s="562"/>
      <c r="AP285" s="567"/>
      <c r="AQ285" s="562"/>
      <c r="AR285" s="562"/>
      <c r="AS285" s="562"/>
      <c r="AT285" s="562"/>
      <c r="AU285" s="563"/>
      <c r="AV285" s="563"/>
      <c r="AW285" s="562"/>
      <c r="AX285" s="562"/>
      <c r="AY285" s="562"/>
      <c r="AZ285" s="91"/>
      <c r="BA285" s="91"/>
      <c r="BB285" s="91"/>
      <c r="BC285" s="91"/>
      <c r="BD285" s="91"/>
      <c r="BE285" s="91"/>
      <c r="BF285" s="91"/>
      <c r="BG285" s="91"/>
      <c r="BH285" s="91"/>
      <c r="BI285" s="91"/>
    </row>
    <row r="286" spans="2:61" ht="13.5" customHeight="1">
      <c r="B286" s="1016" t="str">
        <f>'МЕНЮ  12-18л. лето '!J277</f>
        <v>54-21з/22</v>
      </c>
      <c r="C286" s="1262" t="str">
        <f>'МЕНЮ  12-18л. лето '!C277</f>
        <v>Перец болгарский в нарезке</v>
      </c>
      <c r="D286" s="198">
        <f>'МЕНЮ  12-18л. лето '!D277</f>
        <v>60</v>
      </c>
      <c r="E286" s="842">
        <f>'МЕНЮ  12-18л. лето '!E277</f>
        <v>0.82499999999999996</v>
      </c>
      <c r="F286" s="845">
        <f>'МЕНЮ  12-18л. лето '!F277</f>
        <v>7.4999999999999997E-2</v>
      </c>
      <c r="G286" s="842">
        <f>'МЕНЮ  12-18л. лето '!G277</f>
        <v>2.9249999999999998</v>
      </c>
      <c r="H286" s="850">
        <f>'МЕНЮ  12-18л. лето '!H277</f>
        <v>15.375</v>
      </c>
      <c r="I286" s="957">
        <v>12</v>
      </c>
      <c r="J286" s="857">
        <v>5.2499999999999998E-2</v>
      </c>
      <c r="K286" s="857">
        <v>5.2499999999999998E-2</v>
      </c>
      <c r="L286" s="712">
        <v>150</v>
      </c>
      <c r="M286" s="967">
        <v>4.8</v>
      </c>
      <c r="N286" s="967">
        <v>9.75</v>
      </c>
      <c r="O286" s="967">
        <v>4.2</v>
      </c>
      <c r="P286" s="966">
        <v>0.3</v>
      </c>
      <c r="Q286" s="847">
        <f>'МЕНЮ  12-18л. лето '!I277</f>
        <v>3</v>
      </c>
      <c r="V286" s="91"/>
      <c r="W286" s="164"/>
      <c r="X286" s="91"/>
      <c r="Y286" s="106"/>
      <c r="Z286" s="106"/>
      <c r="AA286" s="106"/>
      <c r="AB286" s="106"/>
      <c r="AC286" s="106"/>
      <c r="AD286" s="106"/>
      <c r="AE286" s="106"/>
      <c r="AF286" s="106"/>
      <c r="AG286" s="106"/>
      <c r="AH286" s="106"/>
      <c r="AI286" s="106"/>
      <c r="AJ286" s="106"/>
      <c r="AK286" s="91"/>
      <c r="AL286" s="105"/>
      <c r="AM286" s="91"/>
      <c r="AN286" s="91"/>
      <c r="AO286" s="91"/>
      <c r="AP286" s="91"/>
      <c r="AQ286" s="91"/>
      <c r="AR286" s="91"/>
      <c r="AS286" s="91"/>
      <c r="AT286" s="91"/>
      <c r="AU286" s="91"/>
      <c r="AV286" s="91"/>
      <c r="AW286" s="91"/>
      <c r="AX286" s="91"/>
      <c r="AY286" s="91"/>
      <c r="AZ286" s="91"/>
      <c r="BA286" s="91"/>
      <c r="BB286" s="91"/>
      <c r="BC286" s="91"/>
      <c r="BD286" s="91"/>
      <c r="BE286" s="91"/>
      <c r="BF286" s="91"/>
      <c r="BG286" s="91"/>
      <c r="BH286" s="91"/>
      <c r="BI286" s="91"/>
    </row>
    <row r="287" spans="2:61" ht="15.75" customHeight="1">
      <c r="B287" s="1016" t="str">
        <f>'МЕНЮ  12-18л. лето '!J278</f>
        <v>ТТК/102/17</v>
      </c>
      <c r="C287" s="1262" t="str">
        <f>'МЕНЮ  12-18л. лето '!C278</f>
        <v>Суп картофельный с бобовыми (горох)</v>
      </c>
      <c r="D287" s="198">
        <f>'МЕНЮ  12-18л. лето '!D278</f>
        <v>250</v>
      </c>
      <c r="E287" s="842">
        <f>'МЕНЮ  12-18л. лето '!E278</f>
        <v>5.49</v>
      </c>
      <c r="F287" s="845">
        <f>'МЕНЮ  12-18л. лето '!F278</f>
        <v>5.27</v>
      </c>
      <c r="G287" s="842">
        <f>'МЕНЮ  12-18л. лето '!G278</f>
        <v>14.05</v>
      </c>
      <c r="H287" s="850">
        <f>'МЕНЮ  12-18л. лето '!H278</f>
        <v>125.59</v>
      </c>
      <c r="I287" s="845">
        <v>6.83</v>
      </c>
      <c r="J287" s="845">
        <v>0.19</v>
      </c>
      <c r="K287" s="845">
        <v>0.23</v>
      </c>
      <c r="L287" s="850">
        <v>0</v>
      </c>
      <c r="M287" s="845">
        <v>42.625</v>
      </c>
      <c r="N287" s="845">
        <v>88.125</v>
      </c>
      <c r="O287" s="845">
        <v>35.688000000000002</v>
      </c>
      <c r="P287" s="845">
        <v>1.925</v>
      </c>
      <c r="Q287" s="847">
        <f>'МЕНЮ  12-18л. лето '!I278</f>
        <v>20</v>
      </c>
      <c r="AE287" s="530"/>
      <c r="AF287" s="530"/>
      <c r="AG287" s="101"/>
      <c r="AH287" s="144"/>
      <c r="AI287" s="101"/>
      <c r="AJ287" s="101"/>
      <c r="AK287" s="110"/>
      <c r="AL287" s="83"/>
      <c r="AM287" s="91"/>
      <c r="AN287" s="91"/>
      <c r="AO287" s="91"/>
      <c r="AP287" s="91"/>
      <c r="AQ287" s="91"/>
      <c r="AR287" s="91"/>
      <c r="AS287" s="91"/>
      <c r="AT287" s="91"/>
      <c r="AU287" s="91"/>
      <c r="AV287" s="504"/>
      <c r="AW287" s="91"/>
      <c r="AX287" s="504"/>
      <c r="AY287" s="91"/>
      <c r="AZ287" s="91"/>
      <c r="BA287" s="91"/>
      <c r="BB287" s="91"/>
      <c r="BC287" s="91"/>
      <c r="BD287" s="91"/>
      <c r="BE287" s="91"/>
      <c r="BF287" s="91"/>
      <c r="BG287" s="91"/>
      <c r="BH287" s="91"/>
      <c r="BI287" s="91"/>
    </row>
    <row r="288" spans="2:61" ht="16.5" customHeight="1">
      <c r="B288" s="1016" t="str">
        <f>'МЕНЮ  12-18л. лето '!J279</f>
        <v>312/17</v>
      </c>
      <c r="C288" s="1262" t="str">
        <f>'МЕНЮ  12-18л. лето '!C279</f>
        <v xml:space="preserve">Пюре картофельное  </v>
      </c>
      <c r="D288" s="198">
        <f>'МЕНЮ  12-18л. лето '!D279</f>
        <v>180</v>
      </c>
      <c r="E288" s="842">
        <f>'МЕНЮ  12-18л. лето '!E279</f>
        <v>3.68</v>
      </c>
      <c r="F288" s="845">
        <f>'МЕНЮ  12-18л. лето '!F279</f>
        <v>5.76</v>
      </c>
      <c r="G288" s="842">
        <f>'МЕНЮ  12-18л. лето '!G279</f>
        <v>24.5</v>
      </c>
      <c r="H288" s="850">
        <f>'МЕНЮ  12-18л. лето '!H279</f>
        <v>164.67</v>
      </c>
      <c r="I288" s="982">
        <v>21.8</v>
      </c>
      <c r="J288" s="982">
        <v>4.8000000000000001E-2</v>
      </c>
      <c r="K288" s="982">
        <v>0.13300000000000001</v>
      </c>
      <c r="L288" s="850">
        <v>0</v>
      </c>
      <c r="M288" s="862">
        <v>44.4</v>
      </c>
      <c r="N288" s="842">
        <v>104</v>
      </c>
      <c r="O288" s="842">
        <v>33.299999999999997</v>
      </c>
      <c r="P288" s="1388">
        <v>1.2</v>
      </c>
      <c r="Q288" s="847">
        <f>'МЕНЮ  12-18л. лето '!I279</f>
        <v>40</v>
      </c>
      <c r="V288" s="264"/>
      <c r="W288" s="87"/>
      <c r="X288" s="248"/>
      <c r="Y288" s="101"/>
      <c r="Z288" s="101"/>
      <c r="AA288" s="101"/>
      <c r="AB288" s="167"/>
      <c r="AC288" s="101"/>
      <c r="AD288" s="101"/>
      <c r="AE288" s="101"/>
      <c r="AF288" s="101"/>
      <c r="AG288" s="101"/>
      <c r="AH288" s="101"/>
      <c r="AI288" s="101"/>
      <c r="AJ288" s="101"/>
      <c r="AK288" s="166"/>
      <c r="AL288" s="100"/>
      <c r="AM288" s="91"/>
      <c r="AN288" s="91"/>
      <c r="AO288" s="91"/>
      <c r="AP288" s="512"/>
      <c r="AQ288" s="91"/>
      <c r="AR288" s="91"/>
      <c r="AS288" s="91"/>
      <c r="AT288" s="91"/>
      <c r="AU288" s="91"/>
      <c r="AV288" s="91"/>
      <c r="AW288" s="91"/>
      <c r="AX288" s="504"/>
      <c r="AY288" s="91"/>
      <c r="AZ288" s="91"/>
      <c r="BA288" s="91"/>
      <c r="BB288" s="91"/>
      <c r="BC288" s="91"/>
      <c r="BD288" s="91"/>
      <c r="BE288" s="91"/>
      <c r="BF288" s="91"/>
      <c r="BG288" s="91"/>
      <c r="BH288" s="91"/>
      <c r="BI288" s="91"/>
    </row>
    <row r="289" spans="2:61" ht="15.75" customHeight="1">
      <c r="B289" s="1016" t="str">
        <f>'МЕНЮ  12-18л. лето '!J280</f>
        <v>ТТК/232/17</v>
      </c>
      <c r="C289" s="1262" t="str">
        <f>'МЕНЮ  12-18л. лето '!C280</f>
        <v xml:space="preserve">Рыба запечённая в сметанном соусе </v>
      </c>
      <c r="D289" s="198" t="str">
        <f>'МЕНЮ  12-18л. лето '!D280</f>
        <v>100/30</v>
      </c>
      <c r="E289" s="842">
        <f>'МЕНЮ  12-18л. лето '!E280</f>
        <v>13.95</v>
      </c>
      <c r="F289" s="845">
        <f>'МЕНЮ  12-18л. лето '!F280</f>
        <v>16.12</v>
      </c>
      <c r="G289" s="842">
        <f>'МЕНЮ  12-18л. лето '!G280</f>
        <v>14.62</v>
      </c>
      <c r="H289" s="850">
        <f>'МЕНЮ  12-18л. лето '!H280</f>
        <v>259.36</v>
      </c>
      <c r="I289" s="852">
        <v>11.45</v>
      </c>
      <c r="J289" s="842">
        <v>0.11</v>
      </c>
      <c r="K289" s="842">
        <v>0.16</v>
      </c>
      <c r="L289" s="844">
        <v>63.540999999999997</v>
      </c>
      <c r="M289" s="851">
        <v>379.42</v>
      </c>
      <c r="N289" s="842">
        <v>118.61</v>
      </c>
      <c r="O289" s="845">
        <v>12.43</v>
      </c>
      <c r="P289" s="842">
        <v>1.03</v>
      </c>
      <c r="Q289" s="847">
        <f>'МЕНЮ  12-18л. лето '!I280</f>
        <v>59</v>
      </c>
      <c r="V289" s="111"/>
      <c r="W289" s="97"/>
      <c r="X289" s="91"/>
      <c r="Y289" s="114"/>
      <c r="Z289" s="114"/>
      <c r="AA289" s="114"/>
      <c r="AB289" s="206"/>
      <c r="AC289" s="206"/>
      <c r="AD289" s="516"/>
      <c r="AE289" s="114"/>
      <c r="AF289" s="114"/>
      <c r="AG289" s="206"/>
      <c r="AH289" s="114"/>
      <c r="AI289" s="114"/>
      <c r="AJ289" s="114"/>
      <c r="AK289" s="114"/>
      <c r="AL289" s="100"/>
      <c r="AM289" s="91"/>
      <c r="AN289" s="91"/>
      <c r="AO289" s="91"/>
      <c r="AP289" s="91"/>
      <c r="AQ289" s="91"/>
      <c r="AR289" s="91"/>
      <c r="AS289" s="91"/>
      <c r="AT289" s="91"/>
      <c r="AU289" s="91"/>
      <c r="AV289" s="91"/>
      <c r="AW289" s="91"/>
      <c r="AX289" s="91"/>
      <c r="AY289" s="91"/>
      <c r="AZ289" s="91"/>
      <c r="BA289" s="91"/>
      <c r="BB289" s="91"/>
      <c r="BC289" s="91"/>
      <c r="BD289" s="91"/>
      <c r="BE289" s="91"/>
      <c r="BF289" s="91"/>
      <c r="BG289" s="91"/>
      <c r="BH289" s="91"/>
      <c r="BI289" s="91"/>
    </row>
    <row r="290" spans="2:61" ht="17.25" customHeight="1">
      <c r="B290" s="1016" t="str">
        <f>'МЕНЮ  12-18л. лето '!J281</f>
        <v>ТТК/355/17</v>
      </c>
      <c r="C290" s="1262" t="str">
        <f>'МЕНЮ  12-18л. лето '!C281</f>
        <v>Кисель из сухофруктов</v>
      </c>
      <c r="D290" s="198">
        <f>'МЕНЮ  12-18л. лето '!D281</f>
        <v>200</v>
      </c>
      <c r="E290" s="845">
        <f>'МЕНЮ  12-18л. лето '!E281</f>
        <v>0.60699999999999998</v>
      </c>
      <c r="F290" s="845">
        <f>'МЕНЮ  12-18л. лето '!F281</f>
        <v>0.01</v>
      </c>
      <c r="G290" s="845">
        <f>'МЕНЮ  12-18л. лето '!G281</f>
        <v>32.880000000000003</v>
      </c>
      <c r="H290" s="850">
        <f>'МЕНЮ  12-18л. лето '!H281</f>
        <v>134.01599999999999</v>
      </c>
      <c r="I290" s="842">
        <v>0.08</v>
      </c>
      <c r="J290" s="842">
        <v>0.01</v>
      </c>
      <c r="K290" s="842">
        <v>0</v>
      </c>
      <c r="L290" s="850">
        <v>4.4999999999999998E-2</v>
      </c>
      <c r="M290" s="842">
        <v>27.875</v>
      </c>
      <c r="N290" s="845">
        <v>29.85</v>
      </c>
      <c r="O290" s="842">
        <v>17.399999999999999</v>
      </c>
      <c r="P290" s="842">
        <v>0.9</v>
      </c>
      <c r="Q290" s="847">
        <f>'МЕНЮ  12-18л. лето '!I281</f>
        <v>73</v>
      </c>
      <c r="V290" s="100"/>
      <c r="W290" s="114"/>
      <c r="X290" s="232"/>
      <c r="Y290" s="101"/>
      <c r="Z290" s="101"/>
      <c r="AA290" s="496"/>
      <c r="AB290" s="167"/>
      <c r="AC290" s="101"/>
      <c r="AD290" s="166"/>
      <c r="AE290" s="166"/>
      <c r="AF290" s="166"/>
      <c r="AG290" s="166"/>
      <c r="AH290" s="166"/>
      <c r="AI290" s="166"/>
      <c r="AJ290" s="166"/>
      <c r="AK290" s="166"/>
      <c r="AL290" s="100"/>
      <c r="AM290" s="91"/>
      <c r="AN290" s="91"/>
      <c r="AO290" s="91"/>
      <c r="AP290" s="91"/>
      <c r="AQ290" s="91"/>
      <c r="AR290" s="91"/>
      <c r="AS290" s="91"/>
      <c r="AT290" s="91"/>
      <c r="AU290" s="91"/>
      <c r="AV290" s="91"/>
      <c r="AW290" s="91"/>
      <c r="AX290" s="91"/>
      <c r="AY290" s="91"/>
      <c r="AZ290" s="91"/>
      <c r="BA290" s="91"/>
      <c r="BB290" s="91"/>
      <c r="BC290" s="91"/>
      <c r="BD290" s="91"/>
      <c r="BE290" s="91"/>
      <c r="BF290" s="91"/>
      <c r="BG290" s="91"/>
      <c r="BH290" s="91"/>
      <c r="BI290" s="91"/>
    </row>
    <row r="291" spans="2:61" ht="15" customHeight="1">
      <c r="B291" s="1016" t="str">
        <f>'МЕНЮ  12-18л. лето '!J282</f>
        <v>Пром.пр.</v>
      </c>
      <c r="C291" s="1262" t="str">
        <f>'МЕНЮ  12-18л. лето '!C282</f>
        <v>Хлеб пшеничный</v>
      </c>
      <c r="D291" s="198">
        <f>'МЕНЮ  12-18л. лето '!D282</f>
        <v>70</v>
      </c>
      <c r="E291" s="842">
        <f>'МЕНЮ  12-18л. лето '!E282</f>
        <v>2.6949999999999998</v>
      </c>
      <c r="F291" s="845">
        <f>'МЕНЮ  12-18л. лето '!F282</f>
        <v>0.96299999999999997</v>
      </c>
      <c r="G291" s="842">
        <f>'МЕНЮ  12-18л. лето '!G282</f>
        <v>34.54</v>
      </c>
      <c r="H291" s="850">
        <f>'МЕНЮ  12-18л. лето '!H282</f>
        <v>171.209</v>
      </c>
      <c r="I291" s="1858">
        <v>0</v>
      </c>
      <c r="J291" s="1893">
        <v>0.09</v>
      </c>
      <c r="K291" s="1884">
        <v>0.03</v>
      </c>
      <c r="L291" s="1823">
        <v>0</v>
      </c>
      <c r="M291" s="1858">
        <v>14</v>
      </c>
      <c r="N291" s="1858">
        <v>46.67</v>
      </c>
      <c r="O291" s="1858">
        <v>9.8000000000000007</v>
      </c>
      <c r="P291" s="1884">
        <v>7.0000000000000007E-2</v>
      </c>
      <c r="Q291" s="847">
        <f>'МЕНЮ  12-18л. лето '!I282</f>
        <v>9</v>
      </c>
      <c r="V291" s="266"/>
      <c r="W291" s="114"/>
      <c r="X291" s="248"/>
      <c r="Y291" s="101"/>
      <c r="Z291" s="101"/>
      <c r="AA291" s="101"/>
      <c r="AB291" s="167"/>
      <c r="AC291" s="101"/>
      <c r="AD291" s="101"/>
      <c r="AE291" s="101"/>
      <c r="AF291" s="101"/>
      <c r="AG291" s="101"/>
      <c r="AH291" s="101"/>
      <c r="AI291" s="101"/>
      <c r="AJ291" s="101"/>
      <c r="AK291" s="166"/>
      <c r="AL291" s="104"/>
      <c r="AM291" s="91"/>
      <c r="AN291" s="91"/>
      <c r="AO291" s="91"/>
      <c r="AP291" s="91"/>
      <c r="AQ291" s="91"/>
      <c r="AR291" s="91"/>
      <c r="AS291" s="91"/>
      <c r="AT291" s="91"/>
      <c r="AU291" s="91"/>
      <c r="AV291" s="91"/>
      <c r="AW291" s="91"/>
      <c r="AX291" s="91"/>
      <c r="AY291" s="91"/>
      <c r="AZ291" s="91"/>
      <c r="BA291" s="91"/>
      <c r="BB291" s="91"/>
      <c r="BC291" s="91"/>
      <c r="BD291" s="91"/>
      <c r="BE291" s="91"/>
      <c r="BF291" s="91"/>
      <c r="BG291" s="91"/>
      <c r="BH291" s="91"/>
      <c r="BI291" s="91"/>
    </row>
    <row r="292" spans="2:61" ht="12.75" customHeight="1" thickBot="1">
      <c r="B292" s="1217" t="str">
        <f>'МЕНЮ  12-18л. лето '!J283</f>
        <v>Пром.пр.</v>
      </c>
      <c r="C292" s="290" t="str">
        <f>'МЕНЮ  12-18л. лето '!C283</f>
        <v>Хлеб ржаной</v>
      </c>
      <c r="D292" s="1180">
        <f>'МЕНЮ  12-18л. лето '!D283</f>
        <v>40</v>
      </c>
      <c r="E292" s="842">
        <f>'МЕНЮ  12-18л. лето '!E283</f>
        <v>2.2599999999999998</v>
      </c>
      <c r="F292" s="845">
        <f>'МЕНЮ  12-18л. лето '!F283</f>
        <v>0.6</v>
      </c>
      <c r="G292" s="842">
        <f>'МЕНЮ  12-18л. лето '!G283</f>
        <v>16.745999999999999</v>
      </c>
      <c r="H292" s="850">
        <f>'МЕНЮ  12-18л. лето '!H283</f>
        <v>81.424000000000007</v>
      </c>
      <c r="I292" s="855">
        <v>0</v>
      </c>
      <c r="J292" s="1899">
        <v>0.08</v>
      </c>
      <c r="K292" s="1899">
        <v>0.08</v>
      </c>
      <c r="L292" s="712">
        <v>0</v>
      </c>
      <c r="M292" s="856">
        <v>13.2</v>
      </c>
      <c r="N292" s="857">
        <v>60.27</v>
      </c>
      <c r="O292" s="855">
        <v>2.64</v>
      </c>
      <c r="P292" s="857">
        <v>0.02</v>
      </c>
      <c r="Q292" s="946">
        <f>'МЕНЮ  12-18л. лето '!I283</f>
        <v>10</v>
      </c>
      <c r="V292" s="266"/>
      <c r="W292" s="114"/>
      <c r="X292" s="248"/>
      <c r="Y292" s="101"/>
      <c r="Z292" s="101"/>
      <c r="AA292" s="101"/>
      <c r="AB292" s="167"/>
      <c r="AC292" s="101"/>
      <c r="AD292" s="101"/>
      <c r="AE292" s="101"/>
      <c r="AF292" s="101"/>
      <c r="AG292" s="101"/>
      <c r="AH292" s="101"/>
      <c r="AI292" s="101"/>
      <c r="AJ292" s="101"/>
      <c r="AK292" s="166"/>
      <c r="AL292" s="83"/>
      <c r="AM292" s="100"/>
      <c r="AN292" s="87"/>
      <c r="AO292" s="86"/>
      <c r="AP292" s="91"/>
      <c r="AQ292" s="91"/>
      <c r="AR292" s="91"/>
      <c r="AS292" s="91"/>
      <c r="AT292" s="91"/>
      <c r="AU292" s="91"/>
      <c r="AV292" s="91"/>
      <c r="AW292" s="91"/>
      <c r="AX292" s="91"/>
      <c r="AY292" s="91"/>
      <c r="AZ292" s="91"/>
      <c r="BA292" s="91"/>
      <c r="BB292" s="91"/>
      <c r="BC292" s="91"/>
      <c r="BD292" s="91"/>
      <c r="BE292" s="91"/>
      <c r="BF292" s="91"/>
      <c r="BG292" s="91"/>
      <c r="BH292" s="91"/>
      <c r="BI292" s="91"/>
    </row>
    <row r="293" spans="2:61" ht="18" customHeight="1">
      <c r="B293" s="405" t="s">
        <v>337</v>
      </c>
      <c r="C293" s="911"/>
      <c r="D293" s="1382">
        <f>'МЕНЮ  12-18л. лето '!D284</f>
        <v>930</v>
      </c>
      <c r="E293" s="422">
        <f t="shared" ref="E293:P293" si="22">SUM(E286:E292)</f>
        <v>29.506999999999998</v>
      </c>
      <c r="F293" s="407">
        <f t="shared" si="22"/>
        <v>28.798000000000005</v>
      </c>
      <c r="G293" s="640">
        <f t="shared" si="22"/>
        <v>140.261</v>
      </c>
      <c r="H293" s="1009">
        <f t="shared" si="22"/>
        <v>951.64400000000001</v>
      </c>
      <c r="I293" s="640">
        <f t="shared" si="22"/>
        <v>52.16</v>
      </c>
      <c r="J293" s="640">
        <f t="shared" si="22"/>
        <v>0.5804999999999999</v>
      </c>
      <c r="K293" s="640">
        <f t="shared" si="22"/>
        <v>0.6855</v>
      </c>
      <c r="L293" s="640">
        <f t="shared" si="22"/>
        <v>213.58599999999998</v>
      </c>
      <c r="M293" s="963">
        <f t="shared" si="22"/>
        <v>526.32000000000005</v>
      </c>
      <c r="N293" s="963">
        <f t="shared" si="22"/>
        <v>457.27500000000003</v>
      </c>
      <c r="O293" s="963">
        <f t="shared" si="22"/>
        <v>115.458</v>
      </c>
      <c r="P293" s="641">
        <f t="shared" si="22"/>
        <v>5.4450000000000003</v>
      </c>
      <c r="Q293" s="960"/>
      <c r="V293" s="111"/>
      <c r="W293" s="164"/>
      <c r="X293" s="91"/>
      <c r="Y293" s="101"/>
      <c r="Z293" s="101"/>
      <c r="AA293" s="101"/>
      <c r="AB293" s="167"/>
      <c r="AC293" s="101"/>
      <c r="AD293" s="101"/>
      <c r="AE293" s="101"/>
      <c r="AF293" s="101"/>
      <c r="AG293" s="101"/>
      <c r="AH293" s="101"/>
      <c r="AI293" s="101"/>
      <c r="AJ293" s="101"/>
      <c r="AK293" s="166"/>
      <c r="AL293" s="100"/>
      <c r="AM293" s="509"/>
      <c r="AN293" s="573"/>
      <c r="AO293" s="509"/>
      <c r="AP293" s="176"/>
      <c r="AQ293" s="505"/>
      <c r="AR293" s="509"/>
      <c r="AS293" s="176"/>
      <c r="AT293" s="176"/>
      <c r="AU293" s="509"/>
      <c r="AV293" s="504"/>
      <c r="AW293" s="509"/>
      <c r="AX293" s="509"/>
      <c r="AY293" s="91"/>
      <c r="AZ293" s="91"/>
      <c r="BA293" s="91"/>
      <c r="BB293" s="91"/>
      <c r="BC293" s="91"/>
      <c r="BD293" s="91"/>
      <c r="BE293" s="91"/>
      <c r="BF293" s="91"/>
      <c r="BG293" s="91"/>
      <c r="BH293" s="91"/>
      <c r="BI293" s="91"/>
    </row>
    <row r="294" spans="2:61" ht="12.75" customHeight="1">
      <c r="B294" s="870"/>
      <c r="C294" s="871" t="s">
        <v>10</v>
      </c>
      <c r="D294" s="1198">
        <v>0.35</v>
      </c>
      <c r="E294" s="1199">
        <v>31.5</v>
      </c>
      <c r="F294" s="1181">
        <v>32.200000000000003</v>
      </c>
      <c r="G294" s="1219">
        <v>134.05000000000001</v>
      </c>
      <c r="H294" s="1200">
        <v>952</v>
      </c>
      <c r="I294" s="901">
        <v>24.5</v>
      </c>
      <c r="J294" s="878">
        <v>0.49</v>
      </c>
      <c r="K294" s="879">
        <v>0.56000000000000005</v>
      </c>
      <c r="L294" s="880">
        <v>315</v>
      </c>
      <c r="M294" s="902">
        <v>420</v>
      </c>
      <c r="N294" s="903">
        <v>420</v>
      </c>
      <c r="O294" s="903">
        <v>105</v>
      </c>
      <c r="P294" s="882">
        <v>6.3</v>
      </c>
      <c r="Q294" s="958"/>
      <c r="V294" s="266"/>
      <c r="W294" s="87"/>
      <c r="X294" s="248"/>
      <c r="Y294" s="101"/>
      <c r="Z294" s="101"/>
      <c r="AA294" s="101"/>
      <c r="AB294" s="167"/>
      <c r="AC294" s="101"/>
      <c r="AD294" s="101"/>
      <c r="AE294" s="101"/>
      <c r="AF294" s="101"/>
      <c r="AG294" s="101"/>
      <c r="AH294" s="101"/>
      <c r="AI294" s="101"/>
      <c r="AJ294" s="101"/>
      <c r="AK294" s="166"/>
      <c r="AL294" s="107"/>
      <c r="AM294" s="509"/>
      <c r="AN294" s="509"/>
      <c r="AO294" s="509"/>
      <c r="AP294" s="509"/>
      <c r="AQ294" s="509"/>
      <c r="AR294" s="509"/>
      <c r="AS294" s="509"/>
      <c r="AT294" s="509"/>
      <c r="AU294" s="509"/>
      <c r="AV294" s="509"/>
      <c r="AW294" s="509"/>
      <c r="AX294" s="509"/>
      <c r="AY294" s="91"/>
      <c r="AZ294" s="91"/>
      <c r="BA294" s="91"/>
      <c r="BB294" s="91"/>
      <c r="BC294" s="91"/>
      <c r="BD294" s="91"/>
      <c r="BE294" s="91"/>
      <c r="BF294" s="91"/>
      <c r="BG294" s="91"/>
      <c r="BH294" s="91"/>
      <c r="BI294" s="91"/>
    </row>
    <row r="295" spans="2:61" ht="15" customHeight="1" thickBot="1">
      <c r="B295" s="195"/>
      <c r="C295" s="883" t="s">
        <v>505</v>
      </c>
      <c r="D295" s="884"/>
      <c r="E295" s="1086">
        <v>-2.21</v>
      </c>
      <c r="F295" s="647">
        <v>-3.7</v>
      </c>
      <c r="G295" s="647">
        <v>1.62</v>
      </c>
      <c r="H295" s="1091">
        <v>-0.01</v>
      </c>
      <c r="I295" s="860">
        <v>39.51</v>
      </c>
      <c r="J295" s="860">
        <v>6.46</v>
      </c>
      <c r="K295" s="860">
        <v>7.84</v>
      </c>
      <c r="L295" s="860">
        <v>-11.27</v>
      </c>
      <c r="M295" s="860">
        <v>8.86</v>
      </c>
      <c r="N295" s="860">
        <v>3.11</v>
      </c>
      <c r="O295" s="860">
        <v>3.49</v>
      </c>
      <c r="P295" s="886">
        <v>-4.75</v>
      </c>
      <c r="Q295" s="447"/>
      <c r="V295" s="111"/>
      <c r="W295" s="87"/>
      <c r="X295" s="232"/>
      <c r="Y295" s="101"/>
      <c r="Z295" s="101"/>
      <c r="AA295" s="496"/>
      <c r="AB295" s="167"/>
      <c r="AC295" s="101"/>
      <c r="AD295" s="166"/>
      <c r="AE295" s="166"/>
      <c r="AF295" s="166"/>
      <c r="AG295" s="166"/>
      <c r="AH295" s="166"/>
      <c r="AI295" s="166"/>
      <c r="AJ295" s="166"/>
      <c r="AK295" s="166"/>
      <c r="AL295" s="110"/>
      <c r="AM295" s="91"/>
      <c r="AN295" s="91"/>
      <c r="AO295" s="91"/>
      <c r="AP295" s="176"/>
      <c r="AQ295" s="176"/>
      <c r="AR295" s="91"/>
      <c r="AS295" s="176"/>
      <c r="AT295" s="176"/>
      <c r="AU295" s="91"/>
      <c r="AV295" s="87"/>
      <c r="AW295" s="91"/>
      <c r="AX295" s="91"/>
      <c r="AY295" s="91"/>
      <c r="AZ295" s="91"/>
      <c r="BA295" s="91"/>
      <c r="BB295" s="91"/>
      <c r="BC295" s="91"/>
      <c r="BD295" s="91"/>
      <c r="BE295" s="91"/>
      <c r="BF295" s="91"/>
      <c r="BG295" s="91"/>
      <c r="BH295" s="91"/>
      <c r="BI295" s="91"/>
    </row>
    <row r="296" spans="2:61" ht="9" customHeight="1" thickBot="1">
      <c r="V296" s="111"/>
      <c r="W296" s="114"/>
      <c r="X296" s="571"/>
      <c r="Y296" s="101"/>
      <c r="Z296" s="101"/>
      <c r="AA296" s="496"/>
      <c r="AB296" s="167"/>
      <c r="AC296" s="101"/>
      <c r="AD296" s="166"/>
      <c r="AE296" s="166"/>
      <c r="AF296" s="166"/>
      <c r="AG296" s="166"/>
      <c r="AH296" s="166"/>
      <c r="AI296" s="166"/>
      <c r="AJ296" s="166"/>
      <c r="AK296" s="166"/>
      <c r="AL296" s="100"/>
      <c r="AM296" s="540"/>
      <c r="AN296" s="541"/>
      <c r="AO296" s="542"/>
      <c r="AP296" s="543"/>
      <c r="AQ296" s="503"/>
      <c r="AR296" s="503"/>
      <c r="AS296" s="503"/>
      <c r="AT296" s="503"/>
      <c r="AU296" s="503"/>
      <c r="AV296" s="503"/>
      <c r="AW296" s="540"/>
      <c r="AX296" s="540"/>
      <c r="AY296" s="544"/>
      <c r="AZ296" s="91"/>
      <c r="BA296" s="91"/>
      <c r="BB296" s="91"/>
      <c r="BC296" s="91"/>
      <c r="BD296" s="91"/>
      <c r="BE296" s="91"/>
      <c r="BF296" s="91"/>
      <c r="BG296" s="91"/>
      <c r="BH296" s="91"/>
      <c r="BI296" s="91"/>
    </row>
    <row r="297" spans="2:61" ht="15" customHeight="1">
      <c r="B297" s="33"/>
      <c r="C297" s="34" t="s">
        <v>508</v>
      </c>
      <c r="D297" s="35"/>
      <c r="E297" s="130">
        <f t="shared" ref="E297:P297" si="23">E282+E293</f>
        <v>52.568999999999996</v>
      </c>
      <c r="F297" s="425">
        <f t="shared" si="23"/>
        <v>54.106000000000009</v>
      </c>
      <c r="G297" s="425">
        <f t="shared" si="23"/>
        <v>230.10300000000001</v>
      </c>
      <c r="H297" s="425">
        <f t="shared" si="23"/>
        <v>1627.7980000000002</v>
      </c>
      <c r="I297" s="425">
        <f t="shared" si="23"/>
        <v>65.349999999999994</v>
      </c>
      <c r="J297" s="425">
        <f t="shared" si="23"/>
        <v>0.75249999999999995</v>
      </c>
      <c r="K297" s="425">
        <f t="shared" si="23"/>
        <v>1.1595</v>
      </c>
      <c r="L297" s="425">
        <f t="shared" si="23"/>
        <v>340.78599999999994</v>
      </c>
      <c r="M297" s="914">
        <f t="shared" si="23"/>
        <v>1080.877</v>
      </c>
      <c r="N297" s="914">
        <f t="shared" si="23"/>
        <v>660.05600000000004</v>
      </c>
      <c r="O297" s="914">
        <f t="shared" si="23"/>
        <v>161.29500000000002</v>
      </c>
      <c r="P297" s="426">
        <f t="shared" si="23"/>
        <v>11.845000000000001</v>
      </c>
      <c r="V297" s="316"/>
      <c r="W297" s="87"/>
      <c r="X297" s="248"/>
      <c r="Y297" s="101"/>
      <c r="Z297" s="101"/>
      <c r="AA297" s="101"/>
      <c r="AB297" s="167"/>
      <c r="AC297" s="496"/>
      <c r="AD297" s="497"/>
      <c r="AE297" s="497"/>
      <c r="AF297" s="497"/>
      <c r="AG297" s="497"/>
      <c r="AH297" s="497"/>
      <c r="AI297" s="497"/>
      <c r="AJ297" s="497"/>
      <c r="AK297" s="110"/>
      <c r="AL297" s="100"/>
      <c r="AM297" s="506"/>
      <c r="AN297" s="506"/>
      <c r="AO297" s="506"/>
      <c r="AP297" s="550"/>
      <c r="AQ297" s="506"/>
      <c r="AR297" s="506"/>
      <c r="AS297" s="506"/>
      <c r="AT297" s="506"/>
      <c r="AU297" s="506"/>
      <c r="AV297" s="506"/>
      <c r="AW297" s="506"/>
      <c r="AX297" s="506"/>
      <c r="AY297" s="506"/>
      <c r="AZ297" s="91"/>
      <c r="BA297" s="91"/>
      <c r="BB297" s="91"/>
      <c r="BC297" s="91"/>
      <c r="BD297" s="91"/>
      <c r="BE297" s="91"/>
      <c r="BF297" s="91"/>
      <c r="BG297" s="91"/>
      <c r="BH297" s="91"/>
      <c r="BI297" s="91"/>
    </row>
    <row r="298" spans="2:61" ht="15.75" customHeight="1">
      <c r="B298" s="711"/>
      <c r="C298" s="916" t="s">
        <v>10</v>
      </c>
      <c r="D298" s="872">
        <v>0.6</v>
      </c>
      <c r="E298" s="917">
        <v>54</v>
      </c>
      <c r="F298" s="877">
        <v>55.2</v>
      </c>
      <c r="G298" s="1190">
        <v>229.8</v>
      </c>
      <c r="H298" s="918">
        <v>1632</v>
      </c>
      <c r="I298" s="901">
        <v>42</v>
      </c>
      <c r="J298" s="878">
        <v>0.84</v>
      </c>
      <c r="K298" s="879">
        <v>0.96</v>
      </c>
      <c r="L298" s="880">
        <v>540</v>
      </c>
      <c r="M298" s="919">
        <v>720</v>
      </c>
      <c r="N298" s="881">
        <v>720</v>
      </c>
      <c r="O298" s="881">
        <v>180</v>
      </c>
      <c r="P298" s="1802">
        <v>10.8</v>
      </c>
      <c r="V298" s="100"/>
      <c r="W298" s="87"/>
      <c r="X298" s="83"/>
      <c r="Y298" s="101"/>
      <c r="Z298" s="101"/>
      <c r="AA298" s="101"/>
      <c r="AB298" s="167"/>
      <c r="AC298" s="530"/>
      <c r="AD298" s="530"/>
      <c r="AE298" s="530"/>
      <c r="AF298" s="530"/>
      <c r="AG298" s="101"/>
      <c r="AH298" s="144"/>
      <c r="AI298" s="101"/>
      <c r="AJ298" s="101"/>
      <c r="AK298" s="166"/>
      <c r="AL298" s="100"/>
      <c r="AM298" s="101"/>
      <c r="AN298" s="101"/>
      <c r="AO298" s="496"/>
      <c r="AP298" s="167"/>
      <c r="AQ298" s="101"/>
      <c r="AR298" s="166"/>
      <c r="AS298" s="166"/>
      <c r="AT298" s="166"/>
      <c r="AU298" s="166"/>
      <c r="AV298" s="166"/>
      <c r="AW298" s="166"/>
      <c r="AX298" s="166"/>
      <c r="AY298" s="110"/>
      <c r="AZ298" s="91"/>
      <c r="BA298" s="91"/>
      <c r="BB298" s="91"/>
      <c r="BC298" s="91"/>
      <c r="BD298" s="91"/>
      <c r="BE298" s="91"/>
      <c r="BF298" s="91"/>
      <c r="BG298" s="91"/>
      <c r="BH298" s="91"/>
      <c r="BI298" s="91"/>
    </row>
    <row r="299" spans="2:61" ht="16.5" customHeight="1" thickBot="1">
      <c r="B299" s="195"/>
      <c r="C299" s="883" t="s">
        <v>505</v>
      </c>
      <c r="D299" s="884"/>
      <c r="E299" s="1086">
        <v>-1.59</v>
      </c>
      <c r="F299" s="647">
        <v>-1.19</v>
      </c>
      <c r="G299" s="647">
        <v>0.08</v>
      </c>
      <c r="H299" s="1091">
        <v>-0.15</v>
      </c>
      <c r="I299" s="860">
        <v>33.36</v>
      </c>
      <c r="J299" s="860">
        <v>-6.25</v>
      </c>
      <c r="K299" s="860">
        <v>12.47</v>
      </c>
      <c r="L299" s="860">
        <v>-22.13</v>
      </c>
      <c r="M299" s="860">
        <v>30.07</v>
      </c>
      <c r="N299" s="860">
        <v>-5</v>
      </c>
      <c r="O299" s="860">
        <v>-6.23</v>
      </c>
      <c r="P299" s="886">
        <v>5.81</v>
      </c>
      <c r="V299" s="100"/>
      <c r="W299" s="87"/>
      <c r="X299" s="83"/>
      <c r="Y299" s="101"/>
      <c r="Z299" s="101"/>
      <c r="AA299" s="496"/>
      <c r="AB299" s="167"/>
      <c r="AC299" s="101"/>
      <c r="AD299" s="166"/>
      <c r="AE299" s="166"/>
      <c r="AF299" s="166"/>
      <c r="AG299" s="166"/>
      <c r="AH299" s="166"/>
      <c r="AI299" s="166"/>
      <c r="AJ299" s="166"/>
      <c r="AK299" s="166"/>
      <c r="AL299" s="101"/>
      <c r="AM299" s="562"/>
      <c r="AN299" s="562"/>
      <c r="AO299" s="562"/>
      <c r="AP299" s="567"/>
      <c r="AQ299" s="562"/>
      <c r="AR299" s="562"/>
      <c r="AS299" s="562"/>
      <c r="AT299" s="562"/>
      <c r="AU299" s="563"/>
      <c r="AV299" s="563"/>
      <c r="AW299" s="562"/>
      <c r="AX299" s="562"/>
      <c r="AY299" s="562"/>
      <c r="AZ299" s="91"/>
      <c r="BA299" s="91"/>
      <c r="BB299" s="91"/>
      <c r="BC299" s="91"/>
      <c r="BD299" s="91"/>
      <c r="BE299" s="91"/>
      <c r="BF299" s="91"/>
      <c r="BG299" s="91"/>
      <c r="BH299" s="91"/>
      <c r="BI299" s="91"/>
    </row>
    <row r="300" spans="2:61" ht="15" customHeight="1">
      <c r="V300" s="266"/>
      <c r="W300" s="87"/>
      <c r="X300" s="248"/>
      <c r="Y300" s="101"/>
      <c r="Z300" s="101"/>
      <c r="AA300" s="101"/>
      <c r="AB300" s="167"/>
      <c r="AC300" s="101"/>
      <c r="AD300" s="497"/>
      <c r="AE300" s="101"/>
      <c r="AF300" s="101"/>
      <c r="AG300" s="101"/>
      <c r="AH300" s="101"/>
      <c r="AI300" s="101"/>
      <c r="AJ300" s="101"/>
      <c r="AK300" s="166"/>
      <c r="AL300" s="101"/>
      <c r="AM300" s="91"/>
      <c r="AN300" s="91"/>
      <c r="AO300" s="91"/>
      <c r="AP300" s="91"/>
      <c r="AQ300" s="91"/>
      <c r="AR300" s="91"/>
      <c r="AS300" s="91"/>
      <c r="AT300" s="91"/>
      <c r="AU300" s="91"/>
      <c r="AV300" s="91"/>
      <c r="AW300" s="91"/>
      <c r="AX300" s="91"/>
      <c r="AY300" s="91"/>
      <c r="AZ300" s="91"/>
      <c r="BA300" s="91"/>
      <c r="BB300" s="91"/>
      <c r="BC300" s="91"/>
      <c r="BD300" s="91"/>
      <c r="BE300" s="91"/>
      <c r="BF300" s="91"/>
      <c r="BG300" s="91"/>
      <c r="BH300" s="91"/>
      <c r="BI300" s="91"/>
    </row>
    <row r="301" spans="2:61" ht="14.25" customHeight="1">
      <c r="C301" s="794"/>
      <c r="D301" s="279" t="s">
        <v>313</v>
      </c>
      <c r="E301" s="330"/>
      <c r="I301" s="657"/>
      <c r="J301" s="657"/>
      <c r="K301" s="657"/>
      <c r="L301" s="657"/>
      <c r="M301" s="657"/>
      <c r="N301" s="657"/>
      <c r="O301" s="657"/>
      <c r="P301" s="657"/>
      <c r="V301" s="83"/>
      <c r="W301" s="514"/>
      <c r="X301" s="86"/>
      <c r="Y301" s="559"/>
      <c r="Z301" s="559"/>
      <c r="AA301" s="559"/>
      <c r="AB301" s="560"/>
      <c r="AC301" s="559"/>
      <c r="AD301" s="565"/>
      <c r="AE301" s="566"/>
      <c r="AF301" s="559"/>
      <c r="AG301" s="559"/>
      <c r="AH301" s="560"/>
      <c r="AI301" s="560"/>
      <c r="AJ301" s="559"/>
      <c r="AK301" s="559"/>
      <c r="AL301" s="83"/>
      <c r="AM301" s="91"/>
      <c r="AN301" s="91"/>
      <c r="AO301" s="91"/>
      <c r="AP301" s="91"/>
      <c r="AQ301" s="91"/>
      <c r="AR301" s="91"/>
      <c r="AS301" s="91"/>
      <c r="AT301" s="91"/>
      <c r="AU301" s="91"/>
      <c r="AV301" s="504"/>
      <c r="AW301" s="91"/>
      <c r="AX301" s="504"/>
      <c r="AY301" s="91"/>
      <c r="AZ301" s="91"/>
      <c r="BA301" s="91"/>
      <c r="BB301" s="91"/>
      <c r="BC301" s="91"/>
      <c r="BD301" s="91"/>
      <c r="BE301" s="91"/>
      <c r="BF301" s="91"/>
      <c r="BG301" s="91"/>
      <c r="BH301" s="91"/>
      <c r="BI301" s="91"/>
    </row>
    <row r="302" spans="2:61" ht="11.25" customHeight="1">
      <c r="C302" s="1195" t="s">
        <v>538</v>
      </c>
      <c r="D302" s="132"/>
      <c r="E302" s="2"/>
      <c r="F302"/>
      <c r="I302"/>
      <c r="J302"/>
      <c r="K302" s="21"/>
      <c r="L302" s="21"/>
      <c r="M302"/>
      <c r="N302"/>
      <c r="O302"/>
      <c r="P302"/>
      <c r="V302" s="91"/>
      <c r="W302" s="545"/>
      <c r="X302" s="91"/>
      <c r="Y302" s="546"/>
      <c r="Z302" s="546"/>
      <c r="AA302" s="546"/>
      <c r="AB302" s="546"/>
      <c r="AC302" s="547"/>
      <c r="AD302" s="546"/>
      <c r="AE302" s="546"/>
      <c r="AF302" s="546"/>
      <c r="AG302" s="548"/>
      <c r="AH302" s="548"/>
      <c r="AI302" s="546"/>
      <c r="AJ302" s="546"/>
      <c r="AK302" s="549"/>
      <c r="AL302" s="91"/>
      <c r="AM302" s="91"/>
      <c r="AN302" s="91"/>
      <c r="AO302" s="91"/>
      <c r="AP302" s="512"/>
      <c r="AQ302" s="91"/>
      <c r="AR302" s="91"/>
      <c r="AS302" s="91"/>
      <c r="AT302" s="91"/>
      <c r="AU302" s="91"/>
      <c r="AV302" s="91"/>
      <c r="AW302" s="91"/>
      <c r="AX302" s="504"/>
      <c r="AY302" s="91"/>
      <c r="AZ302" s="91"/>
      <c r="BA302" s="91"/>
      <c r="BB302" s="91"/>
      <c r="BC302" s="91"/>
      <c r="BD302" s="91"/>
      <c r="BE302" s="91"/>
      <c r="BF302" s="91"/>
      <c r="BG302" s="91"/>
      <c r="BH302" s="91"/>
      <c r="BI302" s="91"/>
    </row>
    <row r="303" spans="2:61" ht="11.25" customHeight="1">
      <c r="B303" s="335" t="s">
        <v>539</v>
      </c>
      <c r="C303" s="802"/>
      <c r="L303" s="470" t="s">
        <v>534</v>
      </c>
      <c r="V303" s="263"/>
      <c r="W303" s="499"/>
      <c r="X303" s="91"/>
      <c r="Y303" s="106"/>
      <c r="Z303" s="106"/>
      <c r="AA303" s="106"/>
      <c r="AB303" s="106"/>
      <c r="AC303" s="106"/>
      <c r="AD303" s="106"/>
      <c r="AE303" s="106"/>
      <c r="AF303" s="106"/>
      <c r="AG303" s="106"/>
      <c r="AH303" s="106"/>
      <c r="AI303" s="106"/>
      <c r="AJ303" s="106"/>
      <c r="AK303" s="91"/>
      <c r="AL303" s="91"/>
      <c r="AM303" s="509"/>
      <c r="AN303" s="574"/>
      <c r="AO303" s="509"/>
      <c r="AP303" s="176"/>
      <c r="AQ303" s="505"/>
      <c r="AR303" s="509"/>
      <c r="AS303" s="176"/>
      <c r="AT303" s="176"/>
      <c r="AU303" s="509"/>
      <c r="AV303" s="504"/>
      <c r="AW303" s="509"/>
      <c r="AX303" s="509"/>
      <c r="AY303" s="91"/>
      <c r="AZ303" s="91"/>
      <c r="BA303" s="91"/>
      <c r="BB303" s="91"/>
      <c r="BC303" s="91"/>
      <c r="BD303" s="91"/>
      <c r="BE303" s="91"/>
      <c r="BF303" s="91"/>
      <c r="BG303" s="91"/>
      <c r="BH303" s="91"/>
      <c r="BI303" s="91"/>
    </row>
    <row r="304" spans="2:61" ht="13.5" customHeight="1">
      <c r="C304" s="794" t="s">
        <v>477</v>
      </c>
      <c r="V304" s="100"/>
      <c r="W304" s="248"/>
      <c r="X304" s="83"/>
      <c r="Y304" s="114"/>
      <c r="Z304" s="114"/>
      <c r="AA304" s="114"/>
      <c r="AB304" s="206"/>
      <c r="AC304" s="206"/>
      <c r="AD304" s="516"/>
      <c r="AE304" s="114"/>
      <c r="AF304" s="114"/>
      <c r="AG304" s="206"/>
      <c r="AH304" s="114"/>
      <c r="AI304" s="114"/>
      <c r="AJ304" s="114"/>
      <c r="AK304" s="114"/>
      <c r="AL304" s="91"/>
      <c r="AM304" s="509"/>
      <c r="AN304" s="509"/>
      <c r="AO304" s="509"/>
      <c r="AP304" s="509"/>
      <c r="AQ304" s="509"/>
      <c r="AR304" s="509"/>
      <c r="AS304" s="509"/>
      <c r="AT304" s="509"/>
      <c r="AU304" s="509"/>
      <c r="AV304" s="509"/>
      <c r="AW304" s="509"/>
      <c r="AX304" s="509"/>
      <c r="AY304" s="91"/>
      <c r="AZ304" s="91"/>
      <c r="BA304" s="91"/>
      <c r="BB304" s="91"/>
      <c r="BC304" s="91"/>
      <c r="BD304" s="91"/>
      <c r="BE304" s="91"/>
      <c r="BF304" s="91"/>
      <c r="BG304" s="91"/>
      <c r="BH304" s="91"/>
      <c r="BI304" s="91"/>
    </row>
    <row r="305" spans="2:61" ht="13.5" customHeight="1" thickBot="1">
      <c r="B305" s="269" t="s">
        <v>597</v>
      </c>
      <c r="C305" s="21"/>
      <c r="D305"/>
      <c r="F305" s="634" t="s">
        <v>581</v>
      </c>
      <c r="I305" s="2" t="s">
        <v>0</v>
      </c>
      <c r="J305"/>
      <c r="K305" s="70" t="s">
        <v>533</v>
      </c>
      <c r="L305" s="21"/>
      <c r="M305" s="21"/>
      <c r="N305" s="25"/>
      <c r="P305" s="353"/>
      <c r="V305" s="100"/>
      <c r="W305" s="91"/>
      <c r="X305" s="248"/>
      <c r="Y305" s="575"/>
      <c r="Z305" s="575"/>
      <c r="AA305" s="575"/>
      <c r="AB305" s="575"/>
      <c r="AC305" s="575"/>
      <c r="AD305" s="575"/>
      <c r="AE305" s="575"/>
      <c r="AF305" s="575"/>
      <c r="AG305" s="575"/>
      <c r="AH305" s="575"/>
      <c r="AI305" s="575"/>
      <c r="AJ305" s="575"/>
      <c r="AK305" s="575"/>
      <c r="AL305" s="91"/>
      <c r="AM305" s="91"/>
      <c r="AN305" s="91"/>
      <c r="AO305" s="91"/>
      <c r="AP305" s="176"/>
      <c r="AQ305" s="176"/>
      <c r="AR305" s="91"/>
      <c r="AS305" s="176"/>
      <c r="AT305" s="176"/>
      <c r="AU305" s="91"/>
      <c r="AV305" s="87"/>
      <c r="AW305" s="91"/>
      <c r="AX305" s="91"/>
      <c r="AY305" s="91"/>
      <c r="AZ305" s="91"/>
      <c r="BA305" s="91"/>
      <c r="BB305" s="91"/>
      <c r="BC305" s="91"/>
      <c r="BD305" s="91"/>
      <c r="BE305" s="91"/>
      <c r="BF305" s="91"/>
      <c r="BG305" s="91"/>
      <c r="BH305" s="91"/>
      <c r="BI305" s="91"/>
    </row>
    <row r="306" spans="2:61" ht="12.75" customHeight="1" thickBot="1">
      <c r="B306" s="808" t="s">
        <v>479</v>
      </c>
      <c r="C306" s="809" t="s">
        <v>523</v>
      </c>
      <c r="D306" s="810" t="s">
        <v>315</v>
      </c>
      <c r="E306" s="811" t="s">
        <v>316</v>
      </c>
      <c r="F306" s="199"/>
      <c r="G306" s="199"/>
      <c r="H306" s="812"/>
      <c r="I306" s="710" t="s">
        <v>481</v>
      </c>
      <c r="J306" s="812"/>
      <c r="K306" s="813"/>
      <c r="L306" s="481"/>
      <c r="M306" s="814" t="s">
        <v>482</v>
      </c>
      <c r="N306" s="812"/>
      <c r="O306" s="812"/>
      <c r="P306" s="63"/>
      <c r="Q306" s="815"/>
      <c r="V306" s="91"/>
      <c r="W306" s="164"/>
      <c r="X306" s="91"/>
      <c r="Y306" s="106"/>
      <c r="Z306" s="106"/>
      <c r="AA306" s="106"/>
      <c r="AB306" s="106"/>
      <c r="AC306" s="106"/>
      <c r="AD306" s="106"/>
      <c r="AE306" s="106"/>
      <c r="AF306" s="106"/>
      <c r="AG306" s="106"/>
      <c r="AH306" s="106"/>
      <c r="AI306" s="106"/>
      <c r="AJ306" s="106"/>
      <c r="AK306" s="91"/>
      <c r="AL306" s="91"/>
      <c r="AM306" s="540"/>
      <c r="AN306" s="541"/>
      <c r="AO306" s="542"/>
      <c r="AP306" s="543"/>
      <c r="AQ306" s="503"/>
      <c r="AR306" s="503"/>
      <c r="AS306" s="503"/>
      <c r="AT306" s="503"/>
      <c r="AU306" s="503"/>
      <c r="AV306" s="503"/>
      <c r="AW306" s="540"/>
      <c r="AX306" s="540"/>
      <c r="AY306" s="544"/>
      <c r="AZ306" s="91"/>
      <c r="BA306" s="91"/>
      <c r="BB306" s="91"/>
      <c r="BC306" s="91"/>
      <c r="BD306" s="91"/>
      <c r="BE306" s="91"/>
      <c r="BF306" s="91"/>
      <c r="BG306" s="91"/>
      <c r="BH306" s="91"/>
      <c r="BI306" s="91"/>
    </row>
    <row r="307" spans="2:61" ht="9" customHeight="1" thickBot="1">
      <c r="B307" s="380" t="s">
        <v>484</v>
      </c>
      <c r="C307" s="369"/>
      <c r="D307" s="816" t="s">
        <v>322</v>
      </c>
      <c r="E307" s="817"/>
      <c r="F307" s="440"/>
      <c r="G307" s="818" t="s">
        <v>485</v>
      </c>
      <c r="H307" s="819" t="s">
        <v>486</v>
      </c>
      <c r="I307" s="189"/>
      <c r="J307" s="189"/>
      <c r="K307" s="189"/>
      <c r="L307" s="920"/>
      <c r="M307" s="921" t="s">
        <v>487</v>
      </c>
      <c r="N307" s="189"/>
      <c r="O307" s="189"/>
      <c r="P307" s="920"/>
      <c r="Q307" s="821"/>
      <c r="V307" s="266"/>
      <c r="W307" s="87"/>
      <c r="X307" s="248"/>
      <c r="Y307" s="101"/>
      <c r="Z307" s="101"/>
      <c r="AA307" s="101"/>
      <c r="AB307" s="167"/>
      <c r="AC307" s="101"/>
      <c r="AD307" s="101"/>
      <c r="AE307" s="101"/>
      <c r="AF307" s="101"/>
      <c r="AG307" s="101"/>
      <c r="AH307" s="101"/>
      <c r="AI307" s="101"/>
      <c r="AJ307" s="101"/>
      <c r="AK307" s="166"/>
      <c r="AL307" s="91"/>
      <c r="AM307" s="506"/>
      <c r="AN307" s="506"/>
      <c r="AO307" s="506"/>
      <c r="AP307" s="550"/>
      <c r="AQ307" s="506"/>
      <c r="AR307" s="506"/>
      <c r="AS307" s="506"/>
      <c r="AT307" s="506"/>
      <c r="AU307" s="506"/>
      <c r="AV307" s="506"/>
      <c r="AW307" s="506"/>
      <c r="AX307" s="506"/>
      <c r="AY307" s="506"/>
      <c r="AZ307" s="91"/>
      <c r="BA307" s="91"/>
      <c r="BB307" s="91"/>
      <c r="BC307" s="91"/>
      <c r="BD307" s="91"/>
      <c r="BE307" s="91"/>
      <c r="BF307" s="91"/>
      <c r="BG307" s="91"/>
      <c r="BH307" s="91"/>
      <c r="BI307" s="91"/>
    </row>
    <row r="308" spans="2:61" ht="10.5" customHeight="1">
      <c r="B308" s="380" t="s">
        <v>489</v>
      </c>
      <c r="C308" s="369" t="s">
        <v>321</v>
      </c>
      <c r="D308" s="822"/>
      <c r="E308" s="816" t="s">
        <v>323</v>
      </c>
      <c r="F308" s="823" t="s">
        <v>65</v>
      </c>
      <c r="G308" s="818" t="s">
        <v>490</v>
      </c>
      <c r="H308" s="824" t="s">
        <v>327</v>
      </c>
      <c r="I308" s="817"/>
      <c r="J308" s="825"/>
      <c r="K308" s="812"/>
      <c r="L308" s="825"/>
      <c r="M308" s="826" t="s">
        <v>491</v>
      </c>
      <c r="N308" s="827" t="s">
        <v>492</v>
      </c>
      <c r="O308" s="828" t="s">
        <v>493</v>
      </c>
      <c r="P308" s="829" t="s">
        <v>494</v>
      </c>
      <c r="Q308" s="821"/>
      <c r="AE308" s="166"/>
      <c r="AF308" s="166"/>
      <c r="AG308" s="166"/>
      <c r="AH308" s="166"/>
      <c r="AI308" s="166"/>
      <c r="AJ308" s="166"/>
      <c r="AK308" s="166"/>
      <c r="AL308" s="91"/>
      <c r="AM308" s="166"/>
      <c r="AN308" s="529"/>
      <c r="AO308" s="166"/>
      <c r="AP308" s="167"/>
      <c r="AQ308" s="166"/>
      <c r="AR308" s="166"/>
      <c r="AS308" s="529"/>
      <c r="AT308" s="529"/>
      <c r="AU308" s="166"/>
      <c r="AV308" s="134"/>
      <c r="AW308" s="166"/>
      <c r="AX308" s="166"/>
      <c r="AY308" s="110"/>
      <c r="AZ308" s="91"/>
      <c r="BA308" s="91"/>
      <c r="BB308" s="91"/>
      <c r="BC308" s="91"/>
      <c r="BD308" s="91"/>
      <c r="BE308" s="91"/>
      <c r="BF308" s="91"/>
      <c r="BG308" s="91"/>
      <c r="BH308" s="91"/>
      <c r="BI308" s="91"/>
    </row>
    <row r="309" spans="2:61" ht="12" customHeight="1" thickBot="1">
      <c r="B309" s="50"/>
      <c r="C309" s="830"/>
      <c r="D309" s="410"/>
      <c r="E309" s="831" t="s">
        <v>5</v>
      </c>
      <c r="F309" s="378" t="s">
        <v>6</v>
      </c>
      <c r="G309" s="922" t="s">
        <v>7</v>
      </c>
      <c r="H309" s="832" t="s">
        <v>496</v>
      </c>
      <c r="I309" s="833" t="s">
        <v>497</v>
      </c>
      <c r="J309" s="834" t="s">
        <v>498</v>
      </c>
      <c r="K309" s="835" t="s">
        <v>499</v>
      </c>
      <c r="L309" s="834" t="s">
        <v>500</v>
      </c>
      <c r="M309" s="836" t="s">
        <v>501</v>
      </c>
      <c r="N309" s="834" t="s">
        <v>502</v>
      </c>
      <c r="O309" s="835" t="s">
        <v>503</v>
      </c>
      <c r="P309" s="837" t="s">
        <v>504</v>
      </c>
      <c r="Q309" s="830"/>
      <c r="V309" s="264"/>
      <c r="W309" s="114"/>
      <c r="X309" s="248"/>
      <c r="Y309" s="101"/>
      <c r="Z309" s="101"/>
      <c r="AA309" s="101"/>
      <c r="AB309" s="167"/>
      <c r="AC309" s="101"/>
      <c r="AD309" s="101"/>
      <c r="AE309" s="101"/>
      <c r="AF309" s="101"/>
      <c r="AG309" s="101"/>
      <c r="AH309" s="101"/>
      <c r="AI309" s="101"/>
      <c r="AJ309" s="101"/>
      <c r="AK309" s="166"/>
      <c r="AL309" s="91"/>
      <c r="AM309" s="562"/>
      <c r="AN309" s="562"/>
      <c r="AO309" s="562"/>
      <c r="AP309" s="567"/>
      <c r="AQ309" s="562"/>
      <c r="AR309" s="562"/>
      <c r="AS309" s="562"/>
      <c r="AT309" s="562"/>
      <c r="AU309" s="563"/>
      <c r="AV309" s="563"/>
      <c r="AW309" s="562"/>
      <c r="AX309" s="562"/>
      <c r="AY309" s="562"/>
      <c r="AZ309" s="91"/>
      <c r="BA309" s="91"/>
      <c r="BB309" s="91"/>
      <c r="BC309" s="91"/>
      <c r="BD309" s="91"/>
      <c r="BE309" s="91"/>
      <c r="BF309" s="91"/>
      <c r="BG309" s="91"/>
      <c r="BH309" s="91"/>
      <c r="BI309" s="91"/>
    </row>
    <row r="310" spans="2:61" ht="11.25" customHeight="1">
      <c r="B310" s="75"/>
      <c r="C310" s="908" t="s">
        <v>172</v>
      </c>
      <c r="D310" s="1020"/>
      <c r="E310" s="1021"/>
      <c r="F310" s="1022"/>
      <c r="G310" s="1023"/>
      <c r="H310" s="1024"/>
      <c r="I310" s="1025"/>
      <c r="J310" s="1025"/>
      <c r="K310" s="1025"/>
      <c r="L310" s="1025"/>
      <c r="M310" s="1025"/>
      <c r="N310" s="1025"/>
      <c r="O310" s="1025"/>
      <c r="P310" s="1026"/>
      <c r="Q310" s="960"/>
      <c r="V310" s="266"/>
      <c r="W310" s="114"/>
      <c r="X310" s="248"/>
      <c r="Y310" s="101"/>
      <c r="Z310" s="101"/>
      <c r="AA310" s="101"/>
      <c r="AB310" s="167"/>
      <c r="AC310" s="101"/>
      <c r="AD310" s="101"/>
      <c r="AE310" s="101"/>
      <c r="AF310" s="101"/>
      <c r="AG310" s="101"/>
      <c r="AH310" s="101"/>
      <c r="AI310" s="101"/>
      <c r="AJ310" s="101"/>
      <c r="AK310" s="166"/>
      <c r="AL310" s="91"/>
      <c r="AM310" s="91"/>
      <c r="AN310" s="91"/>
      <c r="AO310" s="91"/>
      <c r="AP310" s="91"/>
      <c r="AQ310" s="91"/>
      <c r="AR310" s="91"/>
      <c r="AS310" s="91"/>
      <c r="AT310" s="91"/>
      <c r="AU310" s="91"/>
      <c r="AV310" s="91"/>
      <c r="AW310" s="91"/>
      <c r="AX310" s="91"/>
      <c r="AY310" s="91"/>
      <c r="AZ310" s="91"/>
      <c r="BA310" s="91"/>
      <c r="BB310" s="91"/>
      <c r="BC310" s="91"/>
      <c r="BD310" s="91"/>
      <c r="BE310" s="91"/>
      <c r="BF310" s="91"/>
      <c r="BG310" s="91"/>
      <c r="BH310" s="91"/>
      <c r="BI310" s="91"/>
    </row>
    <row r="311" spans="2:61" ht="13.5" customHeight="1">
      <c r="B311" s="1664" t="str">
        <f>'МЕНЮ  12-18л. лето '!J298</f>
        <v>350/21</v>
      </c>
      <c r="C311" s="1072" t="str">
        <f>'МЕНЮ  12-18л. лето '!C298</f>
        <v>Ёжики с мясом</v>
      </c>
      <c r="D311" s="1127" t="str">
        <f>'МЕНЮ  12-18л. лето '!D298</f>
        <v>150/50</v>
      </c>
      <c r="E311" s="895">
        <f>'МЕНЮ  12-18л. лето '!E298</f>
        <v>8.61</v>
      </c>
      <c r="F311" s="848">
        <f>'МЕНЮ  12-18л. лето '!F298</f>
        <v>10.805</v>
      </c>
      <c r="G311" s="848">
        <f>'МЕНЮ  12-18л. лето '!G298</f>
        <v>31.85</v>
      </c>
      <c r="H311" s="844">
        <f>'МЕНЮ  12-18л. лето '!H298</f>
        <v>253.2</v>
      </c>
      <c r="I311" s="848">
        <v>0.76700000000000002</v>
      </c>
      <c r="J311" s="848">
        <v>0.17899999999999999</v>
      </c>
      <c r="K311" s="848">
        <v>0.129</v>
      </c>
      <c r="L311" s="850">
        <v>33.030999999999999</v>
      </c>
      <c r="M311" s="846">
        <v>263.81</v>
      </c>
      <c r="N311" s="862">
        <v>13.946899999999999</v>
      </c>
      <c r="O311" s="845">
        <v>12.946</v>
      </c>
      <c r="P311" s="845">
        <v>0.64</v>
      </c>
      <c r="Q311" s="847">
        <f>'МЕНЮ  12-18л. лето '!I298</f>
        <v>45</v>
      </c>
      <c r="V311" s="266"/>
      <c r="W311" s="114"/>
      <c r="X311" s="248"/>
      <c r="Y311" s="101"/>
      <c r="Z311" s="101"/>
      <c r="AA311" s="101"/>
      <c r="AB311" s="167"/>
      <c r="AC311" s="101"/>
      <c r="AD311" s="101"/>
      <c r="AE311" s="101"/>
      <c r="AF311" s="101"/>
      <c r="AG311" s="101"/>
      <c r="AH311" s="101"/>
      <c r="AI311" s="101"/>
      <c r="AJ311" s="101"/>
      <c r="AK311" s="166"/>
      <c r="AL311" s="91"/>
      <c r="AM311" s="91"/>
      <c r="AN311" s="91"/>
      <c r="AO311" s="91"/>
      <c r="AP311" s="91"/>
      <c r="AQ311" s="91"/>
      <c r="AR311" s="91"/>
      <c r="AS311" s="91"/>
      <c r="AT311" s="91"/>
      <c r="AU311" s="91"/>
      <c r="AV311" s="504"/>
      <c r="AW311" s="91"/>
      <c r="AX311" s="504"/>
      <c r="AY311" s="91"/>
      <c r="AZ311" s="91"/>
      <c r="BA311" s="91"/>
      <c r="BB311" s="91"/>
      <c r="BC311" s="91"/>
      <c r="BD311" s="91"/>
      <c r="BE311" s="91"/>
      <c r="BF311" s="91"/>
      <c r="BG311" s="91"/>
      <c r="BH311" s="91"/>
      <c r="BI311" s="91"/>
    </row>
    <row r="312" spans="2:61" ht="12.75" customHeight="1">
      <c r="B312" s="1664" t="str">
        <f>'МЕНЮ  12-18л. лето '!J299</f>
        <v>15/17</v>
      </c>
      <c r="C312" s="1072" t="str">
        <f>'МЕНЮ  12-18л. лето '!C299</f>
        <v>Сыр порциями</v>
      </c>
      <c r="D312" s="1127">
        <f>'МЕНЮ  12-18л. лето '!D299</f>
        <v>25</v>
      </c>
      <c r="E312" s="895">
        <f>'МЕНЮ  12-18л. лето '!E299</f>
        <v>5.8339999999999996</v>
      </c>
      <c r="F312" s="848">
        <f>'МЕНЮ  12-18л. лето '!F299</f>
        <v>7.3339999999999996</v>
      </c>
      <c r="G312" s="848">
        <f>'МЕНЮ  12-18л. лето '!G299</f>
        <v>0</v>
      </c>
      <c r="H312" s="844">
        <f>'МЕНЮ  12-18л. лето '!H299</f>
        <v>89.667000000000002</v>
      </c>
      <c r="I312" s="1212">
        <v>0.18</v>
      </c>
      <c r="J312" s="1160">
        <v>0.02</v>
      </c>
      <c r="K312" s="1160">
        <v>0.08</v>
      </c>
      <c r="L312" s="1063">
        <v>65</v>
      </c>
      <c r="M312" s="927">
        <v>220</v>
      </c>
      <c r="N312" s="1160">
        <v>125</v>
      </c>
      <c r="O312" s="1193">
        <v>8.83</v>
      </c>
      <c r="P312" s="1416">
        <v>0.33</v>
      </c>
      <c r="Q312" s="847">
        <f>'МЕНЮ  12-18л. лето '!I299</f>
        <v>7</v>
      </c>
      <c r="V312" s="103"/>
      <c r="W312" s="83"/>
      <c r="X312" s="83"/>
      <c r="Y312" s="101"/>
      <c r="Z312" s="101"/>
      <c r="AA312" s="101"/>
      <c r="AB312" s="167"/>
      <c r="AC312" s="101"/>
      <c r="AD312" s="101"/>
      <c r="AE312" s="101"/>
      <c r="AF312" s="101"/>
      <c r="AG312" s="101"/>
      <c r="AH312" s="101"/>
      <c r="AI312" s="101"/>
      <c r="AJ312" s="101"/>
      <c r="AK312" s="166"/>
      <c r="AL312" s="91"/>
      <c r="AM312" s="91"/>
      <c r="AN312" s="91"/>
      <c r="AO312" s="91"/>
      <c r="AP312" s="512"/>
      <c r="AQ312" s="91"/>
      <c r="AR312" s="91"/>
      <c r="AS312" s="91"/>
      <c r="AT312" s="91"/>
      <c r="AU312" s="91"/>
      <c r="AV312" s="91"/>
      <c r="AW312" s="91"/>
      <c r="AX312" s="504"/>
      <c r="AY312" s="91"/>
      <c r="AZ312" s="91"/>
      <c r="BA312" s="91"/>
      <c r="BB312" s="91"/>
      <c r="BC312" s="91"/>
      <c r="BD312" s="91"/>
      <c r="BE312" s="91"/>
      <c r="BF312" s="91"/>
      <c r="BG312" s="91"/>
      <c r="BH312" s="91"/>
      <c r="BI312" s="91"/>
    </row>
    <row r="313" spans="2:61" ht="13.5" customHeight="1">
      <c r="B313" s="1664" t="str">
        <f>'МЕНЮ  12-18л. лето '!J300</f>
        <v>382/17</v>
      </c>
      <c r="C313" s="1072" t="str">
        <f>'МЕНЮ  12-18л. лето '!C300</f>
        <v>Какао с молоком</v>
      </c>
      <c r="D313" s="1127">
        <f>'МЕНЮ  12-18л. лето '!D300</f>
        <v>200</v>
      </c>
      <c r="E313" s="1896">
        <f>'МЕНЮ  12-18л. лето '!E300</f>
        <v>6.1769999999999996</v>
      </c>
      <c r="F313" s="848">
        <f>'МЕНЮ  12-18л. лето '!F300</f>
        <v>4.9660000000000002</v>
      </c>
      <c r="G313" s="848">
        <f>'МЕНЮ  12-18л. лето '!G300</f>
        <v>18.271999999999998</v>
      </c>
      <c r="H313" s="844">
        <f>'МЕНЮ  12-18л. лето '!H300</f>
        <v>141.52099999999999</v>
      </c>
      <c r="I313" s="848">
        <v>1.046</v>
      </c>
      <c r="J313" s="848">
        <v>6.2E-2</v>
      </c>
      <c r="K313" s="848">
        <v>0.25</v>
      </c>
      <c r="L313" s="844">
        <v>26.526</v>
      </c>
      <c r="M313" s="845">
        <v>214.94399999999999</v>
      </c>
      <c r="N313" s="845">
        <v>177.08</v>
      </c>
      <c r="O313" s="845">
        <v>37.575000000000003</v>
      </c>
      <c r="P313" s="863">
        <v>0.88900000000000001</v>
      </c>
      <c r="Q313" s="847">
        <f>'МЕНЮ  12-18л. лето '!I300</f>
        <v>70</v>
      </c>
      <c r="V313" s="111"/>
      <c r="W313" s="106"/>
      <c r="X313" s="106"/>
      <c r="Y313" s="101"/>
      <c r="Z313" s="101"/>
      <c r="AA313" s="101"/>
      <c r="AB313" s="167"/>
      <c r="AC313" s="101"/>
      <c r="AD313" s="101"/>
      <c r="AE313" s="101"/>
      <c r="AF313" s="101"/>
      <c r="AG313" s="101"/>
      <c r="AH313" s="101"/>
      <c r="AI313" s="101"/>
      <c r="AJ313" s="101"/>
      <c r="AK313" s="166"/>
      <c r="AL313" s="91"/>
      <c r="AM313" s="107"/>
      <c r="AN313" s="576"/>
      <c r="AO313" s="236"/>
      <c r="AP313" s="236"/>
      <c r="AQ313" s="577"/>
      <c r="AR313" s="91"/>
      <c r="AS313" s="91"/>
      <c r="AT313" s="91"/>
      <c r="AU313" s="91"/>
      <c r="AV313" s="91"/>
      <c r="AW313" s="91"/>
      <c r="AX313" s="91"/>
      <c r="AY313" s="91"/>
      <c r="AZ313" s="91"/>
      <c r="BA313" s="91"/>
      <c r="BB313" s="91"/>
      <c r="BC313" s="91"/>
      <c r="BD313" s="91"/>
      <c r="BE313" s="91"/>
      <c r="BF313" s="91"/>
      <c r="BG313" s="91"/>
      <c r="BH313" s="91"/>
      <c r="BI313" s="91"/>
    </row>
    <row r="314" spans="2:61" ht="12" customHeight="1">
      <c r="B314" s="1665" t="str">
        <f>'МЕНЮ  12-18л. лето '!J301</f>
        <v>Пром.пр.</v>
      </c>
      <c r="C314" s="1072" t="str">
        <f>'МЕНЮ  12-18л. лето '!C301</f>
        <v>Хлеб пшеничный</v>
      </c>
      <c r="D314" s="1127">
        <f>'МЕНЮ  12-18л. лето '!D301</f>
        <v>35</v>
      </c>
      <c r="E314" s="895">
        <f>'МЕНЮ  12-18л. лето '!E301</f>
        <v>1.3480000000000001</v>
      </c>
      <c r="F314" s="848">
        <f>'МЕНЮ  12-18л. лето '!F301</f>
        <v>0.48099999999999998</v>
      </c>
      <c r="G314" s="848">
        <f>'МЕНЮ  12-18л. лето '!G301</f>
        <v>18.97</v>
      </c>
      <c r="H314" s="844">
        <f>'МЕНЮ  12-18л. лето '!H301</f>
        <v>85.600999999999999</v>
      </c>
      <c r="I314" s="1160">
        <v>0</v>
      </c>
      <c r="J314" s="1160">
        <v>4.2000000000000003E-2</v>
      </c>
      <c r="K314" s="1160">
        <v>1.4E-2</v>
      </c>
      <c r="L314" s="1063">
        <v>0</v>
      </c>
      <c r="M314" s="851">
        <v>7</v>
      </c>
      <c r="N314" s="1160">
        <v>20.780999999999999</v>
      </c>
      <c r="O314" s="1160">
        <v>4.4630000000000001</v>
      </c>
      <c r="P314" s="1160">
        <v>3.5000000000000003E-2</v>
      </c>
      <c r="Q314" s="847">
        <f>'МЕНЮ  12-18л. лето '!I301</f>
        <v>9</v>
      </c>
      <c r="V314" s="111"/>
      <c r="W314" s="164"/>
      <c r="X314" s="91"/>
      <c r="Y314" s="106"/>
      <c r="Z314" s="569"/>
      <c r="AA314" s="569"/>
      <c r="AB314" s="569"/>
      <c r="AC314" s="106"/>
      <c r="AD314" s="106"/>
      <c r="AE314" s="106"/>
      <c r="AF314" s="106"/>
      <c r="AG314" s="106"/>
      <c r="AH314" s="106"/>
      <c r="AI314" s="106"/>
      <c r="AJ314" s="106"/>
      <c r="AK314" s="91"/>
      <c r="AL314" s="518"/>
      <c r="AM314" s="557"/>
      <c r="AN314" s="557"/>
      <c r="AO314" s="557"/>
      <c r="AP314" s="550"/>
      <c r="AQ314" s="503"/>
      <c r="AR314" s="503"/>
      <c r="AS314" s="503"/>
      <c r="AT314" s="503"/>
      <c r="AU314" s="503"/>
      <c r="AV314" s="503"/>
      <c r="AW314" s="540"/>
      <c r="AX314" s="540"/>
      <c r="AY314" s="544"/>
      <c r="AZ314" s="91"/>
      <c r="BA314" s="91"/>
      <c r="BB314" s="91"/>
      <c r="BC314" s="91"/>
      <c r="BD314" s="91"/>
      <c r="BE314" s="91"/>
      <c r="BF314" s="91"/>
      <c r="BG314" s="91"/>
      <c r="BH314" s="91"/>
      <c r="BI314" s="91"/>
    </row>
    <row r="315" spans="2:61" ht="12" customHeight="1">
      <c r="B315" s="1665" t="str">
        <f>'МЕНЮ  12-18л. лето '!J302</f>
        <v>Пром.пр.</v>
      </c>
      <c r="C315" s="1072" t="str">
        <f>'МЕНЮ  12-18л. лето '!C302</f>
        <v>Хлеб ржаной</v>
      </c>
      <c r="D315" s="1127">
        <f>'МЕНЮ  12-18л. лето '!D302</f>
        <v>30</v>
      </c>
      <c r="E315" s="895">
        <f>'МЕНЮ  12-18л. лето '!E302</f>
        <v>1.6950000000000001</v>
      </c>
      <c r="F315" s="848">
        <f>'МЕНЮ  12-18л. лето '!F302</f>
        <v>0.45</v>
      </c>
      <c r="G315" s="848">
        <f>'МЕНЮ  12-18л. лето '!G302</f>
        <v>12.56</v>
      </c>
      <c r="H315" s="844">
        <f>'МЕНЮ  12-18л. лето '!H302</f>
        <v>61.07</v>
      </c>
      <c r="I315" s="842">
        <v>0</v>
      </c>
      <c r="J315" s="845">
        <v>7.4999999999999997E-2</v>
      </c>
      <c r="K315" s="845">
        <v>7.4999999999999997E-2</v>
      </c>
      <c r="L315" s="896">
        <v>0</v>
      </c>
      <c r="M315" s="851">
        <v>9.9</v>
      </c>
      <c r="N315" s="842">
        <v>45.2</v>
      </c>
      <c r="O315" s="842">
        <v>1.98</v>
      </c>
      <c r="P315" s="1212">
        <v>1.32E-2</v>
      </c>
      <c r="Q315" s="847">
        <f>'МЕНЮ  12-18л. лето '!I302</f>
        <v>10</v>
      </c>
      <c r="AA315" s="101"/>
      <c r="AB315" s="167"/>
      <c r="AC315" s="101"/>
      <c r="AD315" s="101"/>
      <c r="AE315" s="101"/>
      <c r="AF315" s="101"/>
      <c r="AG315" s="101"/>
      <c r="AH315" s="101"/>
      <c r="AI315" s="101"/>
      <c r="AJ315" s="101"/>
      <c r="AK315" s="166"/>
      <c r="AL315" s="519"/>
      <c r="AM315" s="558"/>
      <c r="AN315" s="558"/>
      <c r="AO315" s="558"/>
      <c r="AP315" s="558"/>
      <c r="AQ315" s="558"/>
      <c r="AR315" s="558"/>
      <c r="AS315" s="558"/>
      <c r="AT315" s="558"/>
      <c r="AU315" s="558"/>
      <c r="AV315" s="558"/>
      <c r="AW315" s="558"/>
      <c r="AX315" s="558"/>
      <c r="AY315" s="558"/>
      <c r="AZ315" s="91"/>
      <c r="BA315" s="91"/>
      <c r="BB315" s="91"/>
      <c r="BC315" s="91"/>
      <c r="BD315" s="91"/>
      <c r="BE315" s="91"/>
      <c r="BF315" s="91"/>
      <c r="BG315" s="91"/>
      <c r="BH315" s="91"/>
      <c r="BI315" s="91"/>
    </row>
    <row r="316" spans="2:61" ht="11.25" customHeight="1" thickBot="1">
      <c r="B316" s="859" t="str">
        <f>'МЕНЮ  12-18л. лето '!J303</f>
        <v>82 /21</v>
      </c>
      <c r="C316" s="307" t="str">
        <f>'МЕНЮ  12-18л. лето '!C303</f>
        <v xml:space="preserve">Фрукты свежие </v>
      </c>
      <c r="D316" s="1180">
        <f>'МЕНЮ  12-18л. лето '!D303</f>
        <v>110</v>
      </c>
      <c r="E316" s="895">
        <f>'МЕНЮ  12-18л. лето '!E303</f>
        <v>0.44</v>
      </c>
      <c r="F316" s="848">
        <f>'МЕНЮ  12-18л. лето '!F303</f>
        <v>0.44</v>
      </c>
      <c r="G316" s="848">
        <f>'МЕНЮ  12-18л. лето '!G303</f>
        <v>10.78</v>
      </c>
      <c r="H316" s="844">
        <f>'МЕНЮ  12-18л. лето '!H303</f>
        <v>51.7</v>
      </c>
      <c r="I316" s="855">
        <v>11</v>
      </c>
      <c r="J316" s="855">
        <v>0.03</v>
      </c>
      <c r="K316" s="855">
        <v>0.02</v>
      </c>
      <c r="L316" s="712">
        <v>0</v>
      </c>
      <c r="M316" s="856">
        <v>17.600000000000001</v>
      </c>
      <c r="N316" s="857">
        <v>12.1</v>
      </c>
      <c r="O316" s="855">
        <v>9.9</v>
      </c>
      <c r="P316" s="858">
        <v>2.42</v>
      </c>
      <c r="Q316" s="847">
        <f>'МЕНЮ  12-18л. лето '!I303</f>
        <v>77</v>
      </c>
      <c r="AA316" s="496"/>
      <c r="AB316" s="167"/>
      <c r="AC316" s="101"/>
      <c r="AD316" s="166"/>
      <c r="AE316" s="166"/>
      <c r="AF316" s="166"/>
      <c r="AG316" s="166"/>
      <c r="AH316" s="166"/>
      <c r="AI316" s="166"/>
      <c r="AJ316" s="166"/>
      <c r="AK316" s="166"/>
      <c r="AL316" s="163"/>
      <c r="AM316" s="83"/>
      <c r="AN316" s="83"/>
      <c r="AO316" s="135"/>
      <c r="AP316" s="508"/>
      <c r="AQ316" s="83"/>
      <c r="AR316" s="83"/>
      <c r="AS316" s="135"/>
      <c r="AT316" s="83"/>
      <c r="AU316" s="83"/>
      <c r="AV316" s="144"/>
      <c r="AW316" s="83"/>
      <c r="AX316" s="83"/>
      <c r="AY316" s="83"/>
      <c r="AZ316" s="91"/>
      <c r="BA316" s="91"/>
      <c r="BB316" s="91"/>
      <c r="BC316" s="91"/>
      <c r="BD316" s="91"/>
      <c r="BE316" s="91"/>
      <c r="BF316" s="91"/>
      <c r="BG316" s="91"/>
      <c r="BH316" s="91"/>
      <c r="BI316" s="91"/>
    </row>
    <row r="317" spans="2:61">
      <c r="B317" s="405" t="s">
        <v>333</v>
      </c>
      <c r="D317" s="1663">
        <f>'МЕНЮ  12-18л. лето '!D304</f>
        <v>590</v>
      </c>
      <c r="E317" s="406">
        <f>SUM(E311:E316)</f>
        <v>24.103999999999999</v>
      </c>
      <c r="F317" s="407">
        <f>SUM(F311:F316)</f>
        <v>24.476000000000003</v>
      </c>
      <c r="G317" s="408">
        <f t="shared" ref="G317:P317" si="24">SUM(G311:G316)</f>
        <v>92.432000000000002</v>
      </c>
      <c r="H317" s="424">
        <f t="shared" si="24"/>
        <v>682.75900000000001</v>
      </c>
      <c r="I317" s="425">
        <f>SUM(I311:I316)</f>
        <v>12.993</v>
      </c>
      <c r="J317" s="640">
        <f t="shared" si="24"/>
        <v>0.40800000000000003</v>
      </c>
      <c r="K317" s="640">
        <f t="shared" si="24"/>
        <v>0.56800000000000006</v>
      </c>
      <c r="L317" s="640">
        <f>SUM(L311:L316)</f>
        <v>124.557</v>
      </c>
      <c r="M317" s="939">
        <f t="shared" si="24"/>
        <v>733.25400000000002</v>
      </c>
      <c r="N317" s="939">
        <f t="shared" si="24"/>
        <v>394.10790000000003</v>
      </c>
      <c r="O317" s="939">
        <f>SUM(O311:O316)</f>
        <v>75.694000000000003</v>
      </c>
      <c r="P317" s="951">
        <f t="shared" si="24"/>
        <v>4.3271999999999995</v>
      </c>
      <c r="Q317" s="935"/>
      <c r="AA317" s="101"/>
      <c r="AB317" s="167"/>
      <c r="AC317" s="101"/>
      <c r="AD317" s="101"/>
      <c r="AE317" s="101"/>
      <c r="AF317" s="101"/>
      <c r="AG317" s="101"/>
      <c r="AH317" s="101"/>
      <c r="AI317" s="101"/>
      <c r="AJ317" s="101"/>
      <c r="AK317" s="166"/>
      <c r="AL317" s="91"/>
      <c r="AM317" s="91"/>
      <c r="AN317" s="91"/>
      <c r="AO317" s="91"/>
      <c r="AP317" s="91"/>
      <c r="AQ317" s="91"/>
      <c r="AR317" s="91"/>
      <c r="AS317" s="91"/>
      <c r="AT317" s="91"/>
      <c r="AU317" s="91"/>
      <c r="AV317" s="91"/>
      <c r="AW317" s="91"/>
      <c r="AX317" s="91"/>
      <c r="AY317" s="91"/>
      <c r="AZ317" s="91"/>
      <c r="BA317" s="91"/>
      <c r="BB317" s="91"/>
      <c r="BC317" s="91"/>
      <c r="BD317" s="91"/>
      <c r="BE317" s="91"/>
      <c r="BF317" s="91"/>
      <c r="BG317" s="91"/>
      <c r="BH317" s="91"/>
      <c r="BI317" s="91"/>
    </row>
    <row r="318" spans="2:61" ht="12.75" customHeight="1">
      <c r="B318" s="711"/>
      <c r="C318" s="916" t="s">
        <v>10</v>
      </c>
      <c r="D318" s="1198">
        <v>0.25</v>
      </c>
      <c r="E318" s="1010">
        <v>22.5</v>
      </c>
      <c r="F318" s="878">
        <v>23</v>
      </c>
      <c r="G318" s="879">
        <v>95.75</v>
      </c>
      <c r="H318" s="1011">
        <v>680</v>
      </c>
      <c r="I318" s="1181">
        <v>17.5</v>
      </c>
      <c r="J318" s="878">
        <v>0.35</v>
      </c>
      <c r="K318" s="879">
        <v>0.4</v>
      </c>
      <c r="L318" s="880">
        <v>225</v>
      </c>
      <c r="M318" s="1196">
        <v>300</v>
      </c>
      <c r="N318" s="880">
        <v>300</v>
      </c>
      <c r="O318" s="880">
        <v>75</v>
      </c>
      <c r="P318" s="882">
        <v>4.5</v>
      </c>
      <c r="Q318" s="935"/>
      <c r="AA318" s="530"/>
      <c r="AB318" s="167"/>
      <c r="AC318" s="111"/>
      <c r="AD318" s="100"/>
      <c r="AE318" s="111"/>
      <c r="AF318" s="110"/>
      <c r="AG318" s="110"/>
      <c r="AH318" s="110"/>
      <c r="AI318" s="110"/>
      <c r="AJ318" s="166"/>
      <c r="AK318" s="111"/>
      <c r="AL318" s="91"/>
      <c r="AM318" s="509"/>
      <c r="AN318" s="573"/>
      <c r="AO318" s="509"/>
      <c r="AP318" s="176"/>
      <c r="AQ318" s="505"/>
      <c r="AR318" s="509"/>
      <c r="AS318" s="176"/>
      <c r="AT318" s="176"/>
      <c r="AU318" s="509"/>
      <c r="AV318" s="504"/>
      <c r="AW318" s="509"/>
      <c r="AX318" s="509"/>
      <c r="AY318" s="91"/>
      <c r="AZ318" s="91"/>
      <c r="BA318" s="91"/>
      <c r="BB318" s="91"/>
      <c r="BC318" s="91"/>
      <c r="BD318" s="91"/>
      <c r="BE318" s="91"/>
      <c r="BF318" s="91"/>
      <c r="BG318" s="91"/>
      <c r="BH318" s="91"/>
      <c r="BI318" s="91"/>
    </row>
    <row r="319" spans="2:61" ht="12" customHeight="1" thickBot="1">
      <c r="B319" s="195"/>
      <c r="C319" s="883" t="s">
        <v>505</v>
      </c>
      <c r="D319" s="884"/>
      <c r="E319" s="1154">
        <v>1.78</v>
      </c>
      <c r="F319" s="1155">
        <v>1.6</v>
      </c>
      <c r="G319" s="1155">
        <v>-0.87</v>
      </c>
      <c r="H319" s="2070">
        <v>0.1</v>
      </c>
      <c r="I319" s="860">
        <f t="shared" ref="I319:P319" si="25">(I317*100/I406)-25</f>
        <v>-6.4385714285714286</v>
      </c>
      <c r="J319" s="860">
        <f t="shared" si="25"/>
        <v>4.1428571428571495</v>
      </c>
      <c r="K319" s="860">
        <f t="shared" si="25"/>
        <v>10.5</v>
      </c>
      <c r="L319" s="860">
        <f t="shared" si="25"/>
        <v>-11.160333333333332</v>
      </c>
      <c r="M319" s="860">
        <f t="shared" si="25"/>
        <v>36.104500000000009</v>
      </c>
      <c r="N319" s="860">
        <f t="shared" si="25"/>
        <v>7.8423250000000024</v>
      </c>
      <c r="O319" s="860">
        <f t="shared" si="25"/>
        <v>0.23133333333333539</v>
      </c>
      <c r="P319" s="886">
        <f t="shared" si="25"/>
        <v>-0.96000000000000085</v>
      </c>
      <c r="Q319" s="68"/>
      <c r="AA319" s="101"/>
      <c r="AB319" s="167"/>
      <c r="AC319" s="101"/>
      <c r="AD319" s="101"/>
      <c r="AE319" s="101"/>
      <c r="AF319" s="101"/>
      <c r="AG319" s="101"/>
      <c r="AH319" s="101"/>
      <c r="AI319" s="101"/>
      <c r="AJ319" s="101"/>
      <c r="AK319" s="166"/>
      <c r="AL319" s="91"/>
      <c r="AM319" s="509"/>
      <c r="AN319" s="509"/>
      <c r="AO319" s="509"/>
      <c r="AP319" s="509"/>
      <c r="AQ319" s="509"/>
      <c r="AR319" s="509"/>
      <c r="AS319" s="509"/>
      <c r="AT319" s="509"/>
      <c r="AU319" s="509"/>
      <c r="AV319" s="509"/>
      <c r="AW319" s="509"/>
      <c r="AX319" s="509"/>
      <c r="AY319" s="91"/>
      <c r="AZ319" s="91"/>
      <c r="BA319" s="91"/>
      <c r="BB319" s="91"/>
      <c r="BC319" s="91"/>
      <c r="BD319" s="91"/>
      <c r="BE319" s="91"/>
      <c r="BF319" s="91"/>
      <c r="BG319" s="91"/>
      <c r="BH319" s="91"/>
      <c r="BI319" s="91"/>
    </row>
    <row r="320" spans="2:61" ht="12.75" customHeight="1">
      <c r="B320" s="75"/>
      <c r="C320" s="650" t="s">
        <v>152</v>
      </c>
      <c r="D320" s="48"/>
      <c r="E320" s="1182"/>
      <c r="F320" s="910"/>
      <c r="G320" s="443"/>
      <c r="H320" s="443"/>
      <c r="I320" s="443"/>
      <c r="J320" s="443"/>
      <c r="K320" s="443"/>
      <c r="L320" s="443"/>
      <c r="M320" s="443"/>
      <c r="N320" s="443"/>
      <c r="O320" s="443"/>
      <c r="P320" s="645"/>
      <c r="Q320" s="960"/>
      <c r="V320" s="266"/>
      <c r="W320" s="114"/>
      <c r="X320" s="248"/>
      <c r="Y320" s="101"/>
      <c r="Z320" s="101"/>
      <c r="AA320" s="101"/>
      <c r="AB320" s="167"/>
      <c r="AC320" s="530"/>
      <c r="AD320" s="530"/>
      <c r="AE320" s="530"/>
      <c r="AF320" s="530"/>
      <c r="AG320" s="101"/>
      <c r="AH320" s="144"/>
      <c r="AI320" s="101"/>
      <c r="AJ320" s="101"/>
      <c r="AK320" s="166"/>
      <c r="AL320" s="91"/>
      <c r="AM320" s="91"/>
      <c r="AN320" s="91"/>
      <c r="AO320" s="91"/>
      <c r="AP320" s="176"/>
      <c r="AQ320" s="176"/>
      <c r="AR320" s="91"/>
      <c r="AS320" s="176"/>
      <c r="AT320" s="176"/>
      <c r="AU320" s="91"/>
      <c r="AV320" s="87"/>
      <c r="AW320" s="91"/>
      <c r="AX320" s="91"/>
      <c r="AY320" s="91"/>
      <c r="AZ320" s="91"/>
      <c r="BA320" s="91"/>
      <c r="BB320" s="91"/>
      <c r="BC320" s="91"/>
      <c r="BD320" s="91"/>
      <c r="BE320" s="91"/>
      <c r="BF320" s="91"/>
      <c r="BG320" s="91"/>
      <c r="BH320" s="91"/>
      <c r="BI320" s="91"/>
    </row>
    <row r="321" spans="2:61" ht="12.75" customHeight="1">
      <c r="B321" s="1016" t="str">
        <f>'МЕНЮ  12-18л. лето '!J308</f>
        <v>54-3з/22</v>
      </c>
      <c r="C321" s="738" t="str">
        <f>'МЕНЮ  12-18л. лето '!C308</f>
        <v>Помидор в нарезке</v>
      </c>
      <c r="D321" s="198">
        <f>'МЕНЮ  12-18л. лето '!D308</f>
        <v>70</v>
      </c>
      <c r="E321" s="173">
        <f>'МЕНЮ  12-18л. лето '!E308</f>
        <v>0.81699999999999995</v>
      </c>
      <c r="F321" s="253">
        <f>'МЕНЮ  12-18л. лето '!F308</f>
        <v>0.11700000000000001</v>
      </c>
      <c r="G321" s="722">
        <f>'МЕНЮ  12-18л. лето '!G308</f>
        <v>2.6840000000000002</v>
      </c>
      <c r="H321" s="254">
        <f>'МЕНЮ  12-18л. лето '!H308</f>
        <v>14.933999999999999</v>
      </c>
      <c r="I321" s="842">
        <v>17.5</v>
      </c>
      <c r="J321" s="842">
        <v>0.05</v>
      </c>
      <c r="K321" s="842">
        <v>0.02</v>
      </c>
      <c r="L321" s="842">
        <v>93.1</v>
      </c>
      <c r="M321" s="851">
        <v>9.8000000000000007</v>
      </c>
      <c r="N321" s="842">
        <v>18.2</v>
      </c>
      <c r="O321" s="842">
        <v>14</v>
      </c>
      <c r="P321" s="842">
        <v>0.57999999999999996</v>
      </c>
      <c r="Q321" s="1213">
        <f>'МЕНЮ  12-18л. лето '!I308</f>
        <v>2</v>
      </c>
      <c r="V321" s="266"/>
      <c r="W321" s="114"/>
      <c r="X321" s="83"/>
      <c r="Y321" s="101"/>
      <c r="Z321" s="101"/>
      <c r="AA321" s="101"/>
      <c r="AB321" s="167"/>
      <c r="AC321" s="101"/>
      <c r="AD321" s="101"/>
      <c r="AE321" s="101"/>
      <c r="AF321" s="101"/>
      <c r="AG321" s="101"/>
      <c r="AH321" s="101"/>
      <c r="AI321" s="101"/>
      <c r="AJ321" s="101"/>
      <c r="AK321" s="166"/>
      <c r="AL321" s="91"/>
      <c r="AM321" s="540"/>
      <c r="AN321" s="541"/>
      <c r="AO321" s="542"/>
      <c r="AP321" s="543"/>
      <c r="AQ321" s="503"/>
      <c r="AR321" s="503"/>
      <c r="AS321" s="503"/>
      <c r="AT321" s="503"/>
      <c r="AU321" s="503"/>
      <c r="AV321" s="503"/>
      <c r="AW321" s="540"/>
      <c r="AX321" s="540"/>
      <c r="AY321" s="544"/>
      <c r="AZ321" s="91"/>
      <c r="BA321" s="91"/>
      <c r="BB321" s="91"/>
      <c r="BC321" s="91"/>
      <c r="BD321" s="91"/>
      <c r="BE321" s="91"/>
      <c r="BF321" s="91"/>
      <c r="BG321" s="91"/>
      <c r="BH321" s="91"/>
      <c r="BI321" s="91"/>
    </row>
    <row r="322" spans="2:61" ht="12" customHeight="1">
      <c r="B322" s="1016" t="str">
        <f>'МЕНЮ  12-18л. лето '!J309</f>
        <v>ТТК/88/17</v>
      </c>
      <c r="C322" s="738" t="str">
        <f>'МЕНЮ  12-18л. лето '!C309</f>
        <v>Щи из свежей капусты с картофелем</v>
      </c>
      <c r="D322" s="198">
        <f>'МЕНЮ  12-18л. лето '!D309</f>
        <v>250</v>
      </c>
      <c r="E322" s="173">
        <f>'МЕНЮ  12-18л. лето '!E309</f>
        <v>5.75</v>
      </c>
      <c r="F322" s="253">
        <f>'МЕНЮ  12-18л. лето '!F309</f>
        <v>6.75</v>
      </c>
      <c r="G322" s="722">
        <f>'МЕНЮ  12-18л. лето '!G309</f>
        <v>14.07</v>
      </c>
      <c r="H322" s="254">
        <f>'МЕНЮ  12-18л. лето '!H309</f>
        <v>140.03</v>
      </c>
      <c r="I322" s="845">
        <v>7.42</v>
      </c>
      <c r="J322" s="845">
        <v>6.3E-2</v>
      </c>
      <c r="K322" s="845">
        <v>6.3E-2</v>
      </c>
      <c r="L322" s="844">
        <v>0</v>
      </c>
      <c r="M322" s="845">
        <v>41.25</v>
      </c>
      <c r="N322" s="845">
        <v>223</v>
      </c>
      <c r="O322" s="845">
        <v>18.125</v>
      </c>
      <c r="P322" s="1388">
        <v>2.1</v>
      </c>
      <c r="Q322" s="1213">
        <f>'МЕНЮ  12-18л. лето '!I309</f>
        <v>15</v>
      </c>
      <c r="V322" s="266"/>
      <c r="W322" s="114"/>
      <c r="X322" s="248"/>
      <c r="Y322" s="101"/>
      <c r="Z322" s="101"/>
      <c r="AA322" s="101"/>
      <c r="AB322" s="167"/>
      <c r="AC322" s="101"/>
      <c r="AD322" s="497"/>
      <c r="AE322" s="101"/>
      <c r="AF322" s="101"/>
      <c r="AG322" s="101"/>
      <c r="AH322" s="101"/>
      <c r="AI322" s="101"/>
      <c r="AJ322" s="101"/>
      <c r="AK322" s="166"/>
      <c r="AL322" s="91"/>
      <c r="AM322" s="506"/>
      <c r="AN322" s="506"/>
      <c r="AO322" s="506"/>
      <c r="AP322" s="550"/>
      <c r="AQ322" s="506"/>
      <c r="AR322" s="506"/>
      <c r="AS322" s="506"/>
      <c r="AT322" s="506"/>
      <c r="AU322" s="506"/>
      <c r="AV322" s="506"/>
      <c r="AW322" s="506"/>
      <c r="AX322" s="506"/>
      <c r="AY322" s="506"/>
      <c r="AZ322" s="91"/>
      <c r="BA322" s="91"/>
      <c r="BB322" s="91"/>
      <c r="BC322" s="91"/>
      <c r="BD322" s="91"/>
      <c r="BE322" s="91"/>
      <c r="BF322" s="91"/>
      <c r="BG322" s="91"/>
      <c r="BH322" s="91"/>
      <c r="BI322" s="91"/>
    </row>
    <row r="323" spans="2:61" ht="12.75" customHeight="1">
      <c r="B323" s="1016" t="str">
        <f>'МЕНЮ  12-18л. лето '!J310</f>
        <v>255/17</v>
      </c>
      <c r="C323" s="738" t="str">
        <f>'МЕНЮ  12-18л. лето '!C310</f>
        <v>Печень по -строгановски</v>
      </c>
      <c r="D323" s="198">
        <f>'МЕНЮ  12-18л. лето '!D310</f>
        <v>120</v>
      </c>
      <c r="E323" s="173">
        <f>'МЕНЮ  12-18л. лето '!E310</f>
        <v>12.83</v>
      </c>
      <c r="F323" s="253">
        <f>'МЕНЮ  12-18л. лето '!F310</f>
        <v>17.013000000000002</v>
      </c>
      <c r="G323" s="722">
        <f>'МЕНЮ  12-18л. лето '!G310</f>
        <v>11.701000000000001</v>
      </c>
      <c r="H323" s="254">
        <f>'МЕНЮ  12-18л. лето '!H310</f>
        <v>251.24100000000001</v>
      </c>
      <c r="I323" s="967">
        <v>9.7460000000000004</v>
      </c>
      <c r="J323" s="857">
        <v>0.22500000000000001</v>
      </c>
      <c r="K323" s="857">
        <v>0.32500000000000001</v>
      </c>
      <c r="L323" s="1666">
        <v>784.80499999999995</v>
      </c>
      <c r="M323" s="967">
        <v>218.50899999999999</v>
      </c>
      <c r="N323" s="967">
        <v>31.504999999999999</v>
      </c>
      <c r="O323" s="967">
        <v>23.454999999999998</v>
      </c>
      <c r="P323" s="966">
        <v>2</v>
      </c>
      <c r="Q323" s="946">
        <f>'МЕНЮ  12-18л. лето '!I310</f>
        <v>51</v>
      </c>
      <c r="R323" s="91"/>
      <c r="V323" s="83"/>
      <c r="W323" s="514"/>
      <c r="X323" s="86"/>
      <c r="Y323" s="578"/>
      <c r="Z323" s="578"/>
      <c r="AA323" s="578"/>
      <c r="AB323" s="579"/>
      <c r="AC323" s="578"/>
      <c r="AD323" s="579"/>
      <c r="AE323" s="580"/>
      <c r="AF323" s="578"/>
      <c r="AG323" s="578"/>
      <c r="AH323" s="579"/>
      <c r="AI323" s="578"/>
      <c r="AJ323" s="578"/>
      <c r="AK323" s="559"/>
      <c r="AL323" s="91"/>
      <c r="AM323" s="101"/>
      <c r="AN323" s="101"/>
      <c r="AO323" s="101"/>
      <c r="AP323" s="167"/>
      <c r="AQ323" s="530"/>
      <c r="AR323" s="530"/>
      <c r="AS323" s="530"/>
      <c r="AT323" s="530"/>
      <c r="AU323" s="101"/>
      <c r="AV323" s="144"/>
      <c r="AW323" s="101"/>
      <c r="AX323" s="101"/>
      <c r="AY323" s="110"/>
      <c r="AZ323" s="91"/>
      <c r="BA323" s="91"/>
      <c r="BB323" s="91"/>
      <c r="BC323" s="91"/>
      <c r="BD323" s="91"/>
      <c r="BE323" s="91"/>
      <c r="BF323" s="91"/>
      <c r="BG323" s="91"/>
      <c r="BH323" s="91"/>
      <c r="BI323" s="91"/>
    </row>
    <row r="324" spans="2:61" ht="12.75" customHeight="1">
      <c r="B324" s="1016" t="str">
        <f>'МЕНЮ  12-18л. лето '!J311</f>
        <v>203-133/17</v>
      </c>
      <c r="C324" s="738" t="str">
        <f>'МЕНЮ  12-18л. лето '!C311</f>
        <v xml:space="preserve">Макароны  отварные  /  и  кукуруза </v>
      </c>
      <c r="D324" s="198" t="str">
        <f>'МЕНЮ  12-18л. лето '!D311</f>
        <v>160/20</v>
      </c>
      <c r="E324" s="926">
        <f>'МЕНЮ  12-18л. лето '!E311</f>
        <v>5.8129999999999997</v>
      </c>
      <c r="F324" s="855">
        <f>'МЕНЮ  12-18л. лето '!F311</f>
        <v>6.3689999999999998</v>
      </c>
      <c r="G324" s="926">
        <f>'МЕНЮ  12-18л. лето '!G311</f>
        <v>19.036999999999999</v>
      </c>
      <c r="H324" s="712">
        <f>'МЕНЮ  12-18л. лето '!H311</f>
        <v>178.71</v>
      </c>
      <c r="I324" s="926">
        <v>0</v>
      </c>
      <c r="J324" s="855">
        <v>5.2999999999999999E-2</v>
      </c>
      <c r="K324" s="926">
        <v>7.0999999999999994E-2</v>
      </c>
      <c r="L324" s="712">
        <v>30.4</v>
      </c>
      <c r="M324" s="893">
        <v>12.96</v>
      </c>
      <c r="N324" s="857">
        <v>40</v>
      </c>
      <c r="O324" s="893">
        <v>8.6929999999999996</v>
      </c>
      <c r="P324" s="858">
        <v>0.89</v>
      </c>
      <c r="Q324" s="946">
        <f>'МЕНЮ  12-18л. лето '!I311</f>
        <v>36</v>
      </c>
      <c r="R324" s="91"/>
      <c r="V324" s="91"/>
      <c r="W324" s="545"/>
      <c r="X324" s="91"/>
      <c r="Y324" s="546"/>
      <c r="Z324" s="546"/>
      <c r="AA324" s="546"/>
      <c r="AB324" s="546"/>
      <c r="AC324" s="547"/>
      <c r="AD324" s="546"/>
      <c r="AE324" s="546"/>
      <c r="AF324" s="546"/>
      <c r="AG324" s="548"/>
      <c r="AH324" s="548"/>
      <c r="AI324" s="546"/>
      <c r="AJ324" s="546"/>
      <c r="AK324" s="549"/>
      <c r="AL324" s="91"/>
      <c r="AM324" s="562"/>
      <c r="AN324" s="562"/>
      <c r="AO324" s="562"/>
      <c r="AP324" s="567"/>
      <c r="AQ324" s="562"/>
      <c r="AR324" s="562"/>
      <c r="AS324" s="562"/>
      <c r="AT324" s="562"/>
      <c r="AU324" s="563"/>
      <c r="AV324" s="563"/>
      <c r="AW324" s="562"/>
      <c r="AX324" s="562"/>
      <c r="AY324" s="562"/>
      <c r="AZ324" s="91"/>
      <c r="BA324" s="91"/>
      <c r="BB324" s="91"/>
      <c r="BC324" s="91"/>
      <c r="BD324" s="91"/>
      <c r="BE324" s="91"/>
      <c r="BF324" s="91"/>
      <c r="BG324" s="91"/>
      <c r="BH324" s="91"/>
      <c r="BI324" s="91"/>
    </row>
    <row r="325" spans="2:61" ht="13.5" customHeight="1">
      <c r="B325" s="1668"/>
      <c r="C325" s="292" t="str">
        <f>'МЕНЮ  12-18л. лето '!C312</f>
        <v>отварная (консервированная)</v>
      </c>
      <c r="D325" s="299"/>
      <c r="E325" s="1003">
        <f>'МЕНЮ  12-18л. лето '!E312</f>
        <v>0.4</v>
      </c>
      <c r="F325" s="1002">
        <f>'МЕНЮ  12-18л. лето '!F312</f>
        <v>6.6699999999999995E-2</v>
      </c>
      <c r="G325" s="1003">
        <f>'МЕНЮ  12-18л. лето '!G312</f>
        <v>2.0339999999999998</v>
      </c>
      <c r="H325" s="466">
        <f>'МЕНЮ  12-18л. лето '!H312</f>
        <v>10.433999999999999</v>
      </c>
      <c r="I325" s="1003">
        <v>0.38300000000000001</v>
      </c>
      <c r="J325" s="1002">
        <v>3.0000000000000001E-3</v>
      </c>
      <c r="K325" s="1003">
        <v>7.0000000000000001E-3</v>
      </c>
      <c r="L325" s="466">
        <v>0.24</v>
      </c>
      <c r="M325" s="1001">
        <v>7.3330000000000002</v>
      </c>
      <c r="N325" s="1000">
        <v>7</v>
      </c>
      <c r="O325" s="1001">
        <v>2.2669999999999999</v>
      </c>
      <c r="P325" s="1028">
        <v>6.7000000000000004E-2</v>
      </c>
      <c r="Q325" s="970">
        <f>'МЕНЮ  12-18л. лето '!I312</f>
        <v>0</v>
      </c>
      <c r="R325" s="91"/>
      <c r="V325" s="91"/>
      <c r="W325" s="91"/>
      <c r="X325" s="106"/>
      <c r="Y325" s="106"/>
      <c r="Z325" s="106"/>
      <c r="AA325" s="106"/>
      <c r="AB325" s="106"/>
      <c r="AC325" s="106"/>
      <c r="AD325" s="106"/>
      <c r="AE325" s="106"/>
      <c r="AF325" s="106"/>
      <c r="AG325" s="106"/>
      <c r="AH325" s="106"/>
      <c r="AI325" s="106"/>
      <c r="AJ325" s="106"/>
      <c r="AK325" s="91"/>
      <c r="AL325" s="91"/>
      <c r="AM325" s="91"/>
      <c r="AN325" s="91"/>
      <c r="AO325" s="91"/>
      <c r="AP325" s="91"/>
      <c r="AQ325" s="91"/>
      <c r="AR325" s="91"/>
      <c r="AS325" s="91"/>
      <c r="AT325" s="91"/>
      <c r="AU325" s="91"/>
      <c r="AV325" s="91"/>
      <c r="AW325" s="91"/>
      <c r="AX325" s="91"/>
      <c r="AY325" s="91"/>
      <c r="AZ325" s="91"/>
      <c r="BA325" s="91"/>
      <c r="BB325" s="91"/>
      <c r="BC325" s="91"/>
      <c r="BD325" s="91"/>
      <c r="BE325" s="91"/>
      <c r="BF325" s="91"/>
      <c r="BG325" s="91"/>
      <c r="BH325" s="91"/>
      <c r="BI325" s="91"/>
    </row>
    <row r="326" spans="2:61" ht="12.75" customHeight="1">
      <c r="B326" s="1667" t="str">
        <f>'МЕНЮ  12-18л. лето '!J313</f>
        <v>501 / 21</v>
      </c>
      <c r="C326" s="321" t="str">
        <f>'МЕНЮ  12-18л. лето '!C313</f>
        <v>Сок фруктовый (абрикосовый)</v>
      </c>
      <c r="D326" s="222">
        <f>'МЕНЮ  12-18л. лето '!D313</f>
        <v>200</v>
      </c>
      <c r="E326" s="625">
        <f>'МЕНЮ  12-18л. лето '!E313</f>
        <v>1</v>
      </c>
      <c r="F326" s="41">
        <f>'МЕНЮ  12-18л. лето '!F313</f>
        <v>0</v>
      </c>
      <c r="G326" s="257">
        <f>'МЕНЮ  12-18л. лето '!G313</f>
        <v>25.4</v>
      </c>
      <c r="H326" s="81">
        <f>'МЕНЮ  12-18л. лето '!H313</f>
        <v>105.6</v>
      </c>
      <c r="I326" s="1683">
        <v>2.25</v>
      </c>
      <c r="J326" s="1683">
        <v>4.3999999999999997E-2</v>
      </c>
      <c r="K326" s="1683">
        <v>0.08</v>
      </c>
      <c r="L326" s="1686">
        <v>0</v>
      </c>
      <c r="M326" s="1687">
        <v>40</v>
      </c>
      <c r="N326" s="1687">
        <v>36</v>
      </c>
      <c r="O326" s="1687">
        <v>20</v>
      </c>
      <c r="P326" s="1688">
        <v>0.4</v>
      </c>
      <c r="Q326" s="970">
        <f>'МЕНЮ  12-18л. лето '!I313</f>
        <v>75</v>
      </c>
      <c r="R326" s="91"/>
      <c r="V326" s="263"/>
      <c r="W326" s="502"/>
      <c r="X326" s="106"/>
      <c r="Y326" s="106"/>
      <c r="Z326" s="106"/>
      <c r="AA326" s="531"/>
      <c r="AB326" s="106"/>
      <c r="AC326" s="106"/>
      <c r="AD326" s="106"/>
      <c r="AE326" s="106"/>
      <c r="AF326" s="106"/>
      <c r="AG326" s="106"/>
      <c r="AH326" s="106"/>
      <c r="AI326" s="106"/>
      <c r="AJ326" s="106"/>
      <c r="AK326" s="91"/>
      <c r="AL326" s="91"/>
      <c r="AM326" s="91"/>
      <c r="AN326" s="91"/>
      <c r="AO326" s="91"/>
      <c r="AP326" s="91"/>
      <c r="AQ326" s="91"/>
      <c r="AR326" s="91"/>
      <c r="AS326" s="91"/>
      <c r="AT326" s="91"/>
      <c r="AU326" s="91"/>
      <c r="AV326" s="504"/>
      <c r="AW326" s="91"/>
      <c r="AX326" s="504"/>
      <c r="AY326" s="91"/>
      <c r="AZ326" s="91"/>
      <c r="BA326" s="91"/>
      <c r="BB326" s="91"/>
      <c r="BC326" s="91"/>
      <c r="BD326" s="91"/>
      <c r="BE326" s="91"/>
      <c r="BF326" s="91"/>
      <c r="BG326" s="91"/>
      <c r="BH326" s="91"/>
      <c r="BI326" s="91"/>
    </row>
    <row r="327" spans="2:61" ht="14.25" customHeight="1">
      <c r="B327" s="1016" t="str">
        <f>'МЕНЮ  12-18л. лето '!J314</f>
        <v>Пром.пр.</v>
      </c>
      <c r="C327" s="738" t="str">
        <f>'МЕНЮ  12-18л. лето '!C314</f>
        <v>Хлеб пшеничный</v>
      </c>
      <c r="D327" s="198">
        <f>'МЕНЮ  12-18л. лето '!D314</f>
        <v>70</v>
      </c>
      <c r="E327" s="173">
        <f>'МЕНЮ  12-18л. лето '!E314</f>
        <v>2.6949999999999998</v>
      </c>
      <c r="F327" s="253">
        <f>'МЕНЮ  12-18л. лето '!F314</f>
        <v>0.96299999999999997</v>
      </c>
      <c r="G327" s="722">
        <f>'МЕНЮ  12-18л. лето '!G314</f>
        <v>34.54</v>
      </c>
      <c r="H327" s="254">
        <f>'МЕНЮ  12-18л. лето '!H314</f>
        <v>171.209</v>
      </c>
      <c r="I327" s="1858">
        <v>0</v>
      </c>
      <c r="J327" s="1893">
        <v>0.09</v>
      </c>
      <c r="K327" s="1884">
        <v>0.03</v>
      </c>
      <c r="L327" s="1823">
        <v>0</v>
      </c>
      <c r="M327" s="1858">
        <v>14</v>
      </c>
      <c r="N327" s="1858">
        <v>46.67</v>
      </c>
      <c r="O327" s="1858">
        <v>9.8000000000000007</v>
      </c>
      <c r="P327" s="1884">
        <v>7.0000000000000007E-2</v>
      </c>
      <c r="Q327" s="1213">
        <f>'МЕНЮ  12-18л. лето '!I314</f>
        <v>9</v>
      </c>
      <c r="R327" s="91"/>
      <c r="V327" s="114"/>
      <c r="W327" s="91"/>
      <c r="X327" s="106"/>
      <c r="Y327" s="91"/>
      <c r="Z327" s="106"/>
      <c r="AA327" s="106"/>
      <c r="AB327" s="106"/>
      <c r="AC327" s="106"/>
      <c r="AD327" s="106"/>
      <c r="AE327" s="106"/>
      <c r="AF327" s="106"/>
      <c r="AG327" s="106"/>
      <c r="AH327" s="106"/>
      <c r="AI327" s="106"/>
      <c r="AJ327" s="106"/>
      <c r="AK327" s="91"/>
      <c r="AL327" s="91"/>
      <c r="AM327" s="91"/>
      <c r="AN327" s="91"/>
      <c r="AO327" s="91"/>
      <c r="AP327" s="512"/>
      <c r="AQ327" s="91"/>
      <c r="AR327" s="91"/>
      <c r="AS327" s="91"/>
      <c r="AT327" s="91"/>
      <c r="AU327" s="91"/>
      <c r="AV327" s="91"/>
      <c r="AW327" s="91"/>
      <c r="AX327" s="504"/>
      <c r="AY327" s="91"/>
      <c r="AZ327" s="91"/>
      <c r="BA327" s="91"/>
      <c r="BB327" s="91"/>
      <c r="BC327" s="91"/>
      <c r="BD327" s="91"/>
      <c r="BE327" s="91"/>
      <c r="BF327" s="91"/>
      <c r="BG327" s="91"/>
      <c r="BH327" s="91"/>
      <c r="BI327" s="91"/>
    </row>
    <row r="328" spans="2:61" ht="16.5" thickBot="1">
      <c r="B328" s="1217" t="str">
        <f>'МЕНЮ  12-18л. лето '!J315</f>
        <v>Пром.пр.</v>
      </c>
      <c r="C328" s="307" t="str">
        <f>'МЕНЮ  12-18л. лето '!C315</f>
        <v>Хлеб ржаной</v>
      </c>
      <c r="D328" s="1180">
        <f>'МЕНЮ  12-18л. лето '!D315</f>
        <v>40</v>
      </c>
      <c r="E328" s="173">
        <f>'МЕНЮ  12-18л. лето '!E315</f>
        <v>2.2599999999999998</v>
      </c>
      <c r="F328" s="253">
        <f>'МЕНЮ  12-18л. лето '!F315</f>
        <v>0.6</v>
      </c>
      <c r="G328" s="722">
        <f>'МЕНЮ  12-18л. лето '!G315</f>
        <v>16.745999999999999</v>
      </c>
      <c r="H328" s="254">
        <f>'МЕНЮ  12-18л. лето '!H315</f>
        <v>81.424000000000007</v>
      </c>
      <c r="I328" s="1884">
        <v>0</v>
      </c>
      <c r="J328" s="1899">
        <v>0.08</v>
      </c>
      <c r="K328" s="1899">
        <v>0.08</v>
      </c>
      <c r="L328" s="1823">
        <v>0</v>
      </c>
      <c r="M328" s="1884">
        <v>13.2</v>
      </c>
      <c r="N328" s="1884">
        <v>60.27</v>
      </c>
      <c r="O328" s="1884">
        <v>2.64</v>
      </c>
      <c r="P328" s="1884">
        <v>0.02</v>
      </c>
      <c r="Q328" s="1013">
        <f>'МЕНЮ  12-18л. лето '!I315</f>
        <v>10</v>
      </c>
      <c r="R328" s="91"/>
      <c r="V328" s="100"/>
      <c r="W328" s="248"/>
      <c r="X328" s="83"/>
      <c r="Y328" s="114"/>
      <c r="Z328" s="114"/>
      <c r="AA328" s="114"/>
      <c r="AB328" s="206"/>
      <c r="AC328" s="206"/>
      <c r="AD328" s="516"/>
      <c r="AE328" s="114"/>
      <c r="AF328" s="114"/>
      <c r="AG328" s="206"/>
      <c r="AH328" s="114"/>
      <c r="AI328" s="114"/>
      <c r="AJ328" s="114"/>
      <c r="AK328" s="114"/>
      <c r="AL328" s="91"/>
      <c r="AM328" s="509"/>
      <c r="AN328" s="574"/>
      <c r="AO328" s="509"/>
      <c r="AP328" s="176"/>
      <c r="AQ328" s="505"/>
      <c r="AR328" s="509"/>
      <c r="AS328" s="176"/>
      <c r="AT328" s="176"/>
      <c r="AU328" s="509"/>
      <c r="AV328" s="504"/>
      <c r="AW328" s="509"/>
      <c r="AX328" s="509"/>
      <c r="AY328" s="91"/>
      <c r="AZ328" s="91"/>
      <c r="BA328" s="91"/>
      <c r="BB328" s="91"/>
      <c r="BC328" s="91"/>
      <c r="BD328" s="91"/>
      <c r="BE328" s="91"/>
      <c r="BF328" s="91"/>
      <c r="BG328" s="91"/>
      <c r="BH328" s="91"/>
      <c r="BI328" s="91"/>
    </row>
    <row r="329" spans="2:61" ht="15.75" customHeight="1">
      <c r="B329" s="405" t="s">
        <v>337</v>
      </c>
      <c r="C329" s="1109"/>
      <c r="D329" s="1204">
        <f>'МЕНЮ  12-18л. лето '!D316</f>
        <v>930</v>
      </c>
      <c r="E329" s="422">
        <f t="shared" ref="E329:P329" si="26">SUM(E321:E328)</f>
        <v>31.564999999999998</v>
      </c>
      <c r="F329" s="640">
        <f t="shared" si="26"/>
        <v>31.878700000000006</v>
      </c>
      <c r="G329" s="640">
        <f t="shared" si="26"/>
        <v>126.212</v>
      </c>
      <c r="H329" s="424">
        <f t="shared" si="26"/>
        <v>953.58200000000011</v>
      </c>
      <c r="I329" s="640">
        <f t="shared" si="26"/>
        <v>37.299000000000007</v>
      </c>
      <c r="J329" s="640">
        <f t="shared" si="26"/>
        <v>0.60799999999999998</v>
      </c>
      <c r="K329" s="640">
        <f t="shared" si="26"/>
        <v>0.67600000000000005</v>
      </c>
      <c r="L329" s="939">
        <f t="shared" si="26"/>
        <v>908.54499999999996</v>
      </c>
      <c r="M329" s="939">
        <f t="shared" si="26"/>
        <v>357.05199999999996</v>
      </c>
      <c r="N329" s="939">
        <f t="shared" si="26"/>
        <v>462.64499999999998</v>
      </c>
      <c r="O329" s="939">
        <f t="shared" si="26"/>
        <v>98.97999999999999</v>
      </c>
      <c r="P329" s="641">
        <f t="shared" si="26"/>
        <v>6.1269999999999998</v>
      </c>
      <c r="Q329" s="960"/>
      <c r="R329" s="91"/>
      <c r="V329" s="100"/>
      <c r="W329" s="91"/>
      <c r="X329" s="248"/>
      <c r="Y329" s="561"/>
      <c r="Z329" s="561"/>
      <c r="AA329" s="561"/>
      <c r="AB329" s="561"/>
      <c r="AC329" s="561"/>
      <c r="AD329" s="561"/>
      <c r="AE329" s="561"/>
      <c r="AF329" s="561"/>
      <c r="AG329" s="561"/>
      <c r="AH329" s="561"/>
      <c r="AI329" s="561"/>
      <c r="AJ329" s="561"/>
      <c r="AK329" s="561"/>
      <c r="AL329" s="91"/>
      <c r="AM329" s="509"/>
      <c r="AN329" s="509"/>
      <c r="AO329" s="509"/>
      <c r="AP329" s="509"/>
      <c r="AQ329" s="509"/>
      <c r="AR329" s="509"/>
      <c r="AS329" s="509"/>
      <c r="AT329" s="509"/>
      <c r="AU329" s="509"/>
      <c r="AV329" s="509"/>
      <c r="AW329" s="509"/>
      <c r="AX329" s="509"/>
      <c r="AY329" s="91"/>
      <c r="AZ329" s="91"/>
      <c r="BA329" s="91"/>
      <c r="BB329" s="91"/>
      <c r="BC329" s="91"/>
      <c r="BD329" s="91"/>
      <c r="BE329" s="91"/>
      <c r="BF329" s="91"/>
      <c r="BG329" s="91"/>
      <c r="BH329" s="91"/>
      <c r="BI329" s="91"/>
    </row>
    <row r="330" spans="2:61" ht="13.5" customHeight="1">
      <c r="B330" s="870"/>
      <c r="C330" s="871" t="s">
        <v>10</v>
      </c>
      <c r="D330" s="1198">
        <v>0.35</v>
      </c>
      <c r="E330" s="1199">
        <v>31.5</v>
      </c>
      <c r="F330" s="1181">
        <v>32.200000000000003</v>
      </c>
      <c r="G330" s="1219">
        <v>134.05000000000001</v>
      </c>
      <c r="H330" s="1200">
        <v>952</v>
      </c>
      <c r="I330" s="901">
        <v>24.5</v>
      </c>
      <c r="J330" s="878">
        <v>0.49</v>
      </c>
      <c r="K330" s="879">
        <v>0.56000000000000005</v>
      </c>
      <c r="L330" s="880">
        <v>315</v>
      </c>
      <c r="M330" s="902">
        <v>420</v>
      </c>
      <c r="N330" s="903">
        <v>420</v>
      </c>
      <c r="O330" s="903">
        <v>105</v>
      </c>
      <c r="P330" s="882">
        <v>6.3</v>
      </c>
      <c r="Q330" s="958"/>
      <c r="R330" s="91"/>
      <c r="V330" s="91"/>
      <c r="W330" s="164"/>
      <c r="X330" s="91"/>
      <c r="Y330" s="106"/>
      <c r="Z330" s="106"/>
      <c r="AA330" s="106"/>
      <c r="AB330" s="106"/>
      <c r="AC330" s="106"/>
      <c r="AD330" s="106"/>
      <c r="AE330" s="106"/>
      <c r="AF330" s="106"/>
      <c r="AG330" s="106"/>
      <c r="AH330" s="106"/>
      <c r="AI330" s="106"/>
      <c r="AJ330" s="106"/>
      <c r="AK330" s="91"/>
      <c r="AL330" s="91"/>
      <c r="AM330" s="91"/>
      <c r="AN330" s="91"/>
      <c r="AO330" s="91"/>
      <c r="AP330" s="176"/>
      <c r="AQ330" s="176"/>
      <c r="AR330" s="91"/>
      <c r="AS330" s="176"/>
      <c r="AT330" s="176"/>
      <c r="AU330" s="91"/>
      <c r="AV330" s="87"/>
      <c r="AW330" s="91"/>
      <c r="AX330" s="91"/>
      <c r="AY330" s="91"/>
      <c r="AZ330" s="91"/>
      <c r="BA330" s="91"/>
      <c r="BB330" s="91"/>
      <c r="BC330" s="91"/>
      <c r="BD330" s="91"/>
      <c r="BE330" s="91"/>
      <c r="BF330" s="91"/>
      <c r="BG330" s="91"/>
      <c r="BH330" s="91"/>
      <c r="BI330" s="91"/>
    </row>
    <row r="331" spans="2:61" ht="13.5" customHeight="1" thickBot="1">
      <c r="B331" s="195"/>
      <c r="C331" s="883" t="s">
        <v>505</v>
      </c>
      <c r="D331" s="884"/>
      <c r="E331" s="885">
        <v>7.0000000000000007E-2</v>
      </c>
      <c r="F331" s="860">
        <v>-0.35</v>
      </c>
      <c r="G331" s="860">
        <v>-2.0499999999999998</v>
      </c>
      <c r="H331" s="860">
        <v>0.06</v>
      </c>
      <c r="I331" s="860">
        <v>18.28</v>
      </c>
      <c r="J331" s="860">
        <v>8.43</v>
      </c>
      <c r="K331" s="860">
        <v>7.25</v>
      </c>
      <c r="L331" s="860">
        <v>65.95</v>
      </c>
      <c r="M331" s="860">
        <v>-5.25</v>
      </c>
      <c r="N331" s="860">
        <v>3.55</v>
      </c>
      <c r="O331" s="860">
        <v>-2.0099999999999998</v>
      </c>
      <c r="P331" s="886">
        <v>-0.96</v>
      </c>
      <c r="Q331" s="447"/>
      <c r="R331" s="91"/>
      <c r="V331" s="100"/>
      <c r="W331" s="87"/>
      <c r="X331" s="206"/>
      <c r="Y331" s="101"/>
      <c r="Z331" s="101"/>
      <c r="AA331" s="101"/>
      <c r="AB331" s="167"/>
      <c r="AC331" s="101"/>
      <c r="AD331" s="497"/>
      <c r="AE331" s="101"/>
      <c r="AF331" s="101"/>
      <c r="AG331" s="101"/>
      <c r="AH331" s="144"/>
      <c r="AI331" s="497"/>
      <c r="AJ331" s="101"/>
      <c r="AK331" s="101"/>
      <c r="AL331" s="91"/>
      <c r="AM331" s="540"/>
      <c r="AN331" s="541"/>
      <c r="AO331" s="542"/>
      <c r="AP331" s="543"/>
      <c r="AQ331" s="503"/>
      <c r="AR331" s="503"/>
      <c r="AS331" s="503"/>
      <c r="AT331" s="503"/>
      <c r="AU331" s="503"/>
      <c r="AV331" s="503"/>
      <c r="AW331" s="540"/>
      <c r="AX331" s="540"/>
      <c r="AY331" s="544"/>
      <c r="AZ331" s="91"/>
      <c r="BA331" s="91"/>
      <c r="BB331" s="91"/>
      <c r="BC331" s="91"/>
      <c r="BD331" s="91"/>
      <c r="BE331" s="91"/>
      <c r="BF331" s="91"/>
      <c r="BG331" s="91"/>
      <c r="BH331" s="91"/>
      <c r="BI331" s="91"/>
    </row>
    <row r="332" spans="2:61" ht="15.75" thickBot="1">
      <c r="B332" s="91"/>
      <c r="C332" s="91"/>
      <c r="D332" s="106"/>
      <c r="E332" s="106"/>
      <c r="F332" s="106"/>
      <c r="G332" s="106"/>
      <c r="H332" s="106"/>
      <c r="Q332" s="571"/>
      <c r="R332" s="91"/>
      <c r="V332" s="264"/>
      <c r="W332" s="87"/>
      <c r="X332" s="106"/>
      <c r="Y332" s="101"/>
      <c r="Z332" s="101"/>
      <c r="AA332" s="496"/>
      <c r="AB332" s="167"/>
      <c r="AC332" s="101"/>
      <c r="AD332" s="166"/>
      <c r="AE332" s="166"/>
      <c r="AF332" s="166"/>
      <c r="AG332" s="166"/>
      <c r="AH332" s="166"/>
      <c r="AI332" s="166"/>
      <c r="AJ332" s="166"/>
      <c r="AK332" s="166"/>
      <c r="AL332" s="91"/>
      <c r="AM332" s="506"/>
      <c r="AN332" s="506"/>
      <c r="AO332" s="506"/>
      <c r="AP332" s="550"/>
      <c r="AQ332" s="506"/>
      <c r="AR332" s="506"/>
      <c r="AS332" s="506"/>
      <c r="AT332" s="506"/>
      <c r="AU332" s="506"/>
      <c r="AV332" s="506"/>
      <c r="AW332" s="506"/>
      <c r="AX332" s="506"/>
      <c r="AY332" s="506"/>
      <c r="AZ332" s="91"/>
      <c r="BA332" s="91"/>
      <c r="BB332" s="91"/>
      <c r="BC332" s="91"/>
      <c r="BD332" s="91"/>
      <c r="BE332" s="91"/>
      <c r="BF332" s="91"/>
      <c r="BG332" s="91"/>
      <c r="BH332" s="91"/>
      <c r="BI332" s="91"/>
    </row>
    <row r="333" spans="2:61" ht="11.25" customHeight="1">
      <c r="B333" s="33"/>
      <c r="C333" s="34" t="s">
        <v>508</v>
      </c>
      <c r="D333" s="35"/>
      <c r="E333" s="130">
        <f t="shared" ref="E333:P333" si="27">E317+E329</f>
        <v>55.668999999999997</v>
      </c>
      <c r="F333" s="425">
        <f t="shared" si="27"/>
        <v>56.354700000000008</v>
      </c>
      <c r="G333" s="425">
        <f t="shared" si="27"/>
        <v>218.64400000000001</v>
      </c>
      <c r="H333" s="425">
        <f t="shared" si="27"/>
        <v>1636.3410000000001</v>
      </c>
      <c r="I333" s="425">
        <f t="shared" si="27"/>
        <v>50.292000000000009</v>
      </c>
      <c r="J333" s="425">
        <f t="shared" si="27"/>
        <v>1.016</v>
      </c>
      <c r="K333" s="425">
        <f t="shared" si="27"/>
        <v>1.2440000000000002</v>
      </c>
      <c r="L333" s="914">
        <f t="shared" si="27"/>
        <v>1033.1019999999999</v>
      </c>
      <c r="M333" s="914">
        <f t="shared" si="27"/>
        <v>1090.306</v>
      </c>
      <c r="N333" s="914">
        <f t="shared" si="27"/>
        <v>856.75289999999995</v>
      </c>
      <c r="O333" s="914">
        <f t="shared" si="27"/>
        <v>174.67399999999998</v>
      </c>
      <c r="P333" s="426">
        <f t="shared" si="27"/>
        <v>10.4542</v>
      </c>
      <c r="Q333" s="571"/>
      <c r="R333" s="91"/>
      <c r="V333" s="102"/>
      <c r="W333" s="87"/>
      <c r="X333" s="86"/>
      <c r="Y333" s="101"/>
      <c r="Z333" s="101"/>
      <c r="AA333" s="496"/>
      <c r="AB333" s="167"/>
      <c r="AC333" s="101"/>
      <c r="AD333" s="166"/>
      <c r="AE333" s="166"/>
      <c r="AF333" s="166"/>
      <c r="AG333" s="166"/>
      <c r="AH333" s="166"/>
      <c r="AI333" s="166"/>
      <c r="AJ333" s="166"/>
      <c r="AK333" s="166"/>
      <c r="AL333" s="91"/>
      <c r="AM333" s="101"/>
      <c r="AN333" s="101"/>
      <c r="AO333" s="101"/>
      <c r="AP333" s="167"/>
      <c r="AQ333" s="101"/>
      <c r="AR333" s="101"/>
      <c r="AS333" s="101"/>
      <c r="AT333" s="101"/>
      <c r="AU333" s="101"/>
      <c r="AV333" s="101"/>
      <c r="AW333" s="101"/>
      <c r="AX333" s="101"/>
      <c r="AY333" s="166"/>
      <c r="AZ333" s="91"/>
      <c r="BA333" s="91"/>
      <c r="BB333" s="91"/>
      <c r="BC333" s="91"/>
      <c r="BD333" s="91"/>
      <c r="BE333" s="91"/>
      <c r="BF333" s="91"/>
      <c r="BG333" s="91"/>
      <c r="BH333" s="91"/>
      <c r="BI333" s="91"/>
    </row>
    <row r="334" spans="2:61" ht="12" customHeight="1">
      <c r="B334" s="711"/>
      <c r="C334" s="916" t="s">
        <v>10</v>
      </c>
      <c r="D334" s="872">
        <v>0.6</v>
      </c>
      <c r="E334" s="917">
        <v>54</v>
      </c>
      <c r="F334" s="877">
        <v>55.2</v>
      </c>
      <c r="G334" s="1190">
        <v>229.8</v>
      </c>
      <c r="H334" s="918">
        <v>1632</v>
      </c>
      <c r="I334" s="901">
        <v>42</v>
      </c>
      <c r="J334" s="878">
        <v>0.84</v>
      </c>
      <c r="K334" s="879">
        <v>0.96</v>
      </c>
      <c r="L334" s="880">
        <v>540</v>
      </c>
      <c r="M334" s="919">
        <v>720</v>
      </c>
      <c r="N334" s="881">
        <v>720</v>
      </c>
      <c r="O334" s="881">
        <v>180</v>
      </c>
      <c r="P334" s="1802">
        <v>10.8</v>
      </c>
      <c r="Q334" s="571"/>
      <c r="R334" s="91"/>
      <c r="V334" s="247"/>
      <c r="W334" s="114"/>
      <c r="X334" s="206"/>
      <c r="Y334" s="101"/>
      <c r="Z334" s="101"/>
      <c r="AA334" s="101"/>
      <c r="AB334" s="167"/>
      <c r="AC334" s="530"/>
      <c r="AD334" s="530"/>
      <c r="AE334" s="530"/>
      <c r="AF334" s="530"/>
      <c r="AG334" s="101"/>
      <c r="AH334" s="144"/>
      <c r="AI334" s="101"/>
      <c r="AJ334" s="101"/>
      <c r="AK334" s="166"/>
      <c r="AL334" s="91"/>
      <c r="AM334" s="562"/>
      <c r="AN334" s="562"/>
      <c r="AO334" s="562"/>
      <c r="AP334" s="567"/>
      <c r="AQ334" s="562"/>
      <c r="AR334" s="562"/>
      <c r="AS334" s="562"/>
      <c r="AT334" s="562"/>
      <c r="AU334" s="563"/>
      <c r="AV334" s="563"/>
      <c r="AW334" s="562"/>
      <c r="AX334" s="562"/>
      <c r="AY334" s="562"/>
      <c r="AZ334" s="91"/>
      <c r="BA334" s="91"/>
      <c r="BB334" s="91"/>
      <c r="BC334" s="91"/>
      <c r="BD334" s="91"/>
      <c r="BE334" s="91"/>
      <c r="BF334" s="91"/>
      <c r="BG334" s="91"/>
      <c r="BH334" s="91"/>
      <c r="BI334" s="91"/>
    </row>
    <row r="335" spans="2:61" ht="13.5" customHeight="1" thickBot="1">
      <c r="B335" s="195"/>
      <c r="C335" s="883" t="s">
        <v>505</v>
      </c>
      <c r="D335" s="884"/>
      <c r="E335" s="1086">
        <v>1.85</v>
      </c>
      <c r="F335" s="647">
        <v>1.26</v>
      </c>
      <c r="G335" s="647">
        <v>-2.91</v>
      </c>
      <c r="H335" s="1091">
        <v>0.16</v>
      </c>
      <c r="I335" s="860">
        <v>11.85</v>
      </c>
      <c r="J335" s="860">
        <v>12.57</v>
      </c>
      <c r="K335" s="860">
        <v>17.75</v>
      </c>
      <c r="L335" s="860">
        <v>54.79</v>
      </c>
      <c r="M335" s="860">
        <v>30.86</v>
      </c>
      <c r="N335" s="860">
        <v>11.4</v>
      </c>
      <c r="O335" s="860">
        <v>-1.78</v>
      </c>
      <c r="P335" s="886">
        <v>-1.92</v>
      </c>
      <c r="Q335" s="571"/>
      <c r="R335" s="91"/>
      <c r="V335" s="103"/>
      <c r="W335" s="83"/>
      <c r="X335" s="83"/>
      <c r="Y335" s="101"/>
      <c r="Z335" s="101"/>
      <c r="AA335" s="101"/>
      <c r="AB335" s="167"/>
      <c r="AC335" s="101"/>
      <c r="AD335" s="101"/>
      <c r="AE335" s="101"/>
      <c r="AF335" s="101"/>
      <c r="AG335" s="101"/>
      <c r="AH335" s="101"/>
      <c r="AI335" s="101"/>
      <c r="AJ335" s="101"/>
      <c r="AK335" s="166"/>
      <c r="AL335" s="91"/>
      <c r="AM335" s="91"/>
      <c r="AN335" s="91"/>
      <c r="AO335" s="91"/>
      <c r="AP335" s="91"/>
      <c r="AQ335" s="91"/>
      <c r="AR335" s="91"/>
      <c r="AS335" s="91"/>
      <c r="AT335" s="91"/>
      <c r="AU335" s="91"/>
      <c r="AV335" s="91"/>
      <c r="AW335" s="91"/>
      <c r="AX335" s="91"/>
      <c r="AY335" s="91"/>
      <c r="AZ335" s="91"/>
      <c r="BA335" s="91"/>
      <c r="BB335" s="91"/>
      <c r="BC335" s="91"/>
      <c r="BD335" s="91"/>
      <c r="BE335" s="91"/>
      <c r="BF335" s="91"/>
      <c r="BG335" s="91"/>
      <c r="BH335" s="91"/>
      <c r="BI335" s="91"/>
    </row>
    <row r="336" spans="2:61" ht="15.75" thickBot="1">
      <c r="B336" s="91"/>
      <c r="C336" s="91"/>
      <c r="D336" s="106"/>
      <c r="E336" s="106"/>
      <c r="F336" s="106"/>
      <c r="G336" s="106"/>
      <c r="H336" s="106"/>
      <c r="I336" s="106"/>
      <c r="J336" s="106"/>
      <c r="K336" s="106"/>
      <c r="L336" s="106"/>
      <c r="M336" s="106"/>
      <c r="N336" s="106"/>
      <c r="O336" s="106"/>
      <c r="P336" s="106"/>
      <c r="Q336" s="571"/>
      <c r="R336" s="91"/>
      <c r="V336" s="111"/>
      <c r="W336" s="106"/>
      <c r="X336" s="106"/>
      <c r="Y336" s="101"/>
      <c r="Z336" s="101"/>
      <c r="AA336" s="101"/>
      <c r="AB336" s="167"/>
      <c r="AC336" s="101"/>
      <c r="AD336" s="101"/>
      <c r="AE336" s="101"/>
      <c r="AF336" s="101"/>
      <c r="AG336" s="101"/>
      <c r="AH336" s="101"/>
      <c r="AI336" s="101"/>
      <c r="AJ336" s="101"/>
      <c r="AK336" s="166"/>
      <c r="AL336" s="91"/>
      <c r="AM336" s="91"/>
      <c r="AN336" s="91"/>
      <c r="AO336" s="91"/>
      <c r="AP336" s="91"/>
      <c r="AQ336" s="91"/>
      <c r="AR336" s="91"/>
      <c r="AS336" s="91"/>
      <c r="AT336" s="91"/>
      <c r="AU336" s="91"/>
      <c r="AV336" s="504"/>
      <c r="AW336" s="91"/>
      <c r="AX336" s="504"/>
      <c r="AY336" s="91"/>
      <c r="AZ336" s="91"/>
      <c r="BA336" s="91"/>
      <c r="BB336" s="91"/>
      <c r="BC336" s="91"/>
      <c r="BD336" s="91"/>
      <c r="BE336" s="91"/>
      <c r="BF336" s="91"/>
      <c r="BG336" s="91"/>
      <c r="BH336" s="91"/>
      <c r="BI336" s="91"/>
    </row>
    <row r="337" spans="2:61" ht="15" customHeight="1" thickBot="1">
      <c r="B337" s="808" t="s">
        <v>479</v>
      </c>
      <c r="C337" s="809" t="s">
        <v>524</v>
      </c>
      <c r="D337" s="810" t="s">
        <v>315</v>
      </c>
      <c r="E337" s="811" t="s">
        <v>316</v>
      </c>
      <c r="F337" s="199"/>
      <c r="G337" s="199"/>
      <c r="H337" s="812"/>
      <c r="I337" s="710" t="s">
        <v>481</v>
      </c>
      <c r="J337" s="812"/>
      <c r="K337" s="813"/>
      <c r="L337" s="481"/>
      <c r="M337" s="814" t="s">
        <v>482</v>
      </c>
      <c r="N337" s="812"/>
      <c r="O337" s="812"/>
      <c r="P337" s="63"/>
      <c r="Q337" s="815"/>
      <c r="R337" s="91"/>
      <c r="V337" s="91"/>
      <c r="W337" s="164"/>
      <c r="X337" s="91"/>
      <c r="Y337" s="91"/>
      <c r="Z337" s="91"/>
      <c r="AA337" s="524"/>
      <c r="AB337" s="91"/>
      <c r="AC337" s="91"/>
      <c r="AD337" s="91"/>
      <c r="AE337" s="91"/>
      <c r="AF337" s="91"/>
      <c r="AG337" s="91"/>
      <c r="AH337" s="91"/>
      <c r="AI337" s="91"/>
      <c r="AJ337" s="91"/>
      <c r="AK337" s="101"/>
      <c r="AL337" s="100"/>
      <c r="AM337" s="91"/>
      <c r="AN337" s="91"/>
      <c r="AO337" s="91"/>
      <c r="AP337" s="512"/>
      <c r="AQ337" s="91"/>
      <c r="AR337" s="91"/>
      <c r="AS337" s="91"/>
      <c r="AT337" s="91"/>
      <c r="AU337" s="91"/>
      <c r="AV337" s="91"/>
      <c r="AW337" s="91"/>
      <c r="AX337" s="504"/>
      <c r="AY337" s="91"/>
      <c r="AZ337" s="91"/>
      <c r="BA337" s="91"/>
      <c r="BB337" s="91"/>
      <c r="BC337" s="91"/>
      <c r="BD337" s="91"/>
      <c r="BE337" s="91"/>
      <c r="BF337" s="91"/>
      <c r="BG337" s="91"/>
      <c r="BH337" s="91"/>
      <c r="BI337" s="91"/>
    </row>
    <row r="338" spans="2:61" ht="9.75" customHeight="1" thickBot="1">
      <c r="B338" s="380" t="s">
        <v>484</v>
      </c>
      <c r="C338" s="369"/>
      <c r="D338" s="816" t="s">
        <v>322</v>
      </c>
      <c r="E338" s="817"/>
      <c r="F338" s="440"/>
      <c r="G338" s="1289" t="s">
        <v>485</v>
      </c>
      <c r="H338" s="819" t="s">
        <v>486</v>
      </c>
      <c r="I338" s="189"/>
      <c r="J338" s="189"/>
      <c r="K338" s="189"/>
      <c r="L338" s="920"/>
      <c r="M338" s="921" t="s">
        <v>487</v>
      </c>
      <c r="N338" s="189"/>
      <c r="O338" s="189"/>
      <c r="P338" s="920"/>
      <c r="Q338" s="821"/>
      <c r="R338" s="91"/>
      <c r="V338" s="247"/>
      <c r="W338" s="114"/>
      <c r="X338" s="248"/>
      <c r="Y338" s="101"/>
      <c r="Z338" s="101"/>
      <c r="AA338" s="496"/>
      <c r="AB338" s="167"/>
      <c r="AC338" s="101"/>
      <c r="AD338" s="166"/>
      <c r="AE338" s="166"/>
      <c r="AF338" s="166"/>
      <c r="AG338" s="166"/>
      <c r="AH338" s="166"/>
      <c r="AI338" s="166"/>
      <c r="AJ338" s="166"/>
      <c r="AK338" s="166"/>
      <c r="AL338" s="107"/>
      <c r="AM338" s="107"/>
      <c r="AN338" s="91"/>
      <c r="AO338" s="99"/>
      <c r="AP338" s="91"/>
      <c r="AQ338" s="91"/>
      <c r="AR338" s="91"/>
      <c r="AS338" s="91"/>
      <c r="AT338" s="91"/>
      <c r="AU338" s="91"/>
      <c r="AV338" s="91"/>
      <c r="AW338" s="91"/>
      <c r="AX338" s="91"/>
      <c r="AY338" s="91"/>
      <c r="AZ338" s="91"/>
      <c r="BA338" s="91"/>
      <c r="BB338" s="91"/>
      <c r="BC338" s="91"/>
      <c r="BD338" s="91"/>
      <c r="BE338" s="91"/>
      <c r="BF338" s="91"/>
      <c r="BG338" s="91"/>
      <c r="BH338" s="91"/>
      <c r="BI338" s="91"/>
    </row>
    <row r="339" spans="2:61" ht="14.25" customHeight="1">
      <c r="B339" s="380" t="s">
        <v>489</v>
      </c>
      <c r="C339" s="369" t="s">
        <v>321</v>
      </c>
      <c r="D339" s="822"/>
      <c r="E339" s="816" t="s">
        <v>323</v>
      </c>
      <c r="F339" s="823" t="s">
        <v>65</v>
      </c>
      <c r="G339" s="1289" t="s">
        <v>490</v>
      </c>
      <c r="H339" s="824" t="s">
        <v>327</v>
      </c>
      <c r="I339" s="817"/>
      <c r="J339" s="825"/>
      <c r="K339" s="812"/>
      <c r="L339" s="825"/>
      <c r="M339" s="826" t="s">
        <v>491</v>
      </c>
      <c r="N339" s="827" t="s">
        <v>492</v>
      </c>
      <c r="O339" s="828" t="s">
        <v>493</v>
      </c>
      <c r="P339" s="829" t="s">
        <v>494</v>
      </c>
      <c r="Q339" s="821"/>
      <c r="R339" s="91"/>
      <c r="V339" s="86"/>
      <c r="W339" s="114"/>
      <c r="X339" s="248"/>
      <c r="Y339" s="101"/>
      <c r="Z339" s="101"/>
      <c r="AA339" s="101"/>
      <c r="AB339" s="167"/>
      <c r="AC339" s="101"/>
      <c r="AD339" s="101"/>
      <c r="AE339" s="497"/>
      <c r="AF339" s="101"/>
      <c r="AG339" s="101"/>
      <c r="AH339" s="101"/>
      <c r="AI339" s="101"/>
      <c r="AJ339" s="101"/>
      <c r="AK339" s="166"/>
      <c r="AL339" s="100"/>
      <c r="AM339" s="557"/>
      <c r="AN339" s="557"/>
      <c r="AO339" s="557"/>
      <c r="AP339" s="550"/>
      <c r="AQ339" s="503"/>
      <c r="AR339" s="503"/>
      <c r="AS339" s="503"/>
      <c r="AT339" s="503"/>
      <c r="AU339" s="503"/>
      <c r="AV339" s="503"/>
      <c r="AW339" s="540"/>
      <c r="AX339" s="540"/>
      <c r="AY339" s="544"/>
      <c r="AZ339" s="91"/>
      <c r="BA339" s="91"/>
      <c r="BB339" s="91"/>
      <c r="BC339" s="91"/>
      <c r="BD339" s="91"/>
      <c r="BE339" s="91"/>
      <c r="BF339" s="91"/>
      <c r="BG339" s="91"/>
      <c r="BH339" s="91"/>
      <c r="BI339" s="91"/>
    </row>
    <row r="340" spans="2:61" ht="10.5" customHeight="1" thickBot="1">
      <c r="B340" s="50"/>
      <c r="C340" s="830"/>
      <c r="D340" s="410"/>
      <c r="E340" s="831" t="s">
        <v>5</v>
      </c>
      <c r="F340" s="378" t="s">
        <v>6</v>
      </c>
      <c r="G340" s="922" t="s">
        <v>7</v>
      </c>
      <c r="H340" s="832" t="s">
        <v>496</v>
      </c>
      <c r="I340" s="833" t="s">
        <v>497</v>
      </c>
      <c r="J340" s="834" t="s">
        <v>498</v>
      </c>
      <c r="K340" s="835" t="s">
        <v>499</v>
      </c>
      <c r="L340" s="834" t="s">
        <v>500</v>
      </c>
      <c r="M340" s="836" t="s">
        <v>501</v>
      </c>
      <c r="N340" s="834" t="s">
        <v>502</v>
      </c>
      <c r="O340" s="835" t="s">
        <v>503</v>
      </c>
      <c r="P340" s="837" t="s">
        <v>504</v>
      </c>
      <c r="Q340" s="830"/>
      <c r="R340" s="91"/>
      <c r="V340" s="251"/>
      <c r="W340" s="114"/>
      <c r="X340" s="267"/>
      <c r="Y340" s="101"/>
      <c r="Z340" s="101"/>
      <c r="AA340" s="101"/>
      <c r="AB340" s="167"/>
      <c r="AC340" s="101"/>
      <c r="AD340" s="101"/>
      <c r="AE340" s="101"/>
      <c r="AF340" s="101"/>
      <c r="AG340" s="101"/>
      <c r="AH340" s="101"/>
      <c r="AI340" s="101"/>
      <c r="AJ340" s="101"/>
      <c r="AK340" s="166"/>
      <c r="AL340" s="100"/>
      <c r="AM340" s="558"/>
      <c r="AN340" s="558"/>
      <c r="AO340" s="558"/>
      <c r="AP340" s="558"/>
      <c r="AQ340" s="558"/>
      <c r="AR340" s="558"/>
      <c r="AS340" s="558"/>
      <c r="AT340" s="558"/>
      <c r="AU340" s="558"/>
      <c r="AV340" s="558"/>
      <c r="AW340" s="558"/>
      <c r="AX340" s="558"/>
      <c r="AY340" s="558"/>
      <c r="AZ340" s="91"/>
      <c r="BA340" s="91"/>
      <c r="BB340" s="91"/>
      <c r="BC340" s="91"/>
      <c r="BD340" s="91"/>
      <c r="BE340" s="91"/>
      <c r="BF340" s="91"/>
      <c r="BG340" s="91"/>
      <c r="BH340" s="91"/>
      <c r="BI340" s="91"/>
    </row>
    <row r="341" spans="2:61" ht="12" customHeight="1">
      <c r="B341" s="75"/>
      <c r="C341" s="650" t="s">
        <v>172</v>
      </c>
      <c r="D341" s="923"/>
      <c r="E341" s="427"/>
      <c r="F341" s="385"/>
      <c r="G341" s="385"/>
      <c r="H341" s="924"/>
      <c r="I341" s="965"/>
      <c r="J341" s="965"/>
      <c r="K341" s="192"/>
      <c r="L341" s="965"/>
      <c r="M341" s="965"/>
      <c r="N341" s="965"/>
      <c r="O341" s="965"/>
      <c r="P341" s="1030"/>
      <c r="Q341" s="960"/>
      <c r="R341" s="91"/>
      <c r="V341" s="100"/>
      <c r="W341" s="97"/>
      <c r="X341" s="97"/>
      <c r="Y341" s="101"/>
      <c r="Z341" s="101"/>
      <c r="AA341" s="101"/>
      <c r="AB341" s="167"/>
      <c r="AC341" s="101"/>
      <c r="AD341" s="101"/>
      <c r="AE341" s="101"/>
      <c r="AF341" s="101"/>
      <c r="AG341" s="101"/>
      <c r="AH341" s="101"/>
      <c r="AI341" s="101"/>
      <c r="AJ341" s="101"/>
      <c r="AK341" s="166"/>
      <c r="AL341" s="100"/>
      <c r="AM341" s="83"/>
      <c r="AN341" s="83"/>
      <c r="AO341" s="135"/>
      <c r="AP341" s="508"/>
      <c r="AQ341" s="83"/>
      <c r="AR341" s="83"/>
      <c r="AS341" s="135"/>
      <c r="AT341" s="83"/>
      <c r="AU341" s="83"/>
      <c r="AV341" s="144"/>
      <c r="AW341" s="83"/>
      <c r="AX341" s="83"/>
      <c r="AY341" s="83"/>
      <c r="AZ341" s="91"/>
      <c r="BA341" s="91"/>
      <c r="BB341" s="91"/>
      <c r="BC341" s="91"/>
      <c r="BD341" s="91"/>
      <c r="BE341" s="91"/>
      <c r="BF341" s="91"/>
      <c r="BG341" s="91"/>
      <c r="BH341" s="91"/>
      <c r="BI341" s="91"/>
    </row>
    <row r="342" spans="2:61" ht="13.5" customHeight="1">
      <c r="B342" s="1831" t="str">
        <f>'МЕНЮ  12-18л. лето '!J327</f>
        <v>229/21</v>
      </c>
      <c r="C342" s="1814" t="str">
        <f>'МЕНЮ  12-18л. лето '!C327</f>
        <v>Каша "Дружба"</v>
      </c>
      <c r="D342" s="1830">
        <f>'МЕНЮ  12-18л. лето '!D327</f>
        <v>205</v>
      </c>
      <c r="E342" s="895">
        <f>'МЕНЮ  12-18л. лето '!E327</f>
        <v>4.7489999999999997</v>
      </c>
      <c r="F342" s="849">
        <f>'МЕНЮ  12-18л. лето '!F327</f>
        <v>6.15</v>
      </c>
      <c r="G342" s="849">
        <f>'МЕНЮ  12-18л. лето '!G327</f>
        <v>22.79</v>
      </c>
      <c r="H342" s="850">
        <f>'МЕНЮ  12-18л. лето '!H327</f>
        <v>167.60599999999999</v>
      </c>
      <c r="I342" s="967">
        <v>1.32</v>
      </c>
      <c r="J342" s="967">
        <v>8.7999999999999995E-2</v>
      </c>
      <c r="K342" s="1031">
        <v>8.7999999999999995E-2</v>
      </c>
      <c r="L342" s="1032">
        <v>39.4</v>
      </c>
      <c r="M342" s="967">
        <v>130.001</v>
      </c>
      <c r="N342" s="967">
        <v>140</v>
      </c>
      <c r="O342" s="967">
        <v>30.6</v>
      </c>
      <c r="P342" s="966">
        <v>0.441</v>
      </c>
      <c r="Q342" s="946">
        <f>'МЕНЮ  12-18л. лето '!I327</f>
        <v>30</v>
      </c>
      <c r="R342" s="91"/>
      <c r="AA342" s="114"/>
      <c r="AB342" s="206"/>
      <c r="AC342" s="206"/>
      <c r="AD342" s="516"/>
      <c r="AE342" s="114"/>
      <c r="AF342" s="114"/>
      <c r="AG342" s="206"/>
      <c r="AH342" s="114"/>
      <c r="AI342" s="114"/>
      <c r="AJ342" s="114"/>
      <c r="AK342" s="248"/>
      <c r="AL342" s="100"/>
      <c r="AM342" s="91"/>
      <c r="AN342" s="91"/>
      <c r="AO342" s="91"/>
      <c r="AP342" s="91"/>
      <c r="AQ342" s="91"/>
      <c r="AR342" s="91"/>
      <c r="AS342" s="91"/>
      <c r="AT342" s="91"/>
      <c r="AU342" s="91"/>
      <c r="AV342" s="91"/>
      <c r="AW342" s="91"/>
      <c r="AX342" s="91"/>
      <c r="AY342" s="91"/>
      <c r="AZ342" s="91"/>
      <c r="BA342" s="91"/>
      <c r="BB342" s="91"/>
      <c r="BC342" s="91"/>
      <c r="BD342" s="91"/>
      <c r="BE342" s="91"/>
      <c r="BF342" s="91"/>
      <c r="BG342" s="91"/>
      <c r="BH342" s="91"/>
      <c r="BI342" s="91"/>
    </row>
    <row r="343" spans="2:61" ht="12.75" customHeight="1">
      <c r="B343" s="1831" t="str">
        <f>'МЕНЮ  12-18л. лето '!J328</f>
        <v>209/17</v>
      </c>
      <c r="C343" s="1814" t="str">
        <f>'МЕНЮ  12-18л. лето '!C328</f>
        <v>Яйца варёные</v>
      </c>
      <c r="D343" s="1830">
        <f>'МЕНЮ  12-18л. лето '!D328</f>
        <v>40</v>
      </c>
      <c r="E343" s="895">
        <f>'МЕНЮ  12-18л. лето '!E328</f>
        <v>5.08</v>
      </c>
      <c r="F343" s="849">
        <f>'МЕНЮ  12-18л. лето '!F328</f>
        <v>4.5999999999999996</v>
      </c>
      <c r="G343" s="849">
        <f>'МЕНЮ  12-18л. лето '!G328</f>
        <v>0.28000000000000003</v>
      </c>
      <c r="H343" s="850">
        <f>'МЕНЮ  12-18л. лето '!H328</f>
        <v>62.84</v>
      </c>
      <c r="I343" s="855">
        <v>0</v>
      </c>
      <c r="J343" s="855">
        <v>0.03</v>
      </c>
      <c r="K343" s="926">
        <v>0.18</v>
      </c>
      <c r="L343" s="712">
        <v>100</v>
      </c>
      <c r="M343" s="893">
        <v>22</v>
      </c>
      <c r="N343" s="857">
        <v>76.8</v>
      </c>
      <c r="O343" s="893">
        <v>4.8</v>
      </c>
      <c r="P343" s="858">
        <v>0.1</v>
      </c>
      <c r="Q343" s="946">
        <f>'МЕНЮ  12-18л. лето '!I328</f>
        <v>64</v>
      </c>
      <c r="R343" s="91"/>
      <c r="AA343" s="101"/>
      <c r="AB343" s="167"/>
      <c r="AC343" s="101"/>
      <c r="AD343" s="101"/>
      <c r="AE343" s="101"/>
      <c r="AF343" s="101"/>
      <c r="AG343" s="101"/>
      <c r="AH343" s="101"/>
      <c r="AI343" s="144"/>
      <c r="AJ343" s="101"/>
      <c r="AK343" s="166"/>
      <c r="AL343" s="100"/>
      <c r="AM343" s="91"/>
      <c r="AN343" s="91"/>
      <c r="AO343" s="91"/>
      <c r="AP343" s="91"/>
      <c r="AQ343" s="91"/>
      <c r="AR343" s="91"/>
      <c r="AS343" s="91"/>
      <c r="AT343" s="91"/>
      <c r="AU343" s="91"/>
      <c r="AV343" s="91"/>
      <c r="AW343" s="91"/>
      <c r="AX343" s="91"/>
      <c r="AY343" s="91"/>
      <c r="AZ343" s="91"/>
      <c r="BA343" s="91"/>
      <c r="BB343" s="91"/>
      <c r="BC343" s="91"/>
      <c r="BD343" s="91"/>
      <c r="BE343" s="581"/>
      <c r="BF343" s="91"/>
      <c r="BG343" s="91"/>
      <c r="BH343" s="91"/>
      <c r="BI343" s="91"/>
    </row>
    <row r="344" spans="2:61" ht="11.25" customHeight="1">
      <c r="B344" s="1831" t="str">
        <f>'МЕНЮ  12-18л. лето '!J329</f>
        <v>379/17</v>
      </c>
      <c r="C344" s="1814" t="str">
        <f>'МЕНЮ  12-18л. лето '!C329</f>
        <v>Кофейный напиток</v>
      </c>
      <c r="D344" s="1830">
        <f>'МЕНЮ  12-18л. лето '!D329</f>
        <v>200</v>
      </c>
      <c r="E344" s="1896">
        <f>'МЕНЮ  12-18л. лето '!E329</f>
        <v>5.8639999999999999</v>
      </c>
      <c r="F344" s="848">
        <f>'МЕНЮ  12-18л. лето '!F329</f>
        <v>5.1680000000000001</v>
      </c>
      <c r="G344" s="848">
        <f>'МЕНЮ  12-18л. лето '!G329</f>
        <v>18.177</v>
      </c>
      <c r="H344" s="850">
        <f>'МЕНЮ  12-18л. лето '!H329</f>
        <v>142.69</v>
      </c>
      <c r="I344" s="855">
        <v>1.04</v>
      </c>
      <c r="J344" s="855">
        <v>0.06</v>
      </c>
      <c r="K344" s="855">
        <v>0.24</v>
      </c>
      <c r="L344" s="713">
        <v>26.507999999999999</v>
      </c>
      <c r="M344" s="957">
        <v>218.863</v>
      </c>
      <c r="N344" s="947">
        <v>189.6</v>
      </c>
      <c r="O344" s="857">
        <v>45.6</v>
      </c>
      <c r="P344" s="858">
        <v>1.4</v>
      </c>
      <c r="Q344" s="946">
        <f>'МЕНЮ  12-18л. лето '!I329</f>
        <v>69</v>
      </c>
      <c r="R344" s="91"/>
      <c r="V344" s="247"/>
      <c r="W344" s="114"/>
      <c r="X344" s="248"/>
      <c r="Y344" s="101"/>
      <c r="Z344" s="101"/>
      <c r="AA344" s="101"/>
      <c r="AB344" s="167"/>
      <c r="AC344" s="101"/>
      <c r="AD344" s="497"/>
      <c r="AE344" s="101"/>
      <c r="AF344" s="101"/>
      <c r="AG344" s="101"/>
      <c r="AH344" s="101"/>
      <c r="AI344" s="101"/>
      <c r="AJ344" s="101"/>
      <c r="AK344" s="166"/>
      <c r="AL344" s="100"/>
      <c r="AM344" s="509"/>
      <c r="AN344" s="574"/>
      <c r="AO344" s="509"/>
      <c r="AP344" s="176"/>
      <c r="AQ344" s="505"/>
      <c r="AR344" s="509"/>
      <c r="AS344" s="176"/>
      <c r="AT344" s="176"/>
      <c r="AU344" s="509"/>
      <c r="AV344" s="504"/>
      <c r="AW344" s="509"/>
      <c r="AX344" s="509"/>
      <c r="AY344" s="91"/>
      <c r="AZ344" s="91"/>
      <c r="BA344" s="91"/>
      <c r="BB344" s="91"/>
      <c r="BC344" s="91"/>
      <c r="BD344" s="91"/>
      <c r="BE344" s="91"/>
      <c r="BF344" s="91"/>
      <c r="BG344" s="91"/>
      <c r="BH344" s="91"/>
      <c r="BI344" s="91"/>
    </row>
    <row r="345" spans="2:61" ht="12" customHeight="1">
      <c r="B345" s="1829" t="str">
        <f>'МЕНЮ  12-18л. лето '!J330</f>
        <v>Пром.пр.</v>
      </c>
      <c r="C345" s="1814" t="str">
        <f>'МЕНЮ  12-18л. лето '!C330</f>
        <v>Хлеб пшеничный</v>
      </c>
      <c r="D345" s="1830">
        <f>'МЕНЮ  12-18л. лето '!D330</f>
        <v>70</v>
      </c>
      <c r="E345" s="895">
        <f>'МЕНЮ  12-18л. лето '!E330</f>
        <v>2.6949999999999998</v>
      </c>
      <c r="F345" s="849">
        <f>'МЕНЮ  12-18л. лето '!F330</f>
        <v>0.96299999999999997</v>
      </c>
      <c r="G345" s="849">
        <f>'МЕНЮ  12-18л. лето '!G330</f>
        <v>35.54</v>
      </c>
      <c r="H345" s="850">
        <f>'МЕНЮ  12-18л. лето '!H330</f>
        <v>171.209</v>
      </c>
      <c r="I345" s="1858">
        <v>0</v>
      </c>
      <c r="J345" s="1893">
        <v>0.09</v>
      </c>
      <c r="K345" s="1884">
        <v>0.03</v>
      </c>
      <c r="L345" s="1823">
        <v>0</v>
      </c>
      <c r="M345" s="1858">
        <v>14</v>
      </c>
      <c r="N345" s="1858">
        <v>46.67</v>
      </c>
      <c r="O345" s="1858">
        <v>9.8000000000000007</v>
      </c>
      <c r="P345" s="1884">
        <v>7.0000000000000007E-2</v>
      </c>
      <c r="Q345" s="946">
        <f>'МЕНЮ  12-18л. лето '!I330</f>
        <v>9</v>
      </c>
      <c r="AA345" s="101"/>
      <c r="AB345" s="167"/>
      <c r="AC345" s="530"/>
      <c r="AD345" s="530"/>
      <c r="AE345" s="530"/>
      <c r="AF345" s="530"/>
      <c r="AG345" s="101"/>
      <c r="AH345" s="144"/>
      <c r="AI345" s="101"/>
      <c r="AJ345" s="101"/>
      <c r="AK345" s="166"/>
      <c r="AL345" s="91"/>
      <c r="AM345" s="509"/>
      <c r="AN345" s="509"/>
      <c r="AO345" s="509"/>
      <c r="AP345" s="509"/>
      <c r="AQ345" s="509"/>
      <c r="AR345" s="509"/>
      <c r="AS345" s="509"/>
      <c r="AT345" s="509"/>
      <c r="AU345" s="509"/>
      <c r="AV345" s="509"/>
      <c r="AW345" s="509"/>
      <c r="AX345" s="509"/>
      <c r="AY345" s="91"/>
      <c r="AZ345" s="91"/>
      <c r="BA345" s="91"/>
      <c r="BB345" s="91"/>
      <c r="BC345" s="91"/>
      <c r="BD345" s="91"/>
      <c r="BE345" s="91"/>
      <c r="BF345" s="91"/>
      <c r="BG345" s="91"/>
      <c r="BH345" s="91"/>
      <c r="BI345" s="91"/>
    </row>
    <row r="346" spans="2:61" ht="13.5" customHeight="1">
      <c r="B346" s="1016" t="str">
        <f>'МЕНЮ  12-18л. лето '!J331</f>
        <v>Пром.пр.</v>
      </c>
      <c r="C346" s="738" t="str">
        <f>'МЕНЮ  12-18л. лето '!C331</f>
        <v>Хлеб ржаной</v>
      </c>
      <c r="D346" s="198">
        <f>'МЕНЮ  12-18л. лето '!D331</f>
        <v>40</v>
      </c>
      <c r="E346" s="721">
        <f>'МЕНЮ  12-18л. лето '!E331</f>
        <v>2.2599999999999998</v>
      </c>
      <c r="F346" s="722">
        <f>'МЕНЮ  12-18л. лето '!F331</f>
        <v>0.6</v>
      </c>
      <c r="G346" s="722">
        <f>'МЕНЮ  12-18л. лето '!G331</f>
        <v>16.745999999999999</v>
      </c>
      <c r="H346" s="713">
        <f>'МЕНЮ  12-18л. лето '!H331</f>
        <v>81.424000000000007</v>
      </c>
      <c r="I346" s="1884">
        <v>0</v>
      </c>
      <c r="J346" s="1884">
        <v>0.1</v>
      </c>
      <c r="K346" s="1884">
        <v>0.1</v>
      </c>
      <c r="L346" s="1823">
        <v>0</v>
      </c>
      <c r="M346" s="1884">
        <v>13.2</v>
      </c>
      <c r="N346" s="1884">
        <v>60.27</v>
      </c>
      <c r="O346" s="1884">
        <v>2.64</v>
      </c>
      <c r="P346" s="1884">
        <v>0.02</v>
      </c>
      <c r="Q346" s="946">
        <f>'МЕНЮ  12-18л. лето '!I331</f>
        <v>10</v>
      </c>
      <c r="AA346" s="101"/>
      <c r="AB346" s="167"/>
      <c r="AC346" s="101"/>
      <c r="AD346" s="101"/>
      <c r="AE346" s="101"/>
      <c r="AF346" s="101"/>
      <c r="AG346" s="101"/>
      <c r="AH346" s="101"/>
      <c r="AI346" s="101"/>
      <c r="AJ346" s="101"/>
      <c r="AK346" s="166"/>
      <c r="AL346" s="91"/>
      <c r="AM346" s="91"/>
      <c r="AN346" s="91"/>
      <c r="AO346" s="91"/>
      <c r="AP346" s="176"/>
      <c r="AQ346" s="176"/>
      <c r="AR346" s="91"/>
      <c r="AS346" s="176"/>
      <c r="AT346" s="176"/>
      <c r="AU346" s="91"/>
      <c r="AV346" s="87"/>
      <c r="AW346" s="91"/>
      <c r="AX346" s="91"/>
      <c r="AY346" s="91"/>
      <c r="AZ346" s="91"/>
      <c r="BA346" s="91"/>
      <c r="BB346" s="91"/>
      <c r="BC346" s="91"/>
      <c r="BD346" s="91"/>
      <c r="BE346" s="91"/>
      <c r="BF346" s="91"/>
      <c r="BG346" s="91"/>
      <c r="BH346" s="91"/>
      <c r="BI346" s="91"/>
    </row>
    <row r="347" spans="2:61" ht="12.75" customHeight="1" thickBot="1">
      <c r="B347" s="1217" t="str">
        <f>'МЕНЮ  12-18л. лето '!J332</f>
        <v>82 /21</v>
      </c>
      <c r="C347" s="307" t="str">
        <f>'МЕНЮ  12-18л. лето '!C332</f>
        <v xml:space="preserve">Фрукты свежие </v>
      </c>
      <c r="D347" s="1832">
        <f>'МЕНЮ  12-18л. лето '!D332</f>
        <v>110</v>
      </c>
      <c r="E347" s="721">
        <f>'МЕНЮ  12-18л. лето '!E332</f>
        <v>0.44</v>
      </c>
      <c r="F347" s="722">
        <f>'МЕНЮ  12-18л. лето '!F332</f>
        <v>0.44</v>
      </c>
      <c r="G347" s="722">
        <f>'МЕНЮ  12-18л. лето '!G332</f>
        <v>10.78</v>
      </c>
      <c r="H347" s="713">
        <f>'МЕНЮ  12-18л. лето '!H332</f>
        <v>51.7</v>
      </c>
      <c r="I347" s="855">
        <v>11</v>
      </c>
      <c r="J347" s="855">
        <v>0.03</v>
      </c>
      <c r="K347" s="855">
        <v>0.02</v>
      </c>
      <c r="L347" s="712">
        <v>0</v>
      </c>
      <c r="M347" s="856">
        <v>17.600000000000001</v>
      </c>
      <c r="N347" s="857">
        <v>12.1</v>
      </c>
      <c r="O347" s="855">
        <v>9.9</v>
      </c>
      <c r="P347" s="858">
        <v>2.42</v>
      </c>
      <c r="Q347" s="946">
        <f>'МЕНЮ  12-18л. лето '!I332</f>
        <v>77</v>
      </c>
      <c r="AA347" s="578"/>
      <c r="AB347" s="579"/>
      <c r="AC347" s="578"/>
      <c r="AD347" s="579"/>
      <c r="AE347" s="580"/>
      <c r="AF347" s="578"/>
      <c r="AG347" s="578"/>
      <c r="AH347" s="580"/>
      <c r="AI347" s="580"/>
      <c r="AJ347" s="578"/>
      <c r="AK347" s="559"/>
      <c r="AL347" s="107"/>
      <c r="AM347" s="540"/>
      <c r="AN347" s="541"/>
      <c r="AO347" s="542"/>
      <c r="AP347" s="543"/>
      <c r="AQ347" s="503"/>
      <c r="AR347" s="503"/>
      <c r="AS347" s="503"/>
      <c r="AT347" s="503"/>
      <c r="AU347" s="503"/>
      <c r="AV347" s="503"/>
      <c r="AW347" s="540"/>
      <c r="AX347" s="540"/>
      <c r="AY347" s="544"/>
      <c r="AZ347" s="91"/>
      <c r="BA347" s="91"/>
      <c r="BB347" s="91"/>
      <c r="BC347" s="91"/>
      <c r="BD347" s="91"/>
      <c r="BE347" s="91"/>
      <c r="BF347" s="91"/>
      <c r="BG347" s="91"/>
      <c r="BH347" s="91"/>
      <c r="BI347" s="91"/>
    </row>
    <row r="348" spans="2:61" ht="12" customHeight="1">
      <c r="B348" s="405" t="s">
        <v>333</v>
      </c>
      <c r="D348" s="1382">
        <f>'МЕНЮ  12-18л. лето '!D333</f>
        <v>665</v>
      </c>
      <c r="E348" s="406">
        <f t="shared" ref="E348:P348" si="28">SUM(E342:E347)</f>
        <v>21.088000000000005</v>
      </c>
      <c r="F348" s="407">
        <f t="shared" si="28"/>
        <v>17.921000000000003</v>
      </c>
      <c r="G348" s="1007">
        <f t="shared" si="28"/>
        <v>104.313</v>
      </c>
      <c r="H348" s="1009">
        <f t="shared" si="28"/>
        <v>677.46900000000005</v>
      </c>
      <c r="I348" s="425">
        <f t="shared" si="28"/>
        <v>13.36</v>
      </c>
      <c r="J348" s="640">
        <f t="shared" si="28"/>
        <v>0.39800000000000002</v>
      </c>
      <c r="K348" s="407">
        <f t="shared" si="28"/>
        <v>0.65800000000000003</v>
      </c>
      <c r="L348" s="939">
        <f t="shared" si="28"/>
        <v>165.90800000000002</v>
      </c>
      <c r="M348" s="939">
        <f t="shared" si="28"/>
        <v>415.66400000000004</v>
      </c>
      <c r="N348" s="939">
        <f t="shared" si="28"/>
        <v>525.44000000000005</v>
      </c>
      <c r="O348" s="939">
        <f t="shared" si="28"/>
        <v>103.34</v>
      </c>
      <c r="P348" s="951">
        <f t="shared" si="28"/>
        <v>4.4509999999999996</v>
      </c>
      <c r="Q348" s="935"/>
      <c r="AA348" s="546"/>
      <c r="AB348" s="546"/>
      <c r="AC348" s="547"/>
      <c r="AD348" s="546"/>
      <c r="AE348" s="546"/>
      <c r="AF348" s="546"/>
      <c r="AG348" s="548"/>
      <c r="AH348" s="548"/>
      <c r="AI348" s="546"/>
      <c r="AJ348" s="546"/>
      <c r="AK348" s="549"/>
      <c r="AL348" s="103"/>
      <c r="AM348" s="506"/>
      <c r="AN348" s="506"/>
      <c r="AO348" s="506"/>
      <c r="AP348" s="550"/>
      <c r="AQ348" s="506"/>
      <c r="AR348" s="506"/>
      <c r="AS348" s="506"/>
      <c r="AT348" s="506"/>
      <c r="AU348" s="506"/>
      <c r="AV348" s="506"/>
      <c r="AW348" s="506"/>
      <c r="AX348" s="506"/>
      <c r="AY348" s="506"/>
      <c r="AZ348" s="91"/>
      <c r="BA348" s="91"/>
      <c r="BB348" s="91"/>
      <c r="BC348" s="91"/>
      <c r="BD348" s="91"/>
      <c r="BE348" s="91"/>
      <c r="BF348" s="91"/>
      <c r="BG348" s="91"/>
      <c r="BH348" s="91"/>
      <c r="BI348" s="91"/>
    </row>
    <row r="349" spans="2:61" ht="11.25" customHeight="1">
      <c r="B349" s="870"/>
      <c r="C349" s="871" t="s">
        <v>10</v>
      </c>
      <c r="D349" s="1198">
        <v>0.25</v>
      </c>
      <c r="E349" s="1010">
        <v>22.5</v>
      </c>
      <c r="F349" s="878">
        <v>23</v>
      </c>
      <c r="G349" s="879">
        <v>95.75</v>
      </c>
      <c r="H349" s="1011">
        <v>680</v>
      </c>
      <c r="I349" s="1181">
        <v>17.5</v>
      </c>
      <c r="J349" s="878">
        <v>0.35</v>
      </c>
      <c r="K349" s="879">
        <v>0.4</v>
      </c>
      <c r="L349" s="880">
        <v>225</v>
      </c>
      <c r="M349" s="1196">
        <v>300</v>
      </c>
      <c r="N349" s="880">
        <v>300</v>
      </c>
      <c r="O349" s="880">
        <v>75</v>
      </c>
      <c r="P349" s="882">
        <v>4.5</v>
      </c>
      <c r="Q349" s="935"/>
      <c r="V349" s="91"/>
      <c r="W349" s="91"/>
      <c r="X349" s="106"/>
      <c r="Y349" s="106"/>
      <c r="Z349" s="106"/>
      <c r="AA349" s="106"/>
      <c r="AB349" s="106"/>
      <c r="AC349" s="106"/>
      <c r="AD349" s="106"/>
      <c r="AE349" s="106"/>
      <c r="AF349" s="106"/>
      <c r="AG349" s="106"/>
      <c r="AH349" s="106"/>
      <c r="AI349" s="106"/>
      <c r="AJ349" s="106"/>
      <c r="AK349" s="91"/>
      <c r="AL349" s="101"/>
      <c r="AM349" s="101"/>
      <c r="AN349" s="101"/>
      <c r="AO349" s="496"/>
      <c r="AP349" s="167"/>
      <c r="AQ349" s="101"/>
      <c r="AR349" s="166"/>
      <c r="AS349" s="166"/>
      <c r="AT349" s="166"/>
      <c r="AU349" s="166"/>
      <c r="AV349" s="166"/>
      <c r="AW349" s="166"/>
      <c r="AX349" s="166"/>
      <c r="AY349" s="110"/>
      <c r="AZ349" s="91"/>
      <c r="BA349" s="91"/>
      <c r="BB349" s="91"/>
      <c r="BC349" s="91"/>
      <c r="BD349" s="91"/>
      <c r="BE349" s="91"/>
      <c r="BF349" s="91"/>
      <c r="BG349" s="91"/>
      <c r="BH349" s="91"/>
      <c r="BI349" s="91"/>
    </row>
    <row r="350" spans="2:61" ht="15" customHeight="1" thickBot="1">
      <c r="B350" s="195"/>
      <c r="C350" s="883" t="s">
        <v>505</v>
      </c>
      <c r="D350" s="884"/>
      <c r="E350" s="1154">
        <v>-1.57</v>
      </c>
      <c r="F350" s="1155">
        <v>-5.52</v>
      </c>
      <c r="G350" s="1155">
        <v>2.2400000000000002</v>
      </c>
      <c r="H350" s="2070">
        <v>-0.09</v>
      </c>
      <c r="I350" s="860">
        <v>-5.91</v>
      </c>
      <c r="J350" s="860">
        <v>3.43</v>
      </c>
      <c r="K350" s="860">
        <v>16.13</v>
      </c>
      <c r="L350" s="860">
        <v>-6.57</v>
      </c>
      <c r="M350" s="860">
        <v>9.64</v>
      </c>
      <c r="N350" s="860">
        <v>18.79</v>
      </c>
      <c r="O350" s="860">
        <v>9.4499999999999993</v>
      </c>
      <c r="P350" s="886">
        <v>-0.27</v>
      </c>
      <c r="Q350" s="68"/>
      <c r="V350" s="263"/>
      <c r="W350" s="502"/>
      <c r="X350" s="106"/>
      <c r="Y350" s="106"/>
      <c r="Z350" s="106"/>
      <c r="AA350" s="106"/>
      <c r="AB350" s="106"/>
      <c r="AC350" s="106"/>
      <c r="AD350" s="106"/>
      <c r="AE350" s="106"/>
      <c r="AF350" s="106"/>
      <c r="AG350" s="106"/>
      <c r="AH350" s="106"/>
      <c r="AI350" s="106"/>
      <c r="AJ350" s="106"/>
      <c r="AK350" s="91"/>
      <c r="AL350" s="100"/>
      <c r="AM350" s="562"/>
      <c r="AN350" s="562"/>
      <c r="AO350" s="562"/>
      <c r="AP350" s="567"/>
      <c r="AQ350" s="562"/>
      <c r="AR350" s="562"/>
      <c r="AS350" s="562"/>
      <c r="AT350" s="562"/>
      <c r="AU350" s="563"/>
      <c r="AV350" s="563"/>
      <c r="AW350" s="562"/>
      <c r="AX350" s="562"/>
      <c r="AY350" s="562"/>
      <c r="AZ350" s="91"/>
      <c r="BA350" s="91"/>
      <c r="BB350" s="91"/>
      <c r="BC350" s="91"/>
      <c r="BD350" s="91"/>
      <c r="BE350" s="91"/>
      <c r="BF350" s="91"/>
      <c r="BG350" s="91"/>
      <c r="BH350" s="91"/>
      <c r="BI350" s="91"/>
    </row>
    <row r="351" spans="2:61" ht="13.5" customHeight="1">
      <c r="B351" s="75"/>
      <c r="C351" s="650" t="s">
        <v>152</v>
      </c>
      <c r="D351" s="48"/>
      <c r="E351" s="983"/>
      <c r="F351" s="1034"/>
      <c r="G351" s="1034"/>
      <c r="H351" s="984"/>
      <c r="I351" s="1035"/>
      <c r="J351" s="984"/>
      <c r="K351" s="1035"/>
      <c r="L351" s="1035"/>
      <c r="M351" s="984"/>
      <c r="N351" s="1035"/>
      <c r="O351" s="1035"/>
      <c r="P351" s="1034"/>
      <c r="Q351" s="960"/>
      <c r="V351" s="91"/>
      <c r="W351" s="91"/>
      <c r="X351" s="106"/>
      <c r="Y351" s="106"/>
      <c r="Z351" s="106"/>
      <c r="AA351" s="106"/>
      <c r="AB351" s="106"/>
      <c r="AC351" s="106"/>
      <c r="AD351" s="106"/>
      <c r="AE351" s="106"/>
      <c r="AF351" s="106"/>
      <c r="AG351" s="106"/>
      <c r="AH351" s="106"/>
      <c r="AI351" s="106"/>
      <c r="AJ351" s="106"/>
      <c r="AK351" s="91"/>
      <c r="AL351" s="100"/>
      <c r="AM351" s="91"/>
      <c r="AN351" s="91"/>
      <c r="AO351" s="91"/>
      <c r="AP351" s="91"/>
      <c r="AQ351" s="91"/>
      <c r="AR351" s="91"/>
      <c r="AS351" s="91"/>
      <c r="AT351" s="91"/>
      <c r="AU351" s="91"/>
      <c r="AV351" s="91"/>
      <c r="AW351" s="91"/>
      <c r="AX351" s="91"/>
      <c r="AY351" s="91"/>
      <c r="AZ351" s="91"/>
      <c r="BA351" s="91"/>
      <c r="BB351" s="91"/>
      <c r="BC351" s="91"/>
      <c r="BD351" s="91"/>
      <c r="BE351" s="91"/>
      <c r="BF351" s="91"/>
      <c r="BG351" s="91"/>
      <c r="BH351" s="91"/>
      <c r="BI351" s="91"/>
    </row>
    <row r="352" spans="2:61" ht="12.75" customHeight="1">
      <c r="B352" s="1829" t="str">
        <f>'МЕНЮ  12-18л. лето '!J337</f>
        <v>54-2з/22</v>
      </c>
      <c r="C352" s="1814" t="str">
        <f>'МЕНЮ  12-18л. лето '!C337</f>
        <v>Огурец в нарезке</v>
      </c>
      <c r="D352" s="1830">
        <f>'МЕНЮ  12-18л. лето '!D337</f>
        <v>70</v>
      </c>
      <c r="E352" s="895">
        <f>'МЕНЮ  12-18л. лето '!E337</f>
        <v>0.61299999999999999</v>
      </c>
      <c r="F352" s="849">
        <f>'МЕНЮ  12-18л. лето '!F337</f>
        <v>8.7999999999999995E-2</v>
      </c>
      <c r="G352" s="849">
        <f>'МЕНЮ  12-18л. лето '!G337</f>
        <v>1.75</v>
      </c>
      <c r="H352" s="850">
        <f>'МЕНЮ  12-18л. лето '!H337</f>
        <v>9.8800000000000008</v>
      </c>
      <c r="I352" s="842">
        <v>7</v>
      </c>
      <c r="J352" s="842">
        <v>0.03</v>
      </c>
      <c r="K352" s="842">
        <v>0.02</v>
      </c>
      <c r="L352" s="844">
        <v>7</v>
      </c>
      <c r="M352" s="842">
        <v>15.75</v>
      </c>
      <c r="N352" s="842">
        <v>29.75</v>
      </c>
      <c r="O352" s="842">
        <v>9.6300000000000008</v>
      </c>
      <c r="P352" s="1212">
        <v>0.47</v>
      </c>
      <c r="Q352" s="847">
        <f>'МЕНЮ  12-18л. лето '!I337</f>
        <v>1</v>
      </c>
      <c r="V352" s="100"/>
      <c r="W352" s="248"/>
      <c r="X352" s="83"/>
      <c r="Y352" s="114"/>
      <c r="Z352" s="114"/>
      <c r="AA352" s="114"/>
      <c r="AB352" s="206"/>
      <c r="AC352" s="206"/>
      <c r="AD352" s="516"/>
      <c r="AE352" s="114"/>
      <c r="AF352" s="114"/>
      <c r="AG352" s="206"/>
      <c r="AH352" s="114"/>
      <c r="AI352" s="114"/>
      <c r="AJ352" s="114"/>
      <c r="AK352" s="114"/>
      <c r="AL352" s="100"/>
      <c r="AM352" s="91"/>
      <c r="AN352" s="91"/>
      <c r="AO352" s="91"/>
      <c r="AP352" s="91"/>
      <c r="AQ352" s="91"/>
      <c r="AR352" s="91"/>
      <c r="AS352" s="91"/>
      <c r="AT352" s="91"/>
      <c r="AU352" s="91"/>
      <c r="AV352" s="504"/>
      <c r="AW352" s="91"/>
      <c r="AX352" s="504"/>
      <c r="AY352" s="91"/>
      <c r="AZ352" s="91"/>
      <c r="BA352" s="91"/>
      <c r="BB352" s="91"/>
      <c r="BC352" s="91"/>
      <c r="BD352" s="91"/>
      <c r="BE352" s="91"/>
      <c r="BF352" s="91"/>
      <c r="BG352" s="91"/>
      <c r="BH352" s="91"/>
      <c r="BI352" s="91"/>
    </row>
    <row r="353" spans="2:61" ht="14.25" customHeight="1">
      <c r="B353" s="1829" t="str">
        <f>'МЕНЮ  12-18л. лето '!J338</f>
        <v>ТТК/96/17</v>
      </c>
      <c r="C353" s="1814" t="str">
        <f>'МЕНЮ  12-18л. лето '!C338</f>
        <v>Рассольник ленинградский</v>
      </c>
      <c r="D353" s="1830">
        <f>'МЕНЮ  12-18л. лето '!D338</f>
        <v>250</v>
      </c>
      <c r="E353" s="895">
        <f>'МЕНЮ  12-18л. лето '!E338</f>
        <v>2.0179999999999998</v>
      </c>
      <c r="F353" s="849">
        <f>'МЕНЮ  12-18л. лето '!F338</f>
        <v>5.09</v>
      </c>
      <c r="G353" s="849">
        <f>'МЕНЮ  12-18л. лето '!G338</f>
        <v>20.045000000000002</v>
      </c>
      <c r="H353" s="850">
        <f>'МЕНЮ  12-18л. лето '!H338</f>
        <v>134.06200000000001</v>
      </c>
      <c r="I353" s="845">
        <v>9.375</v>
      </c>
      <c r="J353" s="845">
        <v>8.0000000000000002E-3</v>
      </c>
      <c r="K353" s="845">
        <v>8.7999999999999995E-2</v>
      </c>
      <c r="L353" s="844">
        <v>0</v>
      </c>
      <c r="M353" s="845">
        <v>29.125</v>
      </c>
      <c r="N353" s="845">
        <v>56.75</v>
      </c>
      <c r="O353" s="845">
        <v>24.125</v>
      </c>
      <c r="P353" s="845">
        <v>1.58</v>
      </c>
      <c r="Q353" s="847">
        <f>'МЕНЮ  12-18л. лето '!I338</f>
        <v>17</v>
      </c>
      <c r="V353" s="100"/>
      <c r="W353" s="91"/>
      <c r="X353" s="248"/>
      <c r="Y353" s="248"/>
      <c r="Z353" s="248"/>
      <c r="AA353" s="248"/>
      <c r="AB353" s="248"/>
      <c r="AC353" s="248"/>
      <c r="AD353" s="248"/>
      <c r="AE353" s="248"/>
      <c r="AF353" s="248"/>
      <c r="AG353" s="248"/>
      <c r="AH353" s="248"/>
      <c r="AI353" s="248"/>
      <c r="AJ353" s="248"/>
      <c r="AK353" s="248"/>
      <c r="AL353" s="100"/>
      <c r="AM353" s="509"/>
      <c r="AN353" s="573"/>
      <c r="AO353" s="509"/>
      <c r="AP353" s="176"/>
      <c r="AQ353" s="505"/>
      <c r="AR353" s="509"/>
      <c r="AS353" s="176"/>
      <c r="AT353" s="176"/>
      <c r="AU353" s="509"/>
      <c r="AV353" s="504"/>
      <c r="AW353" s="509"/>
      <c r="AX353" s="509"/>
      <c r="AY353" s="91"/>
      <c r="AZ353" s="91"/>
      <c r="BA353" s="91"/>
      <c r="BB353" s="91"/>
      <c r="BC353" s="91"/>
      <c r="BD353" s="91"/>
      <c r="BE353" s="91"/>
      <c r="BF353" s="91"/>
      <c r="BG353" s="91"/>
      <c r="BH353" s="91"/>
      <c r="BI353" s="91"/>
    </row>
    <row r="354" spans="2:61" ht="14.25" customHeight="1">
      <c r="B354" s="1831" t="str">
        <f>'МЕНЮ  12-18л. лето '!J339</f>
        <v>268/17</v>
      </c>
      <c r="C354" s="1814" t="str">
        <f>'МЕНЮ  12-18л. лето '!C339</f>
        <v>Биточек из говядины</v>
      </c>
      <c r="D354" s="1830">
        <f>'МЕНЮ  12-18л. лето '!D339</f>
        <v>100</v>
      </c>
      <c r="E354" s="895">
        <f>'МЕНЮ  12-18л. лето '!E339</f>
        <v>20.53</v>
      </c>
      <c r="F354" s="849">
        <f>'МЕНЮ  12-18л. лето '!F339</f>
        <v>12.79</v>
      </c>
      <c r="G354" s="849">
        <f>'МЕНЮ  12-18л. лето '!G339</f>
        <v>10.122999999999999</v>
      </c>
      <c r="H354" s="850">
        <f>'МЕНЮ  12-18л. лето '!H339</f>
        <v>237.423</v>
      </c>
      <c r="I354" s="845">
        <v>0.92300000000000004</v>
      </c>
      <c r="J354" s="984">
        <v>6.4000000000000001E-2</v>
      </c>
      <c r="K354" s="984">
        <v>2.1999999999999999E-2</v>
      </c>
      <c r="L354" s="466">
        <v>12.044</v>
      </c>
      <c r="M354" s="1000">
        <v>58.988999999999997</v>
      </c>
      <c r="N354" s="1037">
        <v>15.362</v>
      </c>
      <c r="O354" s="1000">
        <v>13.349</v>
      </c>
      <c r="P354" s="1028">
        <v>1.98</v>
      </c>
      <c r="Q354" s="847">
        <f>'МЕНЮ  12-18л. лето '!I339</f>
        <v>46</v>
      </c>
      <c r="V354" s="91"/>
      <c r="W354" s="164"/>
      <c r="X354" s="91"/>
      <c r="Y354" s="106"/>
      <c r="Z354" s="106"/>
      <c r="AA354" s="106"/>
      <c r="AB354" s="106"/>
      <c r="AC354" s="106"/>
      <c r="AD354" s="106"/>
      <c r="AE354" s="106"/>
      <c r="AF354" s="106"/>
      <c r="AG354" s="106"/>
      <c r="AH354" s="106"/>
      <c r="AI354" s="106"/>
      <c r="AJ354" s="106"/>
      <c r="AK354" s="91"/>
      <c r="AL354" s="104"/>
      <c r="AM354" s="509"/>
      <c r="AN354" s="509"/>
      <c r="AO354" s="509"/>
      <c r="AP354" s="509"/>
      <c r="AQ354" s="509"/>
      <c r="AR354" s="509"/>
      <c r="AS354" s="509"/>
      <c r="AT354" s="509"/>
      <c r="AU354" s="509"/>
      <c r="AV354" s="509"/>
      <c r="AW354" s="509"/>
      <c r="AX354" s="509"/>
      <c r="AY354" s="91"/>
      <c r="AZ354" s="91"/>
      <c r="BA354" s="91"/>
      <c r="BB354" s="91"/>
      <c r="BC354" s="91"/>
      <c r="BD354" s="91"/>
      <c r="BE354" s="91"/>
      <c r="BF354" s="91"/>
      <c r="BG354" s="91"/>
      <c r="BH354" s="91"/>
      <c r="BI354" s="91"/>
    </row>
    <row r="355" spans="2:61" ht="12" customHeight="1">
      <c r="B355" s="1829" t="str">
        <f>'МЕНЮ  12-18л. лето '!J340</f>
        <v>ТТК/143/17</v>
      </c>
      <c r="C355" s="1814" t="str">
        <f>'МЕНЮ  12-18л. лето '!C340</f>
        <v>Рагу овощное</v>
      </c>
      <c r="D355" s="1830">
        <f>'МЕНЮ  12-18л. лето '!D340</f>
        <v>180</v>
      </c>
      <c r="E355" s="895">
        <f>'МЕНЮ  12-18л. лето '!E340</f>
        <v>3.03</v>
      </c>
      <c r="F355" s="849">
        <f>'МЕНЮ  12-18л. лето '!F340</f>
        <v>11.84</v>
      </c>
      <c r="G355" s="849">
        <f>'МЕНЮ  12-18л. лето '!G340</f>
        <v>24.74</v>
      </c>
      <c r="H355" s="850">
        <f>'МЕНЮ  12-18л. лето '!H340</f>
        <v>217.64</v>
      </c>
      <c r="I355" s="1038">
        <v>0.2145</v>
      </c>
      <c r="J355" s="848">
        <v>0.12</v>
      </c>
      <c r="K355" s="980">
        <v>0.1</v>
      </c>
      <c r="L355" s="844">
        <v>78.86</v>
      </c>
      <c r="M355" s="846">
        <v>63.7</v>
      </c>
      <c r="N355" s="846">
        <v>77.14</v>
      </c>
      <c r="O355" s="845">
        <v>17.87</v>
      </c>
      <c r="P355" s="863">
        <v>0.13</v>
      </c>
      <c r="Q355" s="847">
        <f>'МЕНЮ  12-18л. лето '!I340</f>
        <v>37</v>
      </c>
      <c r="V355" s="100"/>
      <c r="W355" s="87"/>
      <c r="X355" s="83"/>
      <c r="Y355" s="101"/>
      <c r="Z355" s="101"/>
      <c r="AA355" s="101"/>
      <c r="AB355" s="167"/>
      <c r="AC355" s="101"/>
      <c r="AD355" s="497"/>
      <c r="AE355" s="101"/>
      <c r="AF355" s="101"/>
      <c r="AG355" s="101"/>
      <c r="AH355" s="144"/>
      <c r="AI355" s="497"/>
      <c r="AJ355" s="101"/>
      <c r="AK355" s="101"/>
      <c r="AL355" s="91"/>
      <c r="AM355" s="91"/>
      <c r="AN355" s="91"/>
      <c r="AO355" s="91"/>
      <c r="AP355" s="176"/>
      <c r="AQ355" s="176"/>
      <c r="AR355" s="91"/>
      <c r="AS355" s="176"/>
      <c r="AT355" s="176"/>
      <c r="AU355" s="91"/>
      <c r="AV355" s="87"/>
      <c r="AW355" s="91"/>
      <c r="AX355" s="91"/>
      <c r="AY355" s="91"/>
      <c r="AZ355" s="91"/>
      <c r="BA355" s="91"/>
      <c r="BB355" s="91"/>
      <c r="BC355" s="91"/>
      <c r="BD355" s="91"/>
      <c r="BE355" s="91"/>
      <c r="BF355" s="91"/>
      <c r="BG355" s="91"/>
      <c r="BH355" s="91"/>
      <c r="BI355" s="91"/>
    </row>
    <row r="356" spans="2:61" ht="12.75" customHeight="1">
      <c r="B356" s="1829" t="str">
        <f>'МЕНЮ  12-18л. лето '!J341</f>
        <v>54-1хн/22</v>
      </c>
      <c r="C356" s="1814" t="str">
        <f>'МЕНЮ  12-18л. лето '!C341</f>
        <v>Компот из смеси сухофруктов</v>
      </c>
      <c r="D356" s="1830">
        <f>'МЕНЮ  12-18л. лето '!D341</f>
        <v>200</v>
      </c>
      <c r="E356" s="1896">
        <f>'МЕНЮ  12-18л. лето '!E341</f>
        <v>0.6</v>
      </c>
      <c r="F356" s="848">
        <f>'МЕНЮ  12-18л. лето '!F341</f>
        <v>0</v>
      </c>
      <c r="G356" s="848">
        <f>'МЕНЮ  12-18л. лето '!G341</f>
        <v>25.579000000000001</v>
      </c>
      <c r="H356" s="850">
        <f>'МЕНЮ  12-18л. лето '!H341</f>
        <v>103.006</v>
      </c>
      <c r="I356" s="848">
        <v>2.024</v>
      </c>
      <c r="J356" s="848">
        <v>1.2E-2</v>
      </c>
      <c r="K356" s="848">
        <v>0</v>
      </c>
      <c r="L356" s="844">
        <v>0</v>
      </c>
      <c r="M356" s="861">
        <v>24.143000000000001</v>
      </c>
      <c r="N356" s="845">
        <v>23.04</v>
      </c>
      <c r="O356" s="848">
        <v>17.28</v>
      </c>
      <c r="P356" s="1926">
        <v>0.83</v>
      </c>
      <c r="Q356" s="847">
        <f>'МЕНЮ  12-18л. лето '!I341</f>
        <v>71</v>
      </c>
      <c r="V356" s="264"/>
      <c r="W356" s="114"/>
      <c r="X356" s="248"/>
      <c r="Y356" s="101"/>
      <c r="Z356" s="101"/>
      <c r="AA356" s="101"/>
      <c r="AB356" s="167"/>
      <c r="AC356" s="101"/>
      <c r="AD356" s="101"/>
      <c r="AE356" s="101"/>
      <c r="AF356" s="101"/>
      <c r="AG356" s="101"/>
      <c r="AH356" s="101"/>
      <c r="AI356" s="101"/>
      <c r="AJ356" s="101"/>
      <c r="AK356" s="166"/>
      <c r="AL356" s="91"/>
      <c r="AM356" s="540"/>
      <c r="AN356" s="541"/>
      <c r="AO356" s="542"/>
      <c r="AP356" s="543"/>
      <c r="AQ356" s="503"/>
      <c r="AR356" s="503"/>
      <c r="AS356" s="503"/>
      <c r="AT356" s="503"/>
      <c r="AU356" s="503"/>
      <c r="AV356" s="503"/>
      <c r="AW356" s="540"/>
      <c r="AX356" s="540"/>
      <c r="AY356" s="544"/>
      <c r="AZ356" s="91"/>
      <c r="BA356" s="91"/>
      <c r="BB356" s="91"/>
      <c r="BC356" s="91"/>
      <c r="BD356" s="91"/>
      <c r="BE356" s="91"/>
      <c r="BF356" s="91"/>
      <c r="BG356" s="91"/>
      <c r="BH356" s="91"/>
      <c r="BI356" s="91"/>
    </row>
    <row r="357" spans="2:61" ht="11.25" customHeight="1">
      <c r="B357" s="1829" t="str">
        <f>'МЕНЮ  12-18л. лето '!J342</f>
        <v>Пром.пр.</v>
      </c>
      <c r="C357" s="1814" t="str">
        <f>'МЕНЮ  12-18л. лето '!C342</f>
        <v>Хлеб пшеничный</v>
      </c>
      <c r="D357" s="1830">
        <f>'МЕНЮ  12-18л. лето '!D342</f>
        <v>70</v>
      </c>
      <c r="E357" s="895">
        <f>'МЕНЮ  12-18л. лето '!E342</f>
        <v>2.6949999999999998</v>
      </c>
      <c r="F357" s="849">
        <f>'МЕНЮ  12-18л. лето '!F342</f>
        <v>0.96299999999999997</v>
      </c>
      <c r="G357" s="849">
        <f>'МЕНЮ  12-18л. лето '!G342</f>
        <v>34.54</v>
      </c>
      <c r="H357" s="850">
        <f>'МЕНЮ  12-18л. лето '!H342</f>
        <v>171.209</v>
      </c>
      <c r="I357" s="1858">
        <v>0</v>
      </c>
      <c r="J357" s="1893">
        <v>0.09</v>
      </c>
      <c r="K357" s="1884">
        <v>0.03</v>
      </c>
      <c r="L357" s="1823">
        <v>0</v>
      </c>
      <c r="M357" s="1858">
        <v>14</v>
      </c>
      <c r="N357" s="1858">
        <v>46.67</v>
      </c>
      <c r="O357" s="1858">
        <v>9.8000000000000007</v>
      </c>
      <c r="P357" s="1884">
        <v>7.0000000000000007E-2</v>
      </c>
      <c r="Q357" s="847">
        <f>'МЕНЮ  12-18л. лето '!I342</f>
        <v>9</v>
      </c>
      <c r="AH357" s="101"/>
      <c r="AI357" s="101"/>
      <c r="AJ357" s="101"/>
      <c r="AK357" s="166"/>
      <c r="AL357" s="101"/>
      <c r="AM357" s="506"/>
      <c r="AN357" s="506"/>
      <c r="AO357" s="506"/>
      <c r="AP357" s="550"/>
      <c r="AQ357" s="506"/>
      <c r="AR357" s="506"/>
      <c r="AS357" s="506"/>
      <c r="AT357" s="506"/>
      <c r="AU357" s="506"/>
      <c r="AV357" s="506"/>
      <c r="AW357" s="506"/>
      <c r="AX357" s="506"/>
      <c r="AY357" s="506"/>
      <c r="AZ357" s="91"/>
      <c r="BA357" s="91"/>
      <c r="BB357" s="91"/>
      <c r="BC357" s="91"/>
      <c r="BD357" s="91"/>
      <c r="BE357" s="91"/>
      <c r="BF357" s="91"/>
      <c r="BG357" s="91"/>
      <c r="BH357" s="91"/>
      <c r="BI357" s="91"/>
    </row>
    <row r="358" spans="2:61" ht="12" customHeight="1" thickBot="1">
      <c r="B358" s="1217" t="str">
        <f>'МЕНЮ  12-18л. лето '!J343</f>
        <v>Пром.пр.</v>
      </c>
      <c r="C358" s="307" t="str">
        <f>'МЕНЮ  12-18л. лето '!C343</f>
        <v>Хлеб ржаной</v>
      </c>
      <c r="D358" s="1832">
        <f>'МЕНЮ  12-18л. лето '!D343</f>
        <v>40</v>
      </c>
      <c r="E358" s="895">
        <f>'МЕНЮ  12-18л. лето '!E343</f>
        <v>2.2599999999999998</v>
      </c>
      <c r="F358" s="849">
        <f>'МЕНЮ  12-18л. лето '!F343</f>
        <v>0.6</v>
      </c>
      <c r="G358" s="849">
        <f>'МЕНЮ  12-18л. лето '!G343</f>
        <v>16.745999999999999</v>
      </c>
      <c r="H358" s="850">
        <f>'МЕНЮ  12-18л. лето '!H343</f>
        <v>81.424000000000007</v>
      </c>
      <c r="I358" s="1884">
        <v>0</v>
      </c>
      <c r="J358" s="1899">
        <v>0.08</v>
      </c>
      <c r="K358" s="1899">
        <v>0.08</v>
      </c>
      <c r="L358" s="1823">
        <v>0</v>
      </c>
      <c r="M358" s="1884">
        <v>13.2</v>
      </c>
      <c r="N358" s="1884">
        <v>60.27</v>
      </c>
      <c r="O358" s="1884">
        <v>2.64</v>
      </c>
      <c r="P358" s="1884">
        <v>0.02</v>
      </c>
      <c r="Q358" s="847">
        <f>'МЕНЮ  12-18л. лето '!I343</f>
        <v>10</v>
      </c>
      <c r="V358" s="266"/>
      <c r="W358" s="114"/>
      <c r="X358" s="147"/>
      <c r="Y358" s="101"/>
      <c r="Z358" s="101"/>
      <c r="AA358" s="101"/>
      <c r="AB358" s="167"/>
      <c r="AC358" s="101"/>
      <c r="AD358" s="101"/>
      <c r="AE358" s="101"/>
      <c r="AF358" s="101"/>
      <c r="AG358" s="101"/>
      <c r="AH358" s="101"/>
      <c r="AI358" s="101"/>
      <c r="AJ358" s="101"/>
      <c r="AK358" s="166"/>
      <c r="AL358" s="100"/>
      <c r="AM358" s="101"/>
      <c r="AN358" s="101"/>
      <c r="AO358" s="101"/>
      <c r="AP358" s="167"/>
      <c r="AQ358" s="101"/>
      <c r="AR358" s="101"/>
      <c r="AS358" s="101"/>
      <c r="AT358" s="101"/>
      <c r="AU358" s="101"/>
      <c r="AV358" s="101"/>
      <c r="AW358" s="101"/>
      <c r="AX358" s="101"/>
      <c r="AY358" s="110"/>
      <c r="AZ358" s="91"/>
      <c r="BA358" s="91"/>
      <c r="BB358" s="91"/>
      <c r="BC358" s="91"/>
      <c r="BD358" s="91"/>
      <c r="BE358" s="91"/>
      <c r="BF358" s="91"/>
      <c r="BG358" s="91"/>
      <c r="BH358" s="91"/>
      <c r="BI358" s="91"/>
    </row>
    <row r="359" spans="2:61" ht="9.75" customHeight="1">
      <c r="B359" s="405" t="s">
        <v>337</v>
      </c>
      <c r="C359" s="911"/>
      <c r="D359" s="1663">
        <f t="shared" ref="D359:P359" si="29">SUM(D352:D358)</f>
        <v>910</v>
      </c>
      <c r="E359" s="422">
        <f t="shared" si="29"/>
        <v>31.746000000000002</v>
      </c>
      <c r="F359" s="407">
        <f t="shared" si="29"/>
        <v>31.371000000000002</v>
      </c>
      <c r="G359" s="640">
        <f t="shared" si="29"/>
        <v>133.523</v>
      </c>
      <c r="H359" s="949">
        <f t="shared" si="29"/>
        <v>954.64400000000001</v>
      </c>
      <c r="I359" s="640">
        <f t="shared" si="29"/>
        <v>19.536500000000004</v>
      </c>
      <c r="J359" s="640">
        <f t="shared" si="29"/>
        <v>0.40400000000000003</v>
      </c>
      <c r="K359" s="640">
        <f t="shared" si="29"/>
        <v>0.34</v>
      </c>
      <c r="L359" s="640">
        <f t="shared" si="29"/>
        <v>97.903999999999996</v>
      </c>
      <c r="M359" s="963">
        <f t="shared" si="29"/>
        <v>218.90700000000001</v>
      </c>
      <c r="N359" s="963">
        <f t="shared" si="29"/>
        <v>308.98199999999997</v>
      </c>
      <c r="O359" s="963">
        <f t="shared" si="29"/>
        <v>94.694000000000003</v>
      </c>
      <c r="P359" s="641">
        <f t="shared" si="29"/>
        <v>5.0799999999999992</v>
      </c>
      <c r="Q359" s="977"/>
      <c r="V359" s="266"/>
      <c r="W359" s="114"/>
      <c r="X359" s="248"/>
      <c r="Y359" s="101"/>
      <c r="Z359" s="101"/>
      <c r="AA359" s="101"/>
      <c r="AB359" s="167"/>
      <c r="AC359" s="101"/>
      <c r="AD359" s="101"/>
      <c r="AE359" s="101"/>
      <c r="AF359" s="101"/>
      <c r="AG359" s="101"/>
      <c r="AH359" s="101"/>
      <c r="AI359" s="101"/>
      <c r="AJ359" s="101"/>
      <c r="AK359" s="166"/>
      <c r="AL359" s="100"/>
      <c r="AM359" s="562"/>
      <c r="AN359" s="562"/>
      <c r="AO359" s="562"/>
      <c r="AP359" s="567"/>
      <c r="AQ359" s="562"/>
      <c r="AR359" s="562"/>
      <c r="AS359" s="562"/>
      <c r="AT359" s="562"/>
      <c r="AU359" s="563"/>
      <c r="AV359" s="563"/>
      <c r="AW359" s="562"/>
      <c r="AX359" s="562"/>
      <c r="AY359" s="562"/>
      <c r="AZ359" s="91"/>
      <c r="BA359" s="91"/>
      <c r="BB359" s="91"/>
      <c r="BC359" s="91"/>
      <c r="BD359" s="91"/>
      <c r="BE359" s="91"/>
      <c r="BF359" s="91"/>
      <c r="BG359" s="91"/>
      <c r="BH359" s="91"/>
      <c r="BI359" s="91"/>
    </row>
    <row r="360" spans="2:61" ht="12" customHeight="1">
      <c r="B360" s="870"/>
      <c r="C360" s="871" t="s">
        <v>10</v>
      </c>
      <c r="D360" s="1198">
        <v>0.35</v>
      </c>
      <c r="E360" s="1199">
        <v>31.5</v>
      </c>
      <c r="F360" s="1181">
        <v>32.200000000000003</v>
      </c>
      <c r="G360" s="1219">
        <v>134.05000000000001</v>
      </c>
      <c r="H360" s="1200">
        <v>952</v>
      </c>
      <c r="I360" s="901">
        <v>24.5</v>
      </c>
      <c r="J360" s="878">
        <v>0.49</v>
      </c>
      <c r="K360" s="879">
        <v>0.56000000000000005</v>
      </c>
      <c r="L360" s="880">
        <v>315</v>
      </c>
      <c r="M360" s="902">
        <v>420</v>
      </c>
      <c r="N360" s="903">
        <v>420</v>
      </c>
      <c r="O360" s="903">
        <v>105</v>
      </c>
      <c r="P360" s="882">
        <v>6.3</v>
      </c>
      <c r="Q360" s="935"/>
      <c r="V360" s="266"/>
      <c r="W360" s="114"/>
      <c r="X360" s="248"/>
      <c r="Y360" s="101"/>
      <c r="Z360" s="101"/>
      <c r="AA360" s="101"/>
      <c r="AB360" s="167"/>
      <c r="AC360" s="101"/>
      <c r="AD360" s="101"/>
      <c r="AE360" s="101"/>
      <c r="AF360" s="101"/>
      <c r="AG360" s="101"/>
      <c r="AH360" s="101"/>
      <c r="AI360" s="101"/>
      <c r="AJ360" s="101"/>
      <c r="AK360" s="166"/>
      <c r="AL360" s="100"/>
      <c r="AM360" s="91"/>
      <c r="AN360" s="91"/>
      <c r="AO360" s="91"/>
      <c r="AP360" s="91"/>
      <c r="AQ360" s="91"/>
      <c r="AR360" s="91"/>
      <c r="AS360" s="91"/>
      <c r="AT360" s="91"/>
      <c r="AU360" s="91"/>
      <c r="AV360" s="91"/>
      <c r="AW360" s="91"/>
      <c r="AX360" s="91"/>
      <c r="AY360" s="91"/>
      <c r="AZ360" s="91"/>
      <c r="BA360" s="91"/>
      <c r="BB360" s="91"/>
      <c r="BC360" s="91"/>
      <c r="BD360" s="91"/>
      <c r="BE360" s="91"/>
      <c r="BF360" s="91"/>
      <c r="BG360" s="91"/>
      <c r="BH360" s="91"/>
      <c r="BI360" s="91"/>
    </row>
    <row r="361" spans="2:61" ht="12" customHeight="1" thickBot="1">
      <c r="B361" s="195"/>
      <c r="C361" s="883" t="s">
        <v>505</v>
      </c>
      <c r="D361" s="884"/>
      <c r="E361" s="1086">
        <v>0.27</v>
      </c>
      <c r="F361" s="647">
        <v>-0.9</v>
      </c>
      <c r="G361" s="647">
        <v>-0.14000000000000001</v>
      </c>
      <c r="H361" s="1091">
        <v>0.1</v>
      </c>
      <c r="I361" s="860">
        <v>-7.09</v>
      </c>
      <c r="J361" s="860">
        <v>-6.14</v>
      </c>
      <c r="K361" s="860">
        <v>-13.75</v>
      </c>
      <c r="L361" s="860">
        <v>-24.12</v>
      </c>
      <c r="M361" s="860">
        <v>-16.760000000000002</v>
      </c>
      <c r="N361" s="860">
        <v>-9.25</v>
      </c>
      <c r="O361" s="860">
        <v>-3.44</v>
      </c>
      <c r="P361" s="886">
        <v>-6.78</v>
      </c>
      <c r="Q361" s="1040"/>
      <c r="V361" s="111"/>
      <c r="W361" s="164"/>
      <c r="X361" s="91"/>
      <c r="Y361" s="91"/>
      <c r="Z361" s="91"/>
      <c r="AA361" s="524"/>
      <c r="AB361" s="91"/>
      <c r="AC361" s="91"/>
      <c r="AD361" s="91"/>
      <c r="AE361" s="91"/>
      <c r="AF361" s="91"/>
      <c r="AG361" s="91"/>
      <c r="AH361" s="91"/>
      <c r="AI361" s="91"/>
      <c r="AJ361" s="91"/>
      <c r="AK361" s="100"/>
      <c r="AL361" s="100"/>
      <c r="AM361" s="91"/>
      <c r="AN361" s="91"/>
      <c r="AO361" s="91"/>
      <c r="AP361" s="91"/>
      <c r="AQ361" s="91"/>
      <c r="AR361" s="91"/>
      <c r="AS361" s="91"/>
      <c r="AT361" s="91"/>
      <c r="AU361" s="91"/>
      <c r="AV361" s="91"/>
      <c r="AW361" s="91"/>
      <c r="AX361" s="91"/>
      <c r="AY361" s="91"/>
      <c r="AZ361" s="91"/>
      <c r="BA361" s="91"/>
      <c r="BB361" s="91"/>
      <c r="BC361" s="91"/>
      <c r="BD361" s="91"/>
      <c r="BE361" s="91"/>
      <c r="BF361" s="91"/>
      <c r="BG361" s="91"/>
      <c r="BH361" s="91"/>
      <c r="BI361" s="91"/>
    </row>
    <row r="362" spans="2:61" ht="10.5" customHeight="1" thickBot="1">
      <c r="V362" s="316"/>
      <c r="W362" s="114"/>
      <c r="X362" s="248"/>
      <c r="Y362" s="101"/>
      <c r="Z362" s="101"/>
      <c r="AA362" s="101"/>
      <c r="AB362" s="167"/>
      <c r="AC362" s="101"/>
      <c r="AD362" s="101"/>
      <c r="AE362" s="497"/>
      <c r="AF362" s="101"/>
      <c r="AG362" s="101"/>
      <c r="AH362" s="101"/>
      <c r="AI362" s="101"/>
      <c r="AJ362" s="101"/>
      <c r="AK362" s="166"/>
      <c r="AL362" s="104"/>
      <c r="AM362" s="107"/>
      <c r="AN362" s="574"/>
      <c r="AO362" s="260"/>
      <c r="AP362" s="582"/>
      <c r="AQ362" s="236"/>
      <c r="AR362" s="574"/>
      <c r="AS362" s="91"/>
      <c r="AT362" s="91"/>
      <c r="AU362" s="91"/>
      <c r="AV362" s="91"/>
      <c r="AW362" s="91"/>
      <c r="AX362" s="91"/>
      <c r="AY362" s="91"/>
      <c r="AZ362" s="91"/>
      <c r="BA362" s="91"/>
      <c r="BB362" s="91"/>
      <c r="BC362" s="91"/>
      <c r="BD362" s="91"/>
      <c r="BE362" s="91"/>
      <c r="BF362" s="91"/>
      <c r="BG362" s="91"/>
      <c r="BH362" s="91"/>
      <c r="BI362" s="91"/>
    </row>
    <row r="363" spans="2:61" ht="12" customHeight="1">
      <c r="B363" s="33"/>
      <c r="C363" s="34" t="s">
        <v>508</v>
      </c>
      <c r="D363" s="35"/>
      <c r="E363" s="130">
        <f>E348+E359</f>
        <v>52.834000000000003</v>
      </c>
      <c r="F363" s="425">
        <f t="shared" ref="F363:P363" si="30">F348+F359</f>
        <v>49.292000000000002</v>
      </c>
      <c r="G363" s="425">
        <f t="shared" si="30"/>
        <v>237.83600000000001</v>
      </c>
      <c r="H363" s="425">
        <f t="shared" si="30"/>
        <v>1632.1130000000001</v>
      </c>
      <c r="I363" s="425">
        <f t="shared" si="30"/>
        <v>32.896500000000003</v>
      </c>
      <c r="J363" s="425">
        <f t="shared" si="30"/>
        <v>0.80200000000000005</v>
      </c>
      <c r="K363" s="425">
        <f t="shared" si="30"/>
        <v>0.998</v>
      </c>
      <c r="L363" s="425">
        <f t="shared" si="30"/>
        <v>263.81200000000001</v>
      </c>
      <c r="M363" s="425">
        <f t="shared" si="30"/>
        <v>634.57100000000003</v>
      </c>
      <c r="N363" s="425">
        <f t="shared" si="30"/>
        <v>834.42200000000003</v>
      </c>
      <c r="O363" s="914">
        <f t="shared" si="30"/>
        <v>198.03399999999999</v>
      </c>
      <c r="P363" s="426">
        <f t="shared" si="30"/>
        <v>9.5309999999999988</v>
      </c>
      <c r="V363" s="266"/>
      <c r="W363" s="87"/>
      <c r="X363" s="248"/>
      <c r="Y363" s="101"/>
      <c r="Z363" s="101"/>
      <c r="AA363" s="496"/>
      <c r="AB363" s="167"/>
      <c r="AC363" s="101"/>
      <c r="AD363" s="166"/>
      <c r="AE363" s="166"/>
      <c r="AF363" s="166"/>
      <c r="AG363" s="166"/>
      <c r="AH363" s="166"/>
      <c r="AI363" s="166"/>
      <c r="AJ363" s="166"/>
      <c r="AK363" s="166"/>
      <c r="AL363" s="91"/>
      <c r="AM363" s="557"/>
      <c r="AN363" s="557"/>
      <c r="AO363" s="557"/>
      <c r="AP363" s="550"/>
      <c r="AQ363" s="503"/>
      <c r="AR363" s="503"/>
      <c r="AS363" s="503"/>
      <c r="AT363" s="503"/>
      <c r="AU363" s="503"/>
      <c r="AV363" s="503"/>
      <c r="AW363" s="540"/>
      <c r="AX363" s="540"/>
      <c r="AY363" s="544"/>
      <c r="AZ363" s="91"/>
      <c r="BA363" s="91"/>
      <c r="BB363" s="91"/>
      <c r="BC363" s="91"/>
      <c r="BD363" s="91"/>
      <c r="BE363" s="91"/>
      <c r="BF363" s="91"/>
      <c r="BG363" s="91"/>
      <c r="BH363" s="91"/>
      <c r="BI363" s="91"/>
    </row>
    <row r="364" spans="2:61" ht="12" customHeight="1">
      <c r="B364" s="711"/>
      <c r="C364" s="916" t="s">
        <v>10</v>
      </c>
      <c r="D364" s="872">
        <v>0.6</v>
      </c>
      <c r="E364" s="1873">
        <v>54</v>
      </c>
      <c r="F364" s="1874">
        <v>55.2</v>
      </c>
      <c r="G364" s="1875">
        <v>229.8</v>
      </c>
      <c r="H364" s="1876">
        <v>1632</v>
      </c>
      <c r="I364" s="901">
        <v>42</v>
      </c>
      <c r="J364" s="878">
        <v>0.84</v>
      </c>
      <c r="K364" s="879">
        <v>0.96</v>
      </c>
      <c r="L364" s="880">
        <v>540</v>
      </c>
      <c r="M364" s="919">
        <v>720</v>
      </c>
      <c r="N364" s="881">
        <v>720</v>
      </c>
      <c r="O364" s="881">
        <v>180</v>
      </c>
      <c r="P364" s="1802">
        <v>10.8</v>
      </c>
      <c r="V364" s="100"/>
      <c r="W364" s="87"/>
      <c r="X364" s="83"/>
      <c r="Y364" s="101"/>
      <c r="Z364" s="101"/>
      <c r="AA364" s="101"/>
      <c r="AB364" s="167"/>
      <c r="AC364" s="101"/>
      <c r="AD364" s="101"/>
      <c r="AE364" s="101"/>
      <c r="AF364" s="101"/>
      <c r="AG364" s="101"/>
      <c r="AH364" s="101"/>
      <c r="AI364" s="101"/>
      <c r="AJ364" s="101"/>
      <c r="AK364" s="166"/>
      <c r="AL364" s="91"/>
      <c r="AM364" s="558"/>
      <c r="AN364" s="558"/>
      <c r="AO364" s="558"/>
      <c r="AP364" s="558"/>
      <c r="AQ364" s="558"/>
      <c r="AR364" s="558"/>
      <c r="AS364" s="558"/>
      <c r="AT364" s="558"/>
      <c r="AU364" s="558"/>
      <c r="AV364" s="558"/>
      <c r="AW364" s="558"/>
      <c r="AX364" s="558"/>
      <c r="AY364" s="558"/>
      <c r="AZ364" s="91"/>
      <c r="BA364" s="91"/>
      <c r="BB364" s="91"/>
      <c r="BC364" s="91"/>
      <c r="BD364" s="91"/>
      <c r="BE364" s="91"/>
      <c r="BF364" s="91"/>
      <c r="BG364" s="91"/>
      <c r="BH364" s="91"/>
      <c r="BI364" s="91"/>
    </row>
    <row r="365" spans="2:61" ht="12" customHeight="1" thickBot="1">
      <c r="B365" s="195"/>
      <c r="C365" s="883" t="s">
        <v>505</v>
      </c>
      <c r="D365" s="884"/>
      <c r="E365" s="1086">
        <v>-1.3</v>
      </c>
      <c r="F365" s="647">
        <v>-6.42</v>
      </c>
      <c r="G365" s="647">
        <v>2.1</v>
      </c>
      <c r="H365" s="1091">
        <v>0</v>
      </c>
      <c r="I365" s="860">
        <v>-13.01</v>
      </c>
      <c r="J365" s="860">
        <v>-2.71</v>
      </c>
      <c r="K365" s="860">
        <v>2.37</v>
      </c>
      <c r="L365" s="860">
        <v>-30.69</v>
      </c>
      <c r="M365" s="860">
        <v>-7.12</v>
      </c>
      <c r="N365" s="860">
        <v>9.5399999999999991</v>
      </c>
      <c r="O365" s="860">
        <v>6.01</v>
      </c>
      <c r="P365" s="886">
        <v>-7.05</v>
      </c>
      <c r="V365" s="100"/>
      <c r="W365" s="87"/>
      <c r="X365" s="82"/>
      <c r="Y365" s="101"/>
      <c r="Z365" s="101"/>
      <c r="AA365" s="101"/>
      <c r="AB365" s="167"/>
      <c r="AC365" s="496"/>
      <c r="AD365" s="497"/>
      <c r="AE365" s="497"/>
      <c r="AF365" s="497"/>
      <c r="AG365" s="497"/>
      <c r="AH365" s="144"/>
      <c r="AI365" s="497"/>
      <c r="AJ365" s="497"/>
      <c r="AK365" s="166"/>
      <c r="AL365" s="91"/>
      <c r="AM365" s="83"/>
      <c r="AN365" s="83"/>
      <c r="AO365" s="135"/>
      <c r="AP365" s="508"/>
      <c r="AQ365" s="83"/>
      <c r="AR365" s="83"/>
      <c r="AS365" s="135"/>
      <c r="AT365" s="83"/>
      <c r="AU365" s="83"/>
      <c r="AV365" s="144"/>
      <c r="AW365" s="83"/>
      <c r="AX365" s="83"/>
      <c r="AY365" s="83"/>
      <c r="AZ365" s="91"/>
      <c r="BA365" s="91"/>
      <c r="BB365" s="91"/>
      <c r="BC365" s="91"/>
      <c r="BD365" s="91"/>
      <c r="BE365" s="91"/>
      <c r="BF365" s="91"/>
      <c r="BG365" s="91"/>
      <c r="BH365" s="91"/>
      <c r="BI365" s="91"/>
    </row>
    <row r="366" spans="2:61">
      <c r="V366" s="266"/>
      <c r="W366" s="114"/>
      <c r="X366" s="248"/>
      <c r="Y366" s="101"/>
      <c r="Z366" s="101"/>
      <c r="AA366" s="101"/>
      <c r="AB366" s="167"/>
      <c r="AC366" s="530"/>
      <c r="AD366" s="530"/>
      <c r="AE366" s="530"/>
      <c r="AF366" s="530"/>
      <c r="AG366" s="101"/>
      <c r="AH366" s="144"/>
      <c r="AI366" s="101"/>
      <c r="AJ366" s="101"/>
      <c r="AK366" s="166"/>
      <c r="AL366" s="91"/>
      <c r="AM366" s="91"/>
      <c r="AN366" s="91"/>
      <c r="AO366" s="91"/>
      <c r="AP366" s="91"/>
      <c r="AQ366" s="91"/>
      <c r="AR366" s="91"/>
      <c r="AS366" s="91"/>
      <c r="AT366" s="91"/>
      <c r="AU366" s="91"/>
      <c r="AV366" s="91"/>
      <c r="AW366" s="91"/>
      <c r="AX366" s="91"/>
      <c r="AY366" s="91"/>
      <c r="AZ366" s="91"/>
      <c r="BA366" s="91"/>
      <c r="BB366" s="91"/>
      <c r="BC366" s="91"/>
      <c r="BD366" s="91"/>
      <c r="BE366" s="91"/>
      <c r="BF366" s="91"/>
      <c r="BG366" s="91"/>
      <c r="BH366" s="91"/>
      <c r="BI366" s="91"/>
    </row>
    <row r="367" spans="2:61" ht="12" customHeight="1">
      <c r="C367" s="794"/>
      <c r="D367" s="279" t="s">
        <v>313</v>
      </c>
      <c r="E367" s="330"/>
      <c r="Q367" s="58"/>
      <c r="V367" s="266"/>
      <c r="W367" s="114"/>
      <c r="X367" s="83"/>
      <c r="Y367" s="101"/>
      <c r="Z367" s="101"/>
      <c r="AA367" s="101"/>
      <c r="AB367" s="167"/>
      <c r="AC367" s="101"/>
      <c r="AD367" s="101"/>
      <c r="AE367" s="101"/>
      <c r="AF367" s="101"/>
      <c r="AG367" s="101"/>
      <c r="AH367" s="101"/>
      <c r="AI367" s="101"/>
      <c r="AJ367" s="101"/>
      <c r="AK367" s="166"/>
      <c r="AL367" s="91"/>
      <c r="AM367" s="91"/>
      <c r="AN367" s="91"/>
      <c r="AO367" s="91"/>
      <c r="AP367" s="91"/>
      <c r="AQ367" s="91"/>
      <c r="AR367" s="91"/>
      <c r="AS367" s="91"/>
      <c r="AT367" s="91"/>
      <c r="AU367" s="91"/>
      <c r="AV367" s="91"/>
      <c r="AW367" s="91"/>
      <c r="AX367" s="91"/>
      <c r="AY367" s="91"/>
      <c r="AZ367" s="91"/>
      <c r="BA367" s="91"/>
      <c r="BB367" s="91"/>
      <c r="BC367" s="91"/>
      <c r="BD367" s="91"/>
      <c r="BE367" s="91"/>
      <c r="BF367" s="91"/>
      <c r="BG367" s="91"/>
      <c r="BH367" s="91"/>
      <c r="BI367" s="91"/>
    </row>
    <row r="368" spans="2:61" ht="13.5" customHeight="1">
      <c r="C368" s="1195" t="s">
        <v>538</v>
      </c>
      <c r="D368" s="132"/>
      <c r="E368" s="2"/>
      <c r="F368"/>
      <c r="I368"/>
      <c r="J368"/>
      <c r="K368" s="21"/>
      <c r="L368" s="21"/>
      <c r="M368"/>
      <c r="N368"/>
      <c r="O368"/>
      <c r="P368"/>
      <c r="V368" s="266"/>
      <c r="W368" s="114"/>
      <c r="X368" s="248"/>
      <c r="Y368" s="101"/>
      <c r="Z368" s="101"/>
      <c r="AA368" s="101"/>
      <c r="AB368" s="167"/>
      <c r="AC368" s="101"/>
      <c r="AD368" s="497"/>
      <c r="AE368" s="101"/>
      <c r="AF368" s="101"/>
      <c r="AG368" s="101"/>
      <c r="AH368" s="101"/>
      <c r="AI368" s="101"/>
      <c r="AJ368" s="101"/>
      <c r="AK368" s="166"/>
      <c r="AL368" s="91"/>
      <c r="AM368" s="91"/>
      <c r="AN368" s="91"/>
      <c r="AO368" s="91"/>
      <c r="AP368" s="91"/>
      <c r="AQ368" s="91"/>
      <c r="AR368" s="91"/>
      <c r="AS368" s="91"/>
      <c r="AT368" s="91"/>
      <c r="AU368" s="91"/>
      <c r="AV368" s="91"/>
      <c r="AW368" s="91"/>
      <c r="AX368" s="91"/>
      <c r="AY368" s="91"/>
      <c r="AZ368" s="91"/>
      <c r="BA368" s="91"/>
      <c r="BB368" s="91"/>
      <c r="BC368" s="91"/>
      <c r="BD368" s="91"/>
      <c r="BE368" s="91"/>
      <c r="BF368" s="91"/>
      <c r="BG368" s="91"/>
      <c r="BH368" s="91"/>
      <c r="BI368" s="91"/>
    </row>
    <row r="369" spans="2:61" ht="15" customHeight="1">
      <c r="B369" s="335" t="s">
        <v>539</v>
      </c>
      <c r="C369" s="802"/>
      <c r="L369" s="470" t="s">
        <v>534</v>
      </c>
      <c r="V369" s="83"/>
      <c r="W369" s="514"/>
      <c r="X369" s="86"/>
      <c r="Y369" s="578"/>
      <c r="Z369" s="578"/>
      <c r="AA369" s="578"/>
      <c r="AB369" s="579"/>
      <c r="AC369" s="578"/>
      <c r="AD369" s="579"/>
      <c r="AE369" s="580"/>
      <c r="AF369" s="578"/>
      <c r="AG369" s="578"/>
      <c r="AH369" s="579"/>
      <c r="AI369" s="579"/>
      <c r="AJ369" s="578"/>
      <c r="AK369" s="559"/>
      <c r="AL369" s="91"/>
      <c r="AM369" s="91"/>
      <c r="AN369" s="91"/>
      <c r="AO369" s="91"/>
      <c r="AP369" s="91"/>
      <c r="AQ369" s="91"/>
      <c r="AR369" s="91"/>
      <c r="AS369" s="91"/>
      <c r="AT369" s="91"/>
      <c r="AU369" s="91"/>
      <c r="AV369" s="91"/>
      <c r="AW369" s="91"/>
      <c r="AX369" s="91"/>
      <c r="AY369" s="91"/>
      <c r="AZ369" s="91"/>
      <c r="BA369" s="91"/>
      <c r="BB369" s="91"/>
      <c r="BC369" s="91"/>
      <c r="BD369" s="91"/>
      <c r="BE369" s="91"/>
      <c r="BF369" s="91"/>
      <c r="BG369" s="91"/>
      <c r="BH369" s="91"/>
      <c r="BI369" s="91"/>
    </row>
    <row r="370" spans="2:61" ht="14.25" customHeight="1">
      <c r="C370" s="794" t="s">
        <v>477</v>
      </c>
      <c r="V370" s="91"/>
      <c r="W370" s="545"/>
      <c r="X370" s="91"/>
      <c r="Y370" s="546"/>
      <c r="Z370" s="546"/>
      <c r="AA370" s="546"/>
      <c r="AB370" s="546"/>
      <c r="AC370" s="547"/>
      <c r="AD370" s="546"/>
      <c r="AE370" s="546"/>
      <c r="AF370" s="546"/>
      <c r="AG370" s="548"/>
      <c r="AH370" s="548"/>
      <c r="AI370" s="546"/>
      <c r="AJ370" s="546"/>
      <c r="AK370" s="549"/>
      <c r="AL370" s="91"/>
      <c r="AM370" s="91"/>
      <c r="AN370" s="91"/>
      <c r="AO370" s="91"/>
      <c r="AP370" s="91"/>
      <c r="AQ370" s="91"/>
      <c r="AR370" s="91"/>
      <c r="AS370" s="91"/>
      <c r="AT370" s="91"/>
      <c r="AU370" s="91"/>
      <c r="AV370" s="91"/>
      <c r="AW370" s="91"/>
      <c r="AX370" s="91"/>
      <c r="AY370" s="91"/>
      <c r="AZ370" s="91"/>
      <c r="BA370" s="91"/>
      <c r="BB370" s="91"/>
      <c r="BC370" s="91"/>
      <c r="BD370" s="91"/>
      <c r="BE370" s="91"/>
      <c r="BF370" s="91"/>
      <c r="BG370" s="91"/>
      <c r="BH370" s="91"/>
      <c r="BI370" s="91"/>
    </row>
    <row r="371" spans="2:61" ht="19.5" customHeight="1" thickBot="1">
      <c r="B371" s="269" t="s">
        <v>597</v>
      </c>
      <c r="C371" s="21"/>
      <c r="D371"/>
      <c r="F371" s="634" t="s">
        <v>581</v>
      </c>
      <c r="I371" s="2" t="s">
        <v>0</v>
      </c>
      <c r="J371"/>
      <c r="K371" s="70" t="s">
        <v>533</v>
      </c>
      <c r="L371" s="21"/>
      <c r="M371" s="21"/>
      <c r="N371" s="25"/>
      <c r="P371" s="353"/>
      <c r="V371" s="91"/>
      <c r="W371" s="91"/>
      <c r="X371" s="106"/>
      <c r="Y371" s="106"/>
      <c r="Z371" s="106"/>
      <c r="AA371" s="106"/>
      <c r="AB371" s="106"/>
      <c r="AC371" s="106"/>
      <c r="AD371" s="106"/>
      <c r="AE371" s="106"/>
      <c r="AF371" s="106"/>
      <c r="AG371" s="106"/>
      <c r="AH371" s="106"/>
      <c r="AI371" s="106"/>
      <c r="AJ371" s="106"/>
      <c r="AK371" s="91"/>
      <c r="AL371" s="91"/>
      <c r="AM371" s="509"/>
      <c r="AN371" s="509"/>
      <c r="AO371" s="509"/>
      <c r="AP371" s="176"/>
      <c r="AQ371" s="505"/>
      <c r="AR371" s="509"/>
      <c r="AS371" s="176"/>
      <c r="AT371" s="176"/>
      <c r="AU371" s="509"/>
      <c r="AV371" s="504"/>
      <c r="AW371" s="509"/>
      <c r="AX371" s="509"/>
      <c r="AY371" s="91"/>
      <c r="AZ371" s="114"/>
      <c r="BA371" s="91"/>
      <c r="BB371" s="91"/>
      <c r="BC371" s="91"/>
      <c r="BD371" s="91"/>
      <c r="BE371" s="91"/>
      <c r="BF371" s="91"/>
      <c r="BG371" s="91"/>
      <c r="BH371" s="91"/>
      <c r="BI371" s="91"/>
    </row>
    <row r="372" spans="2:61" ht="12.75" customHeight="1" thickBot="1">
      <c r="B372" s="808" t="s">
        <v>479</v>
      </c>
      <c r="C372" s="809" t="s">
        <v>525</v>
      </c>
      <c r="D372" s="810" t="s">
        <v>315</v>
      </c>
      <c r="E372" s="811" t="s">
        <v>316</v>
      </c>
      <c r="F372" s="199"/>
      <c r="G372" s="199"/>
      <c r="H372" s="812"/>
      <c r="I372" s="710" t="s">
        <v>481</v>
      </c>
      <c r="J372" s="812"/>
      <c r="K372" s="813"/>
      <c r="L372" s="481"/>
      <c r="M372" s="814" t="s">
        <v>482</v>
      </c>
      <c r="N372" s="812"/>
      <c r="O372" s="812"/>
      <c r="P372" s="63"/>
      <c r="Q372" s="815"/>
      <c r="V372" s="91"/>
      <c r="W372" s="91"/>
      <c r="X372" s="106"/>
      <c r="Y372" s="106"/>
      <c r="Z372" s="106"/>
      <c r="AA372" s="106"/>
      <c r="AB372" s="106"/>
      <c r="AC372" s="106"/>
      <c r="AD372" s="106"/>
      <c r="AE372" s="106"/>
      <c r="AF372" s="106"/>
      <c r="AG372" s="106"/>
      <c r="AH372" s="106"/>
      <c r="AI372" s="106"/>
      <c r="AJ372" s="106"/>
      <c r="AK372" s="91"/>
      <c r="AL372" s="91"/>
      <c r="AM372" s="509"/>
      <c r="AN372" s="509"/>
      <c r="AO372" s="509"/>
      <c r="AP372" s="509"/>
      <c r="AQ372" s="509"/>
      <c r="AR372" s="509"/>
      <c r="AS372" s="509"/>
      <c r="AT372" s="509"/>
      <c r="AU372" s="509"/>
      <c r="AV372" s="509"/>
      <c r="AW372" s="509"/>
      <c r="AX372" s="509"/>
      <c r="AY372" s="91"/>
      <c r="AZ372" s="91"/>
      <c r="BA372" s="206"/>
      <c r="BB372" s="91"/>
      <c r="BC372" s="91"/>
      <c r="BD372" s="91"/>
      <c r="BE372" s="91"/>
      <c r="BF372" s="91"/>
      <c r="BG372" s="91"/>
      <c r="BH372" s="91"/>
      <c r="BI372" s="91"/>
    </row>
    <row r="373" spans="2:61" ht="12" customHeight="1" thickBot="1">
      <c r="B373" s="380" t="s">
        <v>484</v>
      </c>
      <c r="C373" s="369"/>
      <c r="D373" s="816" t="s">
        <v>322</v>
      </c>
      <c r="E373" s="817"/>
      <c r="F373" s="440"/>
      <c r="G373" s="818" t="s">
        <v>485</v>
      </c>
      <c r="H373" s="819" t="s">
        <v>486</v>
      </c>
      <c r="I373" s="189"/>
      <c r="J373" s="189"/>
      <c r="K373" s="189"/>
      <c r="L373" s="920"/>
      <c r="M373" s="921" t="s">
        <v>487</v>
      </c>
      <c r="N373" s="189"/>
      <c r="O373" s="189"/>
      <c r="P373" s="920"/>
      <c r="Q373" s="821"/>
      <c r="V373" s="263"/>
      <c r="W373" s="502"/>
      <c r="X373" s="106"/>
      <c r="Y373" s="106"/>
      <c r="Z373" s="106"/>
      <c r="AA373" s="531"/>
      <c r="AB373" s="106"/>
      <c r="AC373" s="106"/>
      <c r="AD373" s="106"/>
      <c r="AE373" s="106"/>
      <c r="AF373" s="106"/>
      <c r="AG373" s="106"/>
      <c r="AH373" s="106"/>
      <c r="AI373" s="106"/>
      <c r="AJ373" s="106"/>
      <c r="AK373" s="91"/>
      <c r="AL373" s="91"/>
      <c r="AM373" s="91"/>
      <c r="AN373" s="91"/>
      <c r="AO373" s="91"/>
      <c r="AP373" s="176"/>
      <c r="AQ373" s="176"/>
      <c r="AR373" s="91"/>
      <c r="AS373" s="176"/>
      <c r="AT373" s="176"/>
      <c r="AU373" s="91"/>
      <c r="AV373" s="87"/>
      <c r="AW373" s="91"/>
      <c r="AX373" s="91"/>
      <c r="AY373" s="91"/>
      <c r="AZ373" s="91"/>
      <c r="BA373" s="91"/>
      <c r="BB373" s="91"/>
      <c r="BC373" s="91"/>
      <c r="BD373" s="91"/>
      <c r="BE373" s="91"/>
      <c r="BF373" s="91"/>
      <c r="BG373" s="91"/>
      <c r="BH373" s="91"/>
      <c r="BI373" s="91"/>
    </row>
    <row r="374" spans="2:61" ht="15" customHeight="1">
      <c r="B374" s="380" t="s">
        <v>489</v>
      </c>
      <c r="C374" s="369" t="s">
        <v>321</v>
      </c>
      <c r="D374" s="822"/>
      <c r="E374" s="816" t="s">
        <v>323</v>
      </c>
      <c r="F374" s="823" t="s">
        <v>65</v>
      </c>
      <c r="G374" s="818" t="s">
        <v>490</v>
      </c>
      <c r="H374" s="824" t="s">
        <v>327</v>
      </c>
      <c r="I374" s="817"/>
      <c r="J374" s="825"/>
      <c r="K374" s="812"/>
      <c r="L374" s="825"/>
      <c r="M374" s="826" t="s">
        <v>491</v>
      </c>
      <c r="N374" s="827" t="s">
        <v>492</v>
      </c>
      <c r="O374" s="828" t="s">
        <v>493</v>
      </c>
      <c r="P374" s="829" t="s">
        <v>494</v>
      </c>
      <c r="Q374" s="821"/>
      <c r="V374" s="114"/>
      <c r="W374" s="91"/>
      <c r="X374" s="106"/>
      <c r="Y374" s="106"/>
      <c r="Z374" s="106"/>
      <c r="AA374" s="106"/>
      <c r="AB374" s="106"/>
      <c r="AC374" s="106"/>
      <c r="AD374" s="106"/>
      <c r="AE374" s="106"/>
      <c r="AF374" s="106"/>
      <c r="AG374" s="106"/>
      <c r="AH374" s="106"/>
      <c r="AI374" s="106"/>
      <c r="AJ374" s="106"/>
      <c r="AK374" s="91"/>
      <c r="AL374" s="91"/>
      <c r="AM374" s="540"/>
      <c r="AN374" s="541"/>
      <c r="AO374" s="542"/>
      <c r="AP374" s="543"/>
      <c r="AQ374" s="503"/>
      <c r="AR374" s="503"/>
      <c r="AS374" s="503"/>
      <c r="AT374" s="503"/>
      <c r="AU374" s="503"/>
      <c r="AV374" s="503"/>
      <c r="AW374" s="540"/>
      <c r="AX374" s="540"/>
      <c r="AY374" s="544"/>
      <c r="AZ374" s="91"/>
      <c r="BA374" s="91"/>
      <c r="BB374" s="91"/>
      <c r="BC374" s="91"/>
      <c r="BD374" s="91"/>
      <c r="BE374" s="91"/>
      <c r="BF374" s="91"/>
      <c r="BG374" s="91"/>
      <c r="BH374" s="91"/>
      <c r="BI374" s="91"/>
    </row>
    <row r="375" spans="2:61" ht="12.75" customHeight="1" thickBot="1">
      <c r="B375" s="50"/>
      <c r="C375" s="830"/>
      <c r="D375" s="410"/>
      <c r="E375" s="831" t="s">
        <v>5</v>
      </c>
      <c r="F375" s="378" t="s">
        <v>6</v>
      </c>
      <c r="G375" s="922" t="s">
        <v>7</v>
      </c>
      <c r="H375" s="832" t="s">
        <v>496</v>
      </c>
      <c r="I375" s="833" t="s">
        <v>497</v>
      </c>
      <c r="J375" s="834" t="s">
        <v>498</v>
      </c>
      <c r="K375" s="835" t="s">
        <v>499</v>
      </c>
      <c r="L375" s="834" t="s">
        <v>500</v>
      </c>
      <c r="M375" s="836" t="s">
        <v>501</v>
      </c>
      <c r="N375" s="834" t="s">
        <v>502</v>
      </c>
      <c r="O375" s="835" t="s">
        <v>503</v>
      </c>
      <c r="P375" s="837" t="s">
        <v>504</v>
      </c>
      <c r="Q375" s="830"/>
      <c r="V375" s="100"/>
      <c r="W375" s="248"/>
      <c r="X375" s="83"/>
      <c r="Y375" s="114"/>
      <c r="Z375" s="114"/>
      <c r="AA375" s="114"/>
      <c r="AB375" s="206"/>
      <c r="AC375" s="206"/>
      <c r="AD375" s="516"/>
      <c r="AE375" s="114"/>
      <c r="AF375" s="114"/>
      <c r="AG375" s="206"/>
      <c r="AH375" s="114"/>
      <c r="AI375" s="114"/>
      <c r="AJ375" s="114"/>
      <c r="AK375" s="114"/>
      <c r="AL375" s="91"/>
      <c r="AM375" s="506"/>
      <c r="AN375" s="506"/>
      <c r="AO375" s="506"/>
      <c r="AP375" s="550"/>
      <c r="AQ375" s="506"/>
      <c r="AR375" s="506"/>
      <c r="AS375" s="506"/>
      <c r="AT375" s="506"/>
      <c r="AU375" s="506"/>
      <c r="AV375" s="506"/>
      <c r="AW375" s="506"/>
      <c r="AX375" s="506"/>
      <c r="AY375" s="506"/>
      <c r="AZ375" s="91"/>
      <c r="BA375" s="91"/>
      <c r="BB375" s="506"/>
      <c r="BC375" s="91"/>
      <c r="BD375" s="91"/>
      <c r="BE375" s="91"/>
      <c r="BF375" s="91"/>
      <c r="BG375" s="91"/>
      <c r="BH375" s="91"/>
      <c r="BI375" s="91"/>
    </row>
    <row r="376" spans="2:61" ht="13.5" customHeight="1">
      <c r="B376" s="75"/>
      <c r="C376" s="908" t="s">
        <v>172</v>
      </c>
      <c r="D376" s="1020"/>
      <c r="E376" s="1041"/>
      <c r="F376" s="613"/>
      <c r="G376" s="613"/>
      <c r="H376" s="1042"/>
      <c r="I376" s="825"/>
      <c r="J376" s="825"/>
      <c r="K376" s="1043"/>
      <c r="L376" s="825"/>
      <c r="M376" s="825"/>
      <c r="N376" s="825"/>
      <c r="O376" s="825"/>
      <c r="P376" s="1044"/>
      <c r="Q376" s="960"/>
      <c r="AA376" s="248"/>
      <c r="AB376" s="248"/>
      <c r="AC376" s="248"/>
      <c r="AD376" s="248"/>
      <c r="AE376" s="248"/>
      <c r="AF376" s="248"/>
      <c r="AG376" s="248"/>
      <c r="AH376" s="248"/>
      <c r="AI376" s="248"/>
      <c r="AJ376" s="248"/>
      <c r="AK376" s="248"/>
      <c r="AL376" s="91"/>
      <c r="AM376" s="101"/>
      <c r="AN376" s="166"/>
      <c r="AO376" s="166"/>
      <c r="AP376" s="167"/>
      <c r="AQ376" s="111"/>
      <c r="AR376" s="100"/>
      <c r="AS376" s="111"/>
      <c r="AT376" s="110"/>
      <c r="AU376" s="110"/>
      <c r="AV376" s="110"/>
      <c r="AW376" s="110"/>
      <c r="AX376" s="110"/>
      <c r="AY376" s="111"/>
      <c r="AZ376" s="91"/>
      <c r="BA376" s="91"/>
      <c r="BB376" s="91"/>
      <c r="BC376" s="91"/>
      <c r="BD376" s="91"/>
      <c r="BE376" s="91"/>
      <c r="BF376" s="91"/>
      <c r="BG376" s="91"/>
      <c r="BH376" s="91"/>
      <c r="BI376" s="91"/>
    </row>
    <row r="377" spans="2:61">
      <c r="B377" s="1215" t="str">
        <f>'МЕНЮ  12-18л. лето '!J358</f>
        <v>ТТК/2021г.</v>
      </c>
      <c r="C377" s="1325" t="str">
        <f>'МЕНЮ  12-18л. лето '!C358</f>
        <v>Омлет с птицей</v>
      </c>
      <c r="D377" s="1670">
        <f>'МЕНЮ  12-18л. лето '!D358</f>
        <v>220</v>
      </c>
      <c r="E377" s="1014">
        <f>'МЕНЮ  12-18л. лето '!E358</f>
        <v>16.294</v>
      </c>
      <c r="F377" s="849">
        <f>'МЕНЮ  12-18л. лето '!F358</f>
        <v>15.734999999999999</v>
      </c>
      <c r="G377" s="1015">
        <f>'МЕНЮ  12-18л. лето '!G358</f>
        <v>28.654</v>
      </c>
      <c r="H377" s="844">
        <f>'МЕНЮ  12-18л. лето '!H358</f>
        <v>318.44</v>
      </c>
      <c r="I377" s="848">
        <v>6.9420000000000002</v>
      </c>
      <c r="J377" s="848">
        <v>0.18</v>
      </c>
      <c r="K377" s="848">
        <v>0.13</v>
      </c>
      <c r="L377" s="1027">
        <v>584.1</v>
      </c>
      <c r="M377" s="845">
        <v>18.510999999999999</v>
      </c>
      <c r="N377" s="845">
        <v>40.771999999999998</v>
      </c>
      <c r="O377" s="845">
        <v>24.111000000000001</v>
      </c>
      <c r="P377" s="845">
        <v>1.8340000000000001</v>
      </c>
      <c r="Q377" s="847">
        <f>'МЕНЮ  12-18л. лето '!I358</f>
        <v>55</v>
      </c>
      <c r="AA377" s="106"/>
      <c r="AB377" s="106"/>
      <c r="AC377" s="106"/>
      <c r="AD377" s="106"/>
      <c r="AE377" s="106"/>
      <c r="AF377" s="106"/>
      <c r="AG377" s="106"/>
      <c r="AH377" s="106"/>
      <c r="AI377" s="106"/>
      <c r="AJ377" s="106"/>
      <c r="AK377" s="91"/>
      <c r="AL377" s="91"/>
      <c r="AM377" s="562"/>
      <c r="AN377" s="562"/>
      <c r="AO377" s="562"/>
      <c r="AP377" s="567"/>
      <c r="AQ377" s="562"/>
      <c r="AR377" s="562"/>
      <c r="AS377" s="562"/>
      <c r="AT377" s="562"/>
      <c r="AU377" s="563"/>
      <c r="AV377" s="563"/>
      <c r="AW377" s="562"/>
      <c r="AX377" s="562"/>
      <c r="AY377" s="562"/>
      <c r="AZ377" s="91"/>
      <c r="BA377" s="91"/>
      <c r="BB377" s="91"/>
      <c r="BC377" s="91"/>
      <c r="BD377" s="91"/>
      <c r="BE377" s="91"/>
      <c r="BF377" s="91"/>
      <c r="BG377" s="91"/>
      <c r="BH377" s="91"/>
      <c r="BI377" s="91"/>
    </row>
    <row r="378" spans="2:61">
      <c r="B378" s="1215" t="str">
        <f>'МЕНЮ  12-18л. лето '!J359</f>
        <v>376/17</v>
      </c>
      <c r="C378" s="1262" t="str">
        <f>'МЕНЮ  12-18л. лето '!C359</f>
        <v>Чай с сахаром</v>
      </c>
      <c r="D378" s="1670">
        <f>'МЕНЮ  12-18л. лето '!D359</f>
        <v>200</v>
      </c>
      <c r="E378" s="1014">
        <f>'МЕНЮ  12-18л. лето '!E359</f>
        <v>0.4</v>
      </c>
      <c r="F378" s="849">
        <f>'МЕНЮ  12-18л. лето '!F359</f>
        <v>0</v>
      </c>
      <c r="G378" s="1015">
        <f>'МЕНЮ  12-18л. лето '!G359</f>
        <v>10.257</v>
      </c>
      <c r="H378" s="844">
        <f>'МЕНЮ  12-18л. лето '!H359</f>
        <v>42.213999999999999</v>
      </c>
      <c r="I378" s="848">
        <v>0.08</v>
      </c>
      <c r="J378" s="849">
        <v>0</v>
      </c>
      <c r="K378" s="849">
        <v>0.02</v>
      </c>
      <c r="L378" s="853">
        <v>0.6</v>
      </c>
      <c r="M378" s="851">
        <v>8.9570000000000007</v>
      </c>
      <c r="N378" s="842">
        <v>14.4</v>
      </c>
      <c r="O378" s="842">
        <v>7.6</v>
      </c>
      <c r="P378" s="852">
        <v>1.4510000000000001</v>
      </c>
      <c r="Q378" s="847">
        <f>'МЕНЮ  12-18л. лето '!I359</f>
        <v>66</v>
      </c>
      <c r="V378" s="100"/>
      <c r="W378" s="114"/>
      <c r="X378" s="232"/>
      <c r="Y378" s="101"/>
      <c r="Z378" s="101"/>
      <c r="AA378" s="101"/>
      <c r="AB378" s="167"/>
      <c r="AC378" s="101"/>
      <c r="AD378" s="497"/>
      <c r="AE378" s="101"/>
      <c r="AF378" s="101"/>
      <c r="AG378" s="101"/>
      <c r="AH378" s="144"/>
      <c r="AI378" s="497"/>
      <c r="AJ378" s="101"/>
      <c r="AK378" s="101"/>
      <c r="AL378" s="91"/>
      <c r="AM378" s="91"/>
      <c r="AN378" s="91"/>
      <c r="AO378" s="91"/>
      <c r="AP378" s="91"/>
      <c r="AQ378" s="91"/>
      <c r="AR378" s="91"/>
      <c r="AS378" s="91"/>
      <c r="AT378" s="91"/>
      <c r="AU378" s="91"/>
      <c r="AV378" s="91"/>
      <c r="AW378" s="91"/>
      <c r="AX378" s="91"/>
      <c r="AY378" s="91"/>
      <c r="AZ378" s="91"/>
      <c r="BA378" s="91"/>
      <c r="BB378" s="91"/>
      <c r="BC378" s="91"/>
      <c r="BD378" s="91"/>
      <c r="BE378" s="91"/>
      <c r="BF378" s="91"/>
      <c r="BG378" s="91"/>
      <c r="BH378" s="91"/>
      <c r="BI378" s="91"/>
    </row>
    <row r="379" spans="2:61" ht="13.5" customHeight="1">
      <c r="B379" s="1215" t="str">
        <f>'МЕНЮ  12-18л. лето '!J360</f>
        <v>Пром.пр.</v>
      </c>
      <c r="C379" s="1262" t="str">
        <f>'МЕНЮ  12-18л. лето '!C360</f>
        <v>Кондитерка (печенье)</v>
      </c>
      <c r="D379" s="1670">
        <f>'МЕНЮ  12-18л. лето '!D360</f>
        <v>30</v>
      </c>
      <c r="E379" s="1014">
        <f>'МЕНЮ  12-18л. лето '!E360</f>
        <v>1.212</v>
      </c>
      <c r="F379" s="849">
        <f>'МЕНЮ  12-18л. лето '!F360</f>
        <v>6.3419999999999996</v>
      </c>
      <c r="G379" s="1015">
        <f>'МЕНЮ  12-18л. лето '!G360</f>
        <v>6.742</v>
      </c>
      <c r="H379" s="844">
        <f>'МЕНЮ  12-18л. лето '!H360</f>
        <v>84.894000000000005</v>
      </c>
      <c r="I379" s="1068">
        <v>0</v>
      </c>
      <c r="J379" s="980">
        <v>0.03</v>
      </c>
      <c r="K379" s="1068">
        <v>0.01</v>
      </c>
      <c r="L379" s="1623">
        <v>3</v>
      </c>
      <c r="M379" s="1193">
        <v>8.6999999999999993</v>
      </c>
      <c r="N379" s="1048">
        <v>0</v>
      </c>
      <c r="O379" s="1193">
        <v>0.6</v>
      </c>
      <c r="P379" s="1624">
        <v>0.06</v>
      </c>
      <c r="Q379" s="847">
        <f>'МЕНЮ  12-18л. лето '!I360</f>
        <v>11</v>
      </c>
      <c r="R379" s="11"/>
      <c r="V379" s="100"/>
      <c r="W379" s="114"/>
      <c r="X379" s="232"/>
      <c r="Y379" s="101"/>
      <c r="Z379" s="101"/>
      <c r="AA379" s="496"/>
      <c r="AB379" s="167"/>
      <c r="AC379" s="101"/>
      <c r="AD379" s="166"/>
      <c r="AE379" s="166"/>
      <c r="AF379" s="166"/>
      <c r="AG379" s="166"/>
      <c r="AH379" s="166"/>
      <c r="AI379" s="166"/>
      <c r="AJ379" s="166"/>
      <c r="AK379" s="166"/>
      <c r="AL379" s="91"/>
      <c r="AM379" s="91"/>
      <c r="AN379" s="91"/>
      <c r="AO379" s="91"/>
      <c r="AP379" s="91"/>
      <c r="AQ379" s="91"/>
      <c r="AR379" s="91"/>
      <c r="AS379" s="91"/>
      <c r="AT379" s="91"/>
      <c r="AU379" s="91"/>
      <c r="AV379" s="504"/>
      <c r="AW379" s="91"/>
      <c r="AX379" s="504"/>
      <c r="AY379" s="91"/>
      <c r="AZ379" s="91"/>
      <c r="BA379" s="91"/>
      <c r="BB379" s="91"/>
      <c r="BC379" s="91"/>
      <c r="BD379" s="91"/>
      <c r="BE379" s="91"/>
      <c r="BF379" s="91"/>
      <c r="BG379" s="91"/>
      <c r="BH379" s="91"/>
      <c r="BI379" s="91"/>
    </row>
    <row r="380" spans="2:61">
      <c r="B380" s="1215" t="str">
        <f>'МЕНЮ  12-18л. лето '!J361</f>
        <v>Пром.пр.</v>
      </c>
      <c r="C380" s="1262" t="str">
        <f>'МЕНЮ  12-18л. лето '!C361</f>
        <v>Хлеб пшеничный</v>
      </c>
      <c r="D380" s="1670">
        <f>'МЕНЮ  12-18л. лето '!D361</f>
        <v>55</v>
      </c>
      <c r="E380" s="1896">
        <f>'МЕНЮ  12-18л. лето '!E361</f>
        <v>2.1179999999999999</v>
      </c>
      <c r="F380" s="848">
        <f>'МЕНЮ  12-18л. лето '!F361</f>
        <v>0.75600000000000001</v>
      </c>
      <c r="G380" s="1015">
        <f>'МЕНЮ  12-18л. лето '!G361</f>
        <v>28.001999999999999</v>
      </c>
      <c r="H380" s="844">
        <f>'МЕНЮ  12-18л. лето '!H361</f>
        <v>126.521</v>
      </c>
      <c r="I380" s="1191">
        <v>0</v>
      </c>
      <c r="J380" s="1069">
        <v>6.9000000000000006E-2</v>
      </c>
      <c r="K380" s="1069">
        <v>2.1999999999999999E-2</v>
      </c>
      <c r="L380" s="1192">
        <v>0</v>
      </c>
      <c r="M380" s="851">
        <v>11</v>
      </c>
      <c r="N380" s="1160">
        <v>35.75</v>
      </c>
      <c r="O380" s="1069">
        <v>7.7</v>
      </c>
      <c r="P380" s="1160">
        <v>5.5E-2</v>
      </c>
      <c r="Q380" s="847">
        <f>'МЕНЮ  12-18л. лето '!I361</f>
        <v>9</v>
      </c>
      <c r="R380" s="11"/>
      <c r="AA380" s="496"/>
      <c r="AB380" s="167"/>
      <c r="AC380" s="101"/>
      <c r="AD380" s="166"/>
      <c r="AE380" s="166"/>
      <c r="AF380" s="166"/>
      <c r="AG380" s="166"/>
      <c r="AH380" s="166"/>
      <c r="AI380" s="166"/>
      <c r="AJ380" s="166"/>
      <c r="AK380" s="166"/>
      <c r="AL380" s="91"/>
      <c r="AM380" s="91"/>
      <c r="AN380" s="91"/>
      <c r="AO380" s="91"/>
      <c r="AP380" s="512"/>
      <c r="AQ380" s="91"/>
      <c r="AR380" s="91"/>
      <c r="AS380" s="91"/>
      <c r="AT380" s="91"/>
      <c r="AU380" s="91"/>
      <c r="AV380" s="91"/>
      <c r="AW380" s="91"/>
      <c r="AX380" s="504"/>
      <c r="AY380" s="91"/>
      <c r="AZ380" s="91"/>
      <c r="BA380" s="91"/>
      <c r="BB380" s="91"/>
      <c r="BC380" s="91"/>
      <c r="BD380" s="91"/>
      <c r="BE380" s="91"/>
      <c r="BF380" s="91"/>
      <c r="BG380" s="91"/>
      <c r="BH380" s="91"/>
      <c r="BI380" s="91"/>
    </row>
    <row r="381" spans="2:61" ht="15.75">
      <c r="B381" s="1215" t="str">
        <f>'МЕНЮ  12-18л. лето '!J362</f>
        <v>Пром.пр.</v>
      </c>
      <c r="C381" s="1262" t="str">
        <f>'МЕНЮ  12-18л. лето '!C362</f>
        <v>Хлеб ржаной</v>
      </c>
      <c r="D381" s="1670">
        <f>'МЕНЮ  12-18л. лето '!D362</f>
        <v>30</v>
      </c>
      <c r="E381" s="1014">
        <f>'МЕНЮ  12-18л. лето '!E362</f>
        <v>1.6950000000000001</v>
      </c>
      <c r="F381" s="849">
        <f>'МЕНЮ  12-18л. лето '!F362</f>
        <v>0.45</v>
      </c>
      <c r="G381" s="1015">
        <f>'МЕНЮ  12-18л. лето '!G362</f>
        <v>12.56</v>
      </c>
      <c r="H381" s="844">
        <f>'МЕНЮ  12-18л. лето '!H362</f>
        <v>61.07</v>
      </c>
      <c r="I381" s="1858">
        <v>0</v>
      </c>
      <c r="J381" s="845">
        <v>7.4999999999999997E-2</v>
      </c>
      <c r="K381" s="845">
        <v>7.4999999999999997E-2</v>
      </c>
      <c r="L381" s="1897">
        <v>0</v>
      </c>
      <c r="M381" s="1858">
        <v>9.9</v>
      </c>
      <c r="N381" s="1858">
        <v>45.2</v>
      </c>
      <c r="O381" s="1858">
        <v>1.98</v>
      </c>
      <c r="P381" s="1893">
        <v>1.32E-2</v>
      </c>
      <c r="Q381" s="847">
        <f>'МЕНЮ  12-18л. лето '!I362</f>
        <v>10</v>
      </c>
      <c r="R381" s="11"/>
      <c r="AA381" s="101"/>
      <c r="AB381" s="167"/>
      <c r="AC381" s="101"/>
      <c r="AD381" s="101"/>
      <c r="AE381" s="101"/>
      <c r="AF381" s="101"/>
      <c r="AG381" s="101"/>
      <c r="AH381" s="101"/>
      <c r="AI381" s="101"/>
      <c r="AJ381" s="101"/>
      <c r="AK381" s="166"/>
      <c r="AL381" s="91"/>
      <c r="AM381" s="509"/>
      <c r="AN381" s="509"/>
      <c r="AO381" s="509"/>
      <c r="AP381" s="176"/>
      <c r="AQ381" s="505"/>
      <c r="AR381" s="509"/>
      <c r="AS381" s="176"/>
      <c r="AT381" s="176"/>
      <c r="AU381" s="509"/>
      <c r="AV381" s="504"/>
      <c r="AW381" s="509"/>
      <c r="AX381" s="509"/>
      <c r="AY381" s="91"/>
      <c r="AZ381" s="114"/>
      <c r="BA381" s="91"/>
      <c r="BB381" s="91"/>
      <c r="BC381" s="91"/>
      <c r="BD381" s="91"/>
      <c r="BE381" s="91"/>
      <c r="BF381" s="91"/>
      <c r="BG381" s="91"/>
      <c r="BH381" s="91"/>
      <c r="BI381" s="91"/>
    </row>
    <row r="382" spans="2:61" ht="15.75" thickBot="1">
      <c r="B382" s="1217" t="str">
        <f>'МЕНЮ  12-18л. лето '!J363</f>
        <v>82 /21</v>
      </c>
      <c r="C382" s="290" t="str">
        <f>'МЕНЮ  12-18л. лето '!C363</f>
        <v xml:space="preserve">Фрукты свежие </v>
      </c>
      <c r="D382" s="962">
        <f>'МЕНЮ  12-18л. лето '!D363</f>
        <v>110</v>
      </c>
      <c r="E382" s="1014">
        <f>'МЕНЮ  12-18л. лето '!E363</f>
        <v>0.44</v>
      </c>
      <c r="F382" s="849">
        <f>'МЕНЮ  12-18л. лето '!F363</f>
        <v>0.44</v>
      </c>
      <c r="G382" s="1015">
        <f>'МЕНЮ  12-18л. лето '!G363</f>
        <v>10.78</v>
      </c>
      <c r="H382" s="844">
        <f>'МЕНЮ  12-18л. лето '!H363</f>
        <v>51.7</v>
      </c>
      <c r="I382" s="855">
        <v>11</v>
      </c>
      <c r="J382" s="855">
        <v>0.03</v>
      </c>
      <c r="K382" s="855">
        <v>0.02</v>
      </c>
      <c r="L382" s="712">
        <v>0</v>
      </c>
      <c r="M382" s="856">
        <v>17.600000000000001</v>
      </c>
      <c r="N382" s="857">
        <v>12.1</v>
      </c>
      <c r="O382" s="855">
        <v>9.9</v>
      </c>
      <c r="P382" s="858">
        <v>2.42</v>
      </c>
      <c r="Q382" s="847">
        <f>'МЕНЮ  12-18л. лето '!I363</f>
        <v>77</v>
      </c>
      <c r="R382" s="11"/>
      <c r="S382" s="11"/>
      <c r="V382" s="266"/>
      <c r="W382" s="114"/>
      <c r="X382" s="248"/>
      <c r="Y382" s="101"/>
      <c r="Z382" s="101"/>
      <c r="AA382" s="101"/>
      <c r="AB382" s="167"/>
      <c r="AC382" s="101"/>
      <c r="AD382" s="101"/>
      <c r="AE382" s="101"/>
      <c r="AF382" s="101"/>
      <c r="AG382" s="101"/>
      <c r="AH382" s="101"/>
      <c r="AI382" s="101"/>
      <c r="AJ382" s="101"/>
      <c r="AK382" s="166"/>
      <c r="AL382" s="91"/>
      <c r="AM382" s="509"/>
      <c r="AN382" s="509"/>
      <c r="AO382" s="509"/>
      <c r="AP382" s="509"/>
      <c r="AQ382" s="509"/>
      <c r="AR382" s="509"/>
      <c r="AS382" s="509"/>
      <c r="AT382" s="509"/>
      <c r="AU382" s="509"/>
      <c r="AV382" s="509"/>
      <c r="AW382" s="509"/>
      <c r="AX382" s="509"/>
      <c r="AY382" s="91"/>
      <c r="AZ382" s="91"/>
      <c r="BA382" s="91"/>
      <c r="BB382" s="91"/>
      <c r="BC382" s="91"/>
      <c r="BD382" s="91"/>
      <c r="BE382" s="91"/>
      <c r="BF382" s="91"/>
      <c r="BG382" s="91"/>
      <c r="BH382" s="91"/>
      <c r="BI382" s="91"/>
    </row>
    <row r="383" spans="2:61" ht="16.5" customHeight="1">
      <c r="B383" s="405" t="s">
        <v>333</v>
      </c>
      <c r="D383" s="1669">
        <f>'МЕНЮ  12-18л. лето '!D364</f>
        <v>645</v>
      </c>
      <c r="E383" s="406">
        <f t="shared" ref="E383:P383" si="31">SUM(E377:E382)</f>
        <v>22.158999999999999</v>
      </c>
      <c r="F383" s="407">
        <f t="shared" si="31"/>
        <v>23.722999999999999</v>
      </c>
      <c r="G383" s="408">
        <f t="shared" si="31"/>
        <v>96.995000000000005</v>
      </c>
      <c r="H383" s="1009">
        <f t="shared" si="31"/>
        <v>684.83900000000006</v>
      </c>
      <c r="I383" s="425">
        <f t="shared" si="31"/>
        <v>18.021999999999998</v>
      </c>
      <c r="J383" s="425">
        <f t="shared" si="31"/>
        <v>0.38400000000000001</v>
      </c>
      <c r="K383" s="425">
        <f t="shared" si="31"/>
        <v>0.27700000000000002</v>
      </c>
      <c r="L383" s="425">
        <f t="shared" si="31"/>
        <v>587.70000000000005</v>
      </c>
      <c r="M383" s="914">
        <f t="shared" si="31"/>
        <v>74.668000000000006</v>
      </c>
      <c r="N383" s="914">
        <f t="shared" si="31"/>
        <v>148.22200000000001</v>
      </c>
      <c r="O383" s="914">
        <f t="shared" si="31"/>
        <v>51.890999999999998</v>
      </c>
      <c r="P383" s="426">
        <f t="shared" si="31"/>
        <v>5.8331999999999997</v>
      </c>
      <c r="Q383" s="935"/>
      <c r="R383" s="11"/>
      <c r="S383" s="11"/>
      <c r="V383" s="91"/>
      <c r="W383" s="164"/>
      <c r="X383" s="91"/>
      <c r="Y383" s="91"/>
      <c r="Z383" s="91"/>
      <c r="AA383" s="524"/>
      <c r="AB383" s="91"/>
      <c r="AC383" s="91"/>
      <c r="AD383" s="91"/>
      <c r="AE383" s="91"/>
      <c r="AF383" s="91"/>
      <c r="AG383" s="91"/>
      <c r="AH383" s="91"/>
      <c r="AI383" s="91"/>
      <c r="AJ383" s="91"/>
      <c r="AK383" s="100"/>
      <c r="AL383" s="91"/>
      <c r="AM383" s="91"/>
      <c r="AN383" s="91"/>
      <c r="AO383" s="91"/>
      <c r="AP383" s="176"/>
      <c r="AQ383" s="176"/>
      <c r="AR383" s="91"/>
      <c r="AS383" s="176"/>
      <c r="AT383" s="176"/>
      <c r="AU383" s="91"/>
      <c r="AV383" s="87"/>
      <c r="AW383" s="91"/>
      <c r="AX383" s="91"/>
      <c r="AY383" s="91"/>
      <c r="AZ383" s="91"/>
      <c r="BA383" s="91"/>
      <c r="BB383" s="91"/>
      <c r="BC383" s="91"/>
      <c r="BD383" s="91"/>
      <c r="BE383" s="91"/>
      <c r="BF383" s="91"/>
      <c r="BG383" s="91"/>
      <c r="BH383" s="91"/>
      <c r="BI383" s="91"/>
    </row>
    <row r="384" spans="2:61" ht="13.5" customHeight="1">
      <c r="B384" s="870"/>
      <c r="C384" s="871" t="s">
        <v>10</v>
      </c>
      <c r="D384" s="1198">
        <v>0.25</v>
      </c>
      <c r="E384" s="1010">
        <v>22.5</v>
      </c>
      <c r="F384" s="878">
        <v>23</v>
      </c>
      <c r="G384" s="879">
        <v>95.75</v>
      </c>
      <c r="H384" s="1011">
        <v>680</v>
      </c>
      <c r="I384" s="1181">
        <v>17.5</v>
      </c>
      <c r="J384" s="878">
        <v>0.35</v>
      </c>
      <c r="K384" s="879">
        <v>0.4</v>
      </c>
      <c r="L384" s="880">
        <v>225</v>
      </c>
      <c r="M384" s="1196">
        <v>300</v>
      </c>
      <c r="N384" s="880">
        <v>300</v>
      </c>
      <c r="O384" s="880">
        <v>75</v>
      </c>
      <c r="P384" s="882">
        <v>4.5</v>
      </c>
      <c r="Q384" s="935"/>
      <c r="R384" s="11"/>
      <c r="S384" s="11"/>
      <c r="V384" s="100"/>
      <c r="W384" s="87"/>
      <c r="X384" s="83"/>
      <c r="Y384" s="101"/>
      <c r="Z384" s="101"/>
      <c r="AA384" s="101"/>
      <c r="AB384" s="167"/>
      <c r="AC384" s="101"/>
      <c r="AD384" s="101"/>
      <c r="AE384" s="101"/>
      <c r="AF384" s="101"/>
      <c r="AG384" s="101"/>
      <c r="AH384" s="101"/>
      <c r="AI384" s="101"/>
      <c r="AJ384" s="101"/>
      <c r="AK384" s="166"/>
      <c r="AL384" s="91"/>
      <c r="AM384" s="540"/>
      <c r="AN384" s="541"/>
      <c r="AO384" s="542"/>
      <c r="AP384" s="543"/>
      <c r="AQ384" s="503"/>
      <c r="AR384" s="503"/>
      <c r="AS384" s="503"/>
      <c r="AT384" s="503"/>
      <c r="AU384" s="503"/>
      <c r="AV384" s="503"/>
      <c r="AW384" s="540"/>
      <c r="AX384" s="540"/>
      <c r="AY384" s="544"/>
      <c r="AZ384" s="91"/>
      <c r="BA384" s="91"/>
      <c r="BB384" s="91"/>
      <c r="BC384" s="91"/>
      <c r="BD384" s="91"/>
      <c r="BE384" s="91"/>
      <c r="BF384" s="91"/>
      <c r="BG384" s="91"/>
      <c r="BH384" s="91"/>
      <c r="BI384" s="91"/>
    </row>
    <row r="385" spans="2:61" ht="13.5" customHeight="1" thickBot="1">
      <c r="B385" s="195"/>
      <c r="C385" s="883" t="s">
        <v>505</v>
      </c>
      <c r="D385" s="884"/>
      <c r="E385" s="1154">
        <v>-0.38</v>
      </c>
      <c r="F385" s="1155">
        <v>0.79</v>
      </c>
      <c r="G385" s="1155">
        <v>0.33</v>
      </c>
      <c r="H385" s="2070">
        <v>0.18</v>
      </c>
      <c r="I385" s="860">
        <v>0.75</v>
      </c>
      <c r="J385" s="860">
        <v>2.4300000000000002</v>
      </c>
      <c r="K385" s="860">
        <v>-7.69</v>
      </c>
      <c r="L385" s="860">
        <v>40.299999999999997</v>
      </c>
      <c r="M385" s="860">
        <v>-18.78</v>
      </c>
      <c r="N385" s="860">
        <v>-12.65</v>
      </c>
      <c r="O385" s="860">
        <v>-7.7</v>
      </c>
      <c r="P385" s="886">
        <v>7.41</v>
      </c>
      <c r="Q385" s="68"/>
      <c r="R385" s="11"/>
      <c r="S385" s="11"/>
      <c r="V385" s="247"/>
      <c r="W385" s="87"/>
      <c r="X385" s="248"/>
      <c r="Y385" s="101"/>
      <c r="Z385" s="101"/>
      <c r="AA385" s="496"/>
      <c r="AB385" s="167"/>
      <c r="AC385" s="101"/>
      <c r="AD385" s="166"/>
      <c r="AE385" s="166"/>
      <c r="AF385" s="166"/>
      <c r="AG385" s="166"/>
      <c r="AH385" s="166"/>
      <c r="AI385" s="166"/>
      <c r="AJ385" s="166"/>
      <c r="AK385" s="166"/>
      <c r="AL385" s="91"/>
      <c r="AM385" s="506"/>
      <c r="AN385" s="506"/>
      <c r="AO385" s="506"/>
      <c r="AP385" s="550"/>
      <c r="AQ385" s="506"/>
      <c r="AR385" s="506"/>
      <c r="AS385" s="506"/>
      <c r="AT385" s="506"/>
      <c r="AU385" s="506"/>
      <c r="AV385" s="506"/>
      <c r="AW385" s="506"/>
      <c r="AX385" s="506"/>
      <c r="AY385" s="506"/>
      <c r="AZ385" s="91"/>
      <c r="BA385" s="91"/>
      <c r="BB385" s="91"/>
      <c r="BC385" s="91"/>
      <c r="BD385" s="91"/>
      <c r="BE385" s="91"/>
      <c r="BF385" s="91"/>
      <c r="BG385" s="91"/>
      <c r="BH385" s="91"/>
      <c r="BI385" s="91"/>
    </row>
    <row r="386" spans="2:61">
      <c r="B386" s="75"/>
      <c r="C386" s="908" t="s">
        <v>152</v>
      </c>
      <c r="D386" s="48"/>
      <c r="E386" s="839"/>
      <c r="F386" s="443"/>
      <c r="G386" s="443"/>
      <c r="H386" s="443"/>
      <c r="I386" s="443"/>
      <c r="J386" s="443"/>
      <c r="K386" s="1046"/>
      <c r="L386" s="443"/>
      <c r="M386" s="443"/>
      <c r="N386" s="443"/>
      <c r="O386" s="443"/>
      <c r="P386" s="645"/>
      <c r="Q386" s="960"/>
      <c r="R386" s="11"/>
      <c r="S386" s="11"/>
      <c r="AA386" s="106"/>
      <c r="AB386" s="167"/>
      <c r="AC386" s="529"/>
      <c r="AD386" s="166"/>
      <c r="AE386" s="167"/>
      <c r="AF386" s="166"/>
      <c r="AG386" s="166"/>
      <c r="AH386" s="134"/>
      <c r="AI386" s="134"/>
      <c r="AJ386" s="166"/>
      <c r="AK386" s="134"/>
      <c r="AL386" s="91"/>
      <c r="AM386" s="101"/>
      <c r="AN386" s="583"/>
      <c r="AO386" s="583"/>
      <c r="AP386" s="584"/>
      <c r="AQ386" s="583"/>
      <c r="AR386" s="103"/>
      <c r="AS386" s="583"/>
      <c r="AT386" s="583"/>
      <c r="AU386" s="583"/>
      <c r="AV386" s="583"/>
      <c r="AW386" s="583"/>
      <c r="AX386" s="583"/>
      <c r="AY386" s="583"/>
      <c r="AZ386" s="91"/>
      <c r="BA386" s="91"/>
      <c r="BB386" s="91"/>
      <c r="BC386" s="91"/>
      <c r="BD386" s="91"/>
      <c r="BE386" s="91"/>
      <c r="BF386" s="91"/>
      <c r="BG386" s="91"/>
      <c r="BH386" s="91"/>
      <c r="BI386" s="91"/>
    </row>
    <row r="387" spans="2:61" ht="13.5" customHeight="1">
      <c r="B387" s="1215" t="str">
        <f>'МЕНЮ  12-18л. лето '!J368</f>
        <v>54-3з/22</v>
      </c>
      <c r="C387" s="1671" t="str">
        <f>'МЕНЮ  12-18л. лето '!C368</f>
        <v>Помидор в нарезке</v>
      </c>
      <c r="D387" s="1670">
        <f>'МЕНЮ  12-18л. лето '!D368</f>
        <v>70</v>
      </c>
      <c r="E387" s="851">
        <f>'МЕНЮ  12-18л. лето '!E368</f>
        <v>0.81699999999999995</v>
      </c>
      <c r="F387" s="842">
        <f>'МЕНЮ  12-18л. лето '!F368</f>
        <v>0.11700000000000001</v>
      </c>
      <c r="G387" s="842">
        <f>'МЕНЮ  12-18л. лето '!G368</f>
        <v>2.6840000000000002</v>
      </c>
      <c r="H387" s="844">
        <f>'МЕНЮ  12-18л. лето '!H368</f>
        <v>14.933999999999999</v>
      </c>
      <c r="I387" s="842">
        <v>17.5</v>
      </c>
      <c r="J387" s="842">
        <v>0.05</v>
      </c>
      <c r="K387" s="842">
        <v>0.02</v>
      </c>
      <c r="L387" s="842">
        <v>93.1</v>
      </c>
      <c r="M387" s="851">
        <v>9.8000000000000007</v>
      </c>
      <c r="N387" s="842">
        <v>18.2</v>
      </c>
      <c r="O387" s="842">
        <v>14</v>
      </c>
      <c r="P387" s="842">
        <v>0.57999999999999996</v>
      </c>
      <c r="Q387" s="1213">
        <f>'МЕНЮ  12-18л. лето '!I368</f>
        <v>2</v>
      </c>
      <c r="R387" s="11"/>
      <c r="AA387" s="106"/>
      <c r="AB387" s="167"/>
      <c r="AC387" s="530"/>
      <c r="AD387" s="530"/>
      <c r="AE387" s="530"/>
      <c r="AF387" s="530"/>
      <c r="AG387" s="101"/>
      <c r="AH387" s="144"/>
      <c r="AI387" s="101"/>
      <c r="AJ387" s="101"/>
      <c r="AK387" s="166"/>
      <c r="AL387" s="91"/>
      <c r="AM387" s="562"/>
      <c r="AN387" s="562"/>
      <c r="AO387" s="562"/>
      <c r="AP387" s="567"/>
      <c r="AQ387" s="562"/>
      <c r="AR387" s="562"/>
      <c r="AS387" s="562"/>
      <c r="AT387" s="562"/>
      <c r="AU387" s="563"/>
      <c r="AV387" s="563"/>
      <c r="AW387" s="562"/>
      <c r="AX387" s="562"/>
      <c r="AY387" s="562"/>
      <c r="AZ387" s="91"/>
      <c r="BA387" s="91"/>
      <c r="BB387" s="91"/>
      <c r="BC387" s="91"/>
      <c r="BD387" s="91"/>
      <c r="BE387" s="91"/>
      <c r="BF387" s="91"/>
      <c r="BG387" s="91"/>
      <c r="BH387" s="91"/>
      <c r="BI387" s="91"/>
    </row>
    <row r="388" spans="2:61" ht="12.75" customHeight="1">
      <c r="B388" s="1215" t="str">
        <f>'МЕНЮ  12-18л. лето '!J369</f>
        <v>ТТК/98/21</v>
      </c>
      <c r="C388" s="1671" t="str">
        <f>'МЕНЮ  12-18л. лето '!C369</f>
        <v>Свекольник</v>
      </c>
      <c r="D388" s="1670">
        <f>'МЕНЮ  12-18л. лето '!D369</f>
        <v>250</v>
      </c>
      <c r="E388" s="851">
        <f>'МЕНЮ  12-18л. лето '!E369</f>
        <v>2.2229999999999999</v>
      </c>
      <c r="F388" s="842">
        <f>'МЕНЮ  12-18л. лето '!F369</f>
        <v>5.9089999999999998</v>
      </c>
      <c r="G388" s="842">
        <f>'МЕНЮ  12-18л. лето '!G369</f>
        <v>20.366</v>
      </c>
      <c r="H388" s="844">
        <f>'МЕНЮ  12-18л. лето '!H369</f>
        <v>133.54</v>
      </c>
      <c r="I388" s="1692">
        <v>8.9979999999999993</v>
      </c>
      <c r="J388" s="1692">
        <v>6.3E-2</v>
      </c>
      <c r="K388" s="1692">
        <v>5.8000000000000003E-2</v>
      </c>
      <c r="L388" s="1691">
        <v>121.56</v>
      </c>
      <c r="M388" s="861">
        <v>33.548999999999999</v>
      </c>
      <c r="N388" s="1692">
        <v>59.344999999999999</v>
      </c>
      <c r="O388" s="1692">
        <v>25.58</v>
      </c>
      <c r="P388" s="1692">
        <v>1.2</v>
      </c>
      <c r="Q388" s="1213">
        <f>'МЕНЮ  12-18л. лето '!I369</f>
        <v>18</v>
      </c>
      <c r="R388" s="11"/>
      <c r="AA388" s="101"/>
      <c r="AB388" s="167"/>
      <c r="AC388" s="101"/>
      <c r="AD388" s="497"/>
      <c r="AE388" s="101"/>
      <c r="AF388" s="101"/>
      <c r="AG388" s="101"/>
      <c r="AH388" s="101"/>
      <c r="AI388" s="101"/>
      <c r="AJ388" s="101"/>
      <c r="AK388" s="166"/>
      <c r="AL388" s="91"/>
      <c r="AM388" s="91"/>
      <c r="AN388" s="91"/>
      <c r="AO388" s="91"/>
      <c r="AP388" s="91"/>
      <c r="AQ388" s="91"/>
      <c r="AR388" s="91"/>
      <c r="AS388" s="91"/>
      <c r="AT388" s="91"/>
      <c r="AU388" s="91"/>
      <c r="AV388" s="91"/>
      <c r="AW388" s="91"/>
      <c r="AX388" s="91"/>
      <c r="AY388" s="91"/>
      <c r="AZ388" s="91"/>
      <c r="BA388" s="91"/>
      <c r="BB388" s="91"/>
      <c r="BC388" s="91"/>
      <c r="BD388" s="91"/>
      <c r="BE388" s="91"/>
      <c r="BF388" s="91"/>
      <c r="BG388" s="91"/>
      <c r="BH388" s="91"/>
      <c r="BI388" s="91"/>
    </row>
    <row r="389" spans="2:61">
      <c r="B389" s="1016" t="str">
        <f>'МЕНЮ  12-18л. лето '!J370</f>
        <v>237/17</v>
      </c>
      <c r="C389" s="1039" t="str">
        <f>'МЕНЮ  12-18л. лето '!C370</f>
        <v>Зразы рубленные</v>
      </c>
      <c r="D389" s="961">
        <f>'МЕНЮ  12-18л. лето '!D370</f>
        <v>120</v>
      </c>
      <c r="E389" s="1005">
        <f>'МЕНЮ  12-18л. лето '!E370</f>
        <v>22.457000000000001</v>
      </c>
      <c r="F389" s="967">
        <f>'МЕНЮ  12-18л. лето '!F370</f>
        <v>16.362300000000001</v>
      </c>
      <c r="G389" s="967">
        <f>'МЕНЮ  12-18л. лето '!G370</f>
        <v>10.635</v>
      </c>
      <c r="H389" s="712">
        <f>'МЕНЮ  12-18л. лето '!H370</f>
        <v>175.464</v>
      </c>
      <c r="I389" s="945">
        <v>0</v>
      </c>
      <c r="J389" s="945">
        <v>8.4500000000000006E-2</v>
      </c>
      <c r="K389" s="945">
        <v>0.19500000000000001</v>
      </c>
      <c r="L389" s="712">
        <v>76.8</v>
      </c>
      <c r="M389" s="945">
        <v>93.2</v>
      </c>
      <c r="N389" s="1672">
        <v>161.19999999999999</v>
      </c>
      <c r="O389" s="855">
        <v>16.12</v>
      </c>
      <c r="P389" s="1673">
        <v>1.585</v>
      </c>
      <c r="Q389" s="946">
        <f>'МЕНЮ  12-18л. лето '!I370</f>
        <v>60</v>
      </c>
      <c r="R389" s="11"/>
      <c r="S389" s="11"/>
      <c r="V389" s="247"/>
      <c r="W389" s="114"/>
      <c r="X389" s="248"/>
      <c r="Y389" s="101"/>
      <c r="Z389" s="101"/>
      <c r="AA389" s="101"/>
      <c r="AB389" s="167"/>
      <c r="AC389" s="101"/>
      <c r="AD389" s="101"/>
      <c r="AE389" s="101"/>
      <c r="AF389" s="101"/>
      <c r="AG389" s="101"/>
      <c r="AH389" s="101"/>
      <c r="AI389" s="101"/>
      <c r="AJ389" s="101"/>
      <c r="AK389" s="166"/>
      <c r="AL389" s="91"/>
      <c r="AM389" s="91"/>
      <c r="AN389" s="91"/>
      <c r="AO389" s="91"/>
      <c r="AP389" s="91"/>
      <c r="AQ389" s="91"/>
      <c r="AR389" s="91"/>
      <c r="AS389" s="91"/>
      <c r="AT389" s="91"/>
      <c r="AU389" s="91"/>
      <c r="AV389" s="504"/>
      <c r="AW389" s="91"/>
      <c r="AX389" s="504"/>
      <c r="AY389" s="91"/>
      <c r="AZ389" s="91"/>
      <c r="BA389" s="91"/>
      <c r="BB389" s="91"/>
      <c r="BC389" s="91"/>
      <c r="BD389" s="91"/>
      <c r="BE389" s="91"/>
      <c r="BF389" s="91"/>
      <c r="BG389" s="91"/>
      <c r="BH389" s="91"/>
      <c r="BI389" s="91"/>
    </row>
    <row r="390" spans="2:61">
      <c r="B390" s="1016" t="str">
        <f>'МЕНЮ  12-18л. лето '!J371</f>
        <v>ТТК/142/17</v>
      </c>
      <c r="C390" s="1698" t="str">
        <f>'МЕНЮ  12-18л. лето '!C371</f>
        <v>Картофель и овощи тушёные в соусе</v>
      </c>
      <c r="D390" s="198">
        <f>'МЕНЮ  12-18л. лето '!D371</f>
        <v>180</v>
      </c>
      <c r="E390" s="1005">
        <f>'МЕНЮ  12-18л. лето '!E371</f>
        <v>3.92</v>
      </c>
      <c r="F390" s="968">
        <f>'МЕНЮ  12-18л. лето '!F371</f>
        <v>15.1</v>
      </c>
      <c r="G390" s="967">
        <f>'МЕНЮ  12-18л. лето '!G371</f>
        <v>27.2</v>
      </c>
      <c r="H390" s="254">
        <f>'МЕНЮ  12-18л. лето '!H371</f>
        <v>257.38</v>
      </c>
      <c r="I390" s="855">
        <v>2.4</v>
      </c>
      <c r="J390" s="1386">
        <v>0.19</v>
      </c>
      <c r="K390" s="945">
        <v>0.2</v>
      </c>
      <c r="L390" s="254">
        <v>30.2</v>
      </c>
      <c r="M390" s="857">
        <v>39.1</v>
      </c>
      <c r="N390" s="893">
        <v>107</v>
      </c>
      <c r="O390" s="855">
        <v>37.799999999999997</v>
      </c>
      <c r="P390" s="893">
        <v>0.14000000000000001</v>
      </c>
      <c r="Q390" s="946">
        <f>'МЕНЮ  12-18л. лето '!I371</f>
        <v>41</v>
      </c>
      <c r="R390" s="11"/>
      <c r="AA390" s="496"/>
      <c r="AB390" s="167"/>
      <c r="AC390" s="101"/>
      <c r="AD390" s="166"/>
      <c r="AE390" s="166"/>
      <c r="AF390" s="166"/>
      <c r="AG390" s="166"/>
      <c r="AH390" s="166"/>
      <c r="AI390" s="166"/>
      <c r="AJ390" s="166"/>
      <c r="AK390" s="166"/>
      <c r="AL390" s="91"/>
      <c r="AM390" s="91"/>
      <c r="AN390" s="91"/>
      <c r="AO390" s="91"/>
      <c r="AP390" s="512"/>
      <c r="AQ390" s="91"/>
      <c r="AR390" s="91"/>
      <c r="AS390" s="91"/>
      <c r="AT390" s="91"/>
      <c r="AU390" s="91"/>
      <c r="AV390" s="91"/>
      <c r="AW390" s="91"/>
      <c r="AX390" s="504"/>
      <c r="AY390" s="91"/>
      <c r="AZ390" s="91"/>
      <c r="BA390" s="91"/>
      <c r="BB390" s="91"/>
      <c r="BC390" s="91"/>
      <c r="BD390" s="91"/>
      <c r="BE390" s="91"/>
      <c r="BF390" s="91"/>
      <c r="BG390" s="91"/>
      <c r="BH390" s="91"/>
      <c r="BI390" s="91"/>
    </row>
    <row r="391" spans="2:61">
      <c r="B391" s="1702" t="str">
        <f>'МЕНЮ  12-18л. лето '!J372</f>
        <v>501 / 21</v>
      </c>
      <c r="C391" s="1703" t="str">
        <f>'МЕНЮ  12-18л. лето '!C372</f>
        <v>Сок персиковый</v>
      </c>
      <c r="D391" s="1704">
        <f>'МЕНЮ  12-18л. лето '!D372</f>
        <v>200</v>
      </c>
      <c r="E391" s="851">
        <f>'МЕНЮ  12-18л. лето '!E372</f>
        <v>1</v>
      </c>
      <c r="F391" s="1687">
        <f>'МЕНЮ  12-18л. лето '!F372</f>
        <v>0</v>
      </c>
      <c r="G391" s="1687">
        <f>'МЕНЮ  12-18л. лето '!G372</f>
        <v>23.4</v>
      </c>
      <c r="H391" s="1691">
        <f>'МЕНЮ  12-18л. лето '!H372</f>
        <v>97.6</v>
      </c>
      <c r="I391" s="1683">
        <v>1.2</v>
      </c>
      <c r="J391" s="1683">
        <v>4.0000000000000001E-3</v>
      </c>
      <c r="K391" s="1683">
        <v>4.0000000000000001E-3</v>
      </c>
      <c r="L391" s="1710">
        <v>0</v>
      </c>
      <c r="M391" s="1687">
        <v>30.4</v>
      </c>
      <c r="N391" s="1687">
        <v>36</v>
      </c>
      <c r="O391" s="1687">
        <v>0.8</v>
      </c>
      <c r="P391" s="1693">
        <v>1.8</v>
      </c>
      <c r="Q391" s="1707">
        <f>'МЕНЮ  12-18л. лето '!I372</f>
        <v>75</v>
      </c>
      <c r="R391" s="11"/>
      <c r="AA391" s="583"/>
      <c r="AB391" s="584"/>
      <c r="AC391" s="583"/>
      <c r="AD391" s="103"/>
      <c r="AE391" s="583"/>
      <c r="AF391" s="583"/>
      <c r="AG391" s="583"/>
      <c r="AH391" s="583"/>
      <c r="AI391" s="583"/>
      <c r="AJ391" s="583"/>
      <c r="AK391" s="583"/>
      <c r="AL391" s="91"/>
      <c r="AM391" s="91"/>
      <c r="AN391" s="91"/>
      <c r="AO391" s="91"/>
      <c r="AP391" s="91"/>
      <c r="AQ391" s="91"/>
      <c r="AR391" s="91"/>
      <c r="AS391" s="91"/>
      <c r="AT391" s="91"/>
      <c r="AU391" s="91"/>
      <c r="AV391" s="91"/>
      <c r="AW391" s="91"/>
      <c r="AX391" s="91"/>
      <c r="AY391" s="91"/>
      <c r="AZ391" s="91"/>
      <c r="BA391" s="91"/>
      <c r="BB391" s="91"/>
      <c r="BC391" s="91"/>
      <c r="BD391" s="91"/>
      <c r="BE391" s="91"/>
      <c r="BF391" s="91"/>
      <c r="BG391" s="91"/>
      <c r="BH391" s="91"/>
      <c r="BI391" s="91"/>
    </row>
    <row r="392" spans="2:61">
      <c r="B392" s="1215" t="str">
        <f>'МЕНЮ  12-18л. лето '!J373</f>
        <v>Пром.пр.</v>
      </c>
      <c r="C392" s="1671" t="str">
        <f>'МЕНЮ  12-18л. лето '!C373</f>
        <v>Хлеб пшеничный</v>
      </c>
      <c r="D392" s="1670">
        <f>'МЕНЮ  12-18л. лето '!D373</f>
        <v>70</v>
      </c>
      <c r="E392" s="851">
        <f>'МЕНЮ  12-18л. лето '!E373</f>
        <v>2.6949999999999998</v>
      </c>
      <c r="F392" s="842">
        <f>'МЕНЮ  12-18л. лето '!F373</f>
        <v>0.96299999999999997</v>
      </c>
      <c r="G392" s="842">
        <f>'МЕНЮ  12-18л. лето '!G373</f>
        <v>34.54</v>
      </c>
      <c r="H392" s="844">
        <f>'МЕНЮ  12-18л. лето '!H373</f>
        <v>171.209</v>
      </c>
      <c r="I392" s="1858">
        <v>0</v>
      </c>
      <c r="J392" s="1893">
        <v>0.09</v>
      </c>
      <c r="K392" s="1884">
        <v>0.03</v>
      </c>
      <c r="L392" s="1823">
        <v>0</v>
      </c>
      <c r="M392" s="1858">
        <v>14</v>
      </c>
      <c r="N392" s="1858">
        <v>46.67</v>
      </c>
      <c r="O392" s="1858">
        <v>9.8000000000000007</v>
      </c>
      <c r="P392" s="1884">
        <v>7.0000000000000007E-2</v>
      </c>
      <c r="Q392" s="1213">
        <f>'МЕНЮ  12-18л. лето '!I373</f>
        <v>9</v>
      </c>
      <c r="R392" s="11"/>
      <c r="S392" s="11"/>
      <c r="V392" s="247"/>
      <c r="W392" s="114"/>
      <c r="X392" s="248"/>
      <c r="Y392" s="114"/>
      <c r="Z392" s="114"/>
      <c r="AA392" s="114"/>
      <c r="AB392" s="206"/>
      <c r="AC392" s="206"/>
      <c r="AD392" s="516"/>
      <c r="AE392" s="114"/>
      <c r="AF392" s="114"/>
      <c r="AG392" s="206"/>
      <c r="AH392" s="114"/>
      <c r="AI392" s="114"/>
      <c r="AJ392" s="114"/>
      <c r="AK392" s="114"/>
      <c r="AL392" s="91"/>
      <c r="AM392" s="91"/>
      <c r="AN392" s="91"/>
      <c r="AO392" s="91"/>
      <c r="AP392" s="91"/>
      <c r="AQ392" s="91"/>
      <c r="AR392" s="91"/>
      <c r="AS392" s="91"/>
      <c r="AT392" s="91"/>
      <c r="AU392" s="91"/>
      <c r="AV392" s="91"/>
      <c r="AW392" s="91"/>
      <c r="AX392" s="91"/>
      <c r="AY392" s="91"/>
      <c r="AZ392" s="91"/>
      <c r="BA392" s="91"/>
      <c r="BB392" s="91"/>
      <c r="BC392" s="91"/>
      <c r="BD392" s="91"/>
      <c r="BE392" s="91"/>
      <c r="BF392" s="91"/>
      <c r="BG392" s="91"/>
      <c r="BH392" s="91"/>
      <c r="BI392" s="91"/>
    </row>
    <row r="393" spans="2:61" ht="15.75" thickBot="1">
      <c r="B393" s="1217" t="str">
        <f>'МЕНЮ  12-18л. лето '!J374</f>
        <v>Пром.пр.</v>
      </c>
      <c r="C393" s="1012" t="str">
        <f>'МЕНЮ  12-18л. лето '!C374</f>
        <v>Хлеб ржаной</v>
      </c>
      <c r="D393" s="962">
        <f>'МЕНЮ  12-18л. лето '!D374</f>
        <v>50</v>
      </c>
      <c r="E393" s="851">
        <f>'МЕНЮ  12-18л. лето '!E374</f>
        <v>2.8250000000000002</v>
      </c>
      <c r="F393" s="842">
        <f>'МЕНЮ  12-18л. лето '!F374</f>
        <v>0.75</v>
      </c>
      <c r="G393" s="842">
        <f>'МЕНЮ  12-18л. лето '!G374</f>
        <v>20.931999999999999</v>
      </c>
      <c r="H393" s="844">
        <f>'МЕНЮ  12-18л. лето '!H374</f>
        <v>101.78</v>
      </c>
      <c r="I393" s="1884">
        <v>0</v>
      </c>
      <c r="J393" s="1884">
        <v>0.115</v>
      </c>
      <c r="K393" s="1884">
        <v>0.115</v>
      </c>
      <c r="L393" s="1823">
        <v>0</v>
      </c>
      <c r="M393" s="1884">
        <v>16.5</v>
      </c>
      <c r="N393" s="1884">
        <v>75.33</v>
      </c>
      <c r="O393" s="1884">
        <v>3.3</v>
      </c>
      <c r="P393" s="1893">
        <v>3.5000000000000003E-2</v>
      </c>
      <c r="Q393" s="1013">
        <f>'МЕНЮ  12-18л. лето '!I374</f>
        <v>10</v>
      </c>
      <c r="R393" s="11"/>
      <c r="S393" s="11"/>
      <c r="V393" s="83"/>
      <c r="W393" s="514"/>
      <c r="X393" s="86"/>
      <c r="Y393" s="578"/>
      <c r="Z393" s="578"/>
      <c r="AA393" s="578"/>
      <c r="AB393" s="579"/>
      <c r="AC393" s="578"/>
      <c r="AD393" s="579"/>
      <c r="AE393" s="580"/>
      <c r="AF393" s="578"/>
      <c r="AG393" s="578"/>
      <c r="AH393" s="579"/>
      <c r="AI393" s="579"/>
      <c r="AJ393" s="578"/>
      <c r="AK393" s="559"/>
      <c r="AL393" s="91"/>
      <c r="AM393" s="91"/>
      <c r="AN393" s="91"/>
      <c r="AO393" s="91"/>
      <c r="AP393" s="91"/>
      <c r="AQ393" s="91"/>
      <c r="AR393" s="91"/>
      <c r="AS393" s="91"/>
      <c r="AT393" s="91"/>
      <c r="AU393" s="91"/>
      <c r="AV393" s="91"/>
      <c r="AW393" s="91"/>
      <c r="AX393" s="91"/>
      <c r="AY393" s="91"/>
      <c r="AZ393" s="91"/>
      <c r="BA393" s="91"/>
      <c r="BB393" s="91"/>
      <c r="BC393" s="91"/>
      <c r="BD393" s="91"/>
      <c r="BE393" s="91"/>
      <c r="BF393" s="91"/>
      <c r="BG393" s="91"/>
      <c r="BH393" s="91"/>
      <c r="BI393" s="91"/>
    </row>
    <row r="394" spans="2:61">
      <c r="B394" s="897" t="s">
        <v>337</v>
      </c>
      <c r="C394" s="978"/>
      <c r="D394" s="1674">
        <f>'МЕНЮ  12-18л. лето '!D375</f>
        <v>940</v>
      </c>
      <c r="E394" s="422">
        <f t="shared" ref="E394:P394" si="32">SUM(E387:E393)</f>
        <v>35.937000000000005</v>
      </c>
      <c r="F394" s="407">
        <f t="shared" si="32"/>
        <v>39.201300000000003</v>
      </c>
      <c r="G394" s="640">
        <f t="shared" si="32"/>
        <v>139.75699999999998</v>
      </c>
      <c r="H394" s="1009">
        <f t="shared" si="32"/>
        <v>951.90699999999993</v>
      </c>
      <c r="I394" s="425">
        <f t="shared" si="32"/>
        <v>30.097999999999995</v>
      </c>
      <c r="J394" s="425">
        <f t="shared" si="32"/>
        <v>0.59650000000000003</v>
      </c>
      <c r="K394" s="976">
        <f t="shared" si="32"/>
        <v>0.622</v>
      </c>
      <c r="L394" s="425">
        <f t="shared" si="32"/>
        <v>321.65999999999997</v>
      </c>
      <c r="M394" s="914">
        <f t="shared" si="32"/>
        <v>236.54900000000001</v>
      </c>
      <c r="N394" s="914">
        <f t="shared" si="32"/>
        <v>503.745</v>
      </c>
      <c r="O394" s="914">
        <f t="shared" si="32"/>
        <v>107.39999999999999</v>
      </c>
      <c r="P394" s="426">
        <f t="shared" si="32"/>
        <v>5.41</v>
      </c>
      <c r="Q394" s="960"/>
      <c r="R394" s="11"/>
      <c r="S394" s="11"/>
      <c r="V394" s="91"/>
      <c r="W394" s="545"/>
      <c r="X394" s="91"/>
      <c r="Y394" s="546"/>
      <c r="Z394" s="546"/>
      <c r="AA394" s="546"/>
      <c r="AB394" s="546"/>
      <c r="AC394" s="547"/>
      <c r="AD394" s="546"/>
      <c r="AE394" s="546"/>
      <c r="AF394" s="546"/>
      <c r="AG394" s="548"/>
      <c r="AH394" s="548"/>
      <c r="AI394" s="546"/>
      <c r="AJ394" s="546"/>
      <c r="AK394" s="549"/>
      <c r="AL394" s="91"/>
      <c r="AM394" s="91"/>
      <c r="AN394" s="91"/>
      <c r="AO394" s="91"/>
      <c r="AP394" s="91"/>
      <c r="AQ394" s="91"/>
      <c r="AR394" s="91"/>
      <c r="AS394" s="91"/>
      <c r="AT394" s="91"/>
      <c r="AU394" s="91"/>
      <c r="AV394" s="91"/>
      <c r="AW394" s="91"/>
      <c r="AX394" s="91"/>
      <c r="AY394" s="91"/>
      <c r="AZ394" s="91"/>
      <c r="BA394" s="91"/>
      <c r="BB394" s="91"/>
      <c r="BC394" s="91"/>
      <c r="BD394" s="91"/>
      <c r="BE394" s="91"/>
      <c r="BF394" s="91"/>
      <c r="BG394" s="91"/>
      <c r="BH394" s="91"/>
      <c r="BI394" s="91"/>
    </row>
    <row r="395" spans="2:61">
      <c r="B395" s="1100"/>
      <c r="C395" s="871" t="s">
        <v>10</v>
      </c>
      <c r="D395" s="1198">
        <v>0.35</v>
      </c>
      <c r="E395" s="1199">
        <v>31.5</v>
      </c>
      <c r="F395" s="1181">
        <v>32.200000000000003</v>
      </c>
      <c r="G395" s="1219">
        <v>134.05000000000001</v>
      </c>
      <c r="H395" s="2043">
        <v>952</v>
      </c>
      <c r="I395" s="2005">
        <v>24.5</v>
      </c>
      <c r="J395" s="878">
        <v>0.49</v>
      </c>
      <c r="K395" s="879">
        <v>0.56000000000000005</v>
      </c>
      <c r="L395" s="880">
        <v>315</v>
      </c>
      <c r="M395" s="902">
        <v>420</v>
      </c>
      <c r="N395" s="903">
        <v>420</v>
      </c>
      <c r="O395" s="903">
        <v>105</v>
      </c>
      <c r="P395" s="882">
        <v>6.3</v>
      </c>
      <c r="Q395" s="958"/>
      <c r="R395" s="11"/>
      <c r="S395" s="11"/>
      <c r="V395" s="493"/>
      <c r="W395" s="493"/>
      <c r="X395" s="204"/>
      <c r="Y395" s="204"/>
      <c r="Z395" s="204"/>
      <c r="AA395" s="204"/>
      <c r="AB395" s="493"/>
      <c r="AC395" s="204"/>
      <c r="AD395" s="493"/>
      <c r="AE395" s="493"/>
      <c r="AF395" s="493"/>
      <c r="AG395" s="493"/>
      <c r="AH395" s="204"/>
      <c r="AI395" s="204"/>
      <c r="AJ395" s="520"/>
      <c r="AK395" s="91"/>
      <c r="AL395" s="91"/>
      <c r="AM395" s="91"/>
      <c r="AN395" s="91"/>
      <c r="AO395" s="91"/>
      <c r="AP395" s="91"/>
      <c r="AQ395" s="91"/>
      <c r="AR395" s="91"/>
      <c r="AS395" s="91"/>
      <c r="AT395" s="91"/>
      <c r="AU395" s="91"/>
      <c r="AV395" s="91"/>
      <c r="AW395" s="91"/>
      <c r="AX395" s="91"/>
      <c r="AY395" s="91"/>
      <c r="AZ395" s="91"/>
      <c r="BA395" s="91"/>
      <c r="BB395" s="91"/>
      <c r="BC395" s="91"/>
      <c r="BD395" s="91"/>
      <c r="BE395" s="91"/>
      <c r="BF395" s="91"/>
      <c r="BG395" s="91"/>
      <c r="BH395" s="91"/>
      <c r="BI395" s="91"/>
    </row>
    <row r="396" spans="2:61" ht="15.75" thickBot="1">
      <c r="B396" s="195"/>
      <c r="C396" s="1097" t="s">
        <v>505</v>
      </c>
      <c r="D396" s="1309"/>
      <c r="E396" s="1086">
        <v>4.93</v>
      </c>
      <c r="F396" s="647">
        <v>7.61</v>
      </c>
      <c r="G396" s="647">
        <v>1.49</v>
      </c>
      <c r="H396" s="1091">
        <v>0</v>
      </c>
      <c r="I396" s="860">
        <v>8</v>
      </c>
      <c r="J396" s="860">
        <v>7.61</v>
      </c>
      <c r="K396" s="860">
        <v>3.88</v>
      </c>
      <c r="L396" s="860">
        <v>0.74</v>
      </c>
      <c r="M396" s="860">
        <v>-15.29</v>
      </c>
      <c r="N396" s="860">
        <v>6.98</v>
      </c>
      <c r="O396" s="860">
        <v>0.8</v>
      </c>
      <c r="P396" s="886">
        <v>-4.9400000000000004</v>
      </c>
      <c r="Q396" s="447"/>
      <c r="R396" s="11"/>
      <c r="S396" s="11"/>
      <c r="V396" s="91"/>
      <c r="W396" s="91"/>
      <c r="X396" s="114"/>
      <c r="Y396" s="91"/>
      <c r="Z396" s="91"/>
      <c r="AA396" s="106"/>
      <c r="AB396" s="521"/>
      <c r="AC396" s="522"/>
      <c r="AD396" s="114"/>
      <c r="AE396" s="114"/>
      <c r="AF396" s="114"/>
      <c r="AG396" s="91"/>
      <c r="AH396" s="523"/>
      <c r="AI396" s="91"/>
      <c r="AJ396" s="493"/>
      <c r="AK396" s="100"/>
      <c r="AL396" s="91"/>
      <c r="AM396" s="91"/>
      <c r="AN396" s="91"/>
      <c r="AO396" s="91"/>
      <c r="AP396" s="91"/>
      <c r="AQ396" s="91"/>
      <c r="AR396" s="91"/>
      <c r="AS396" s="91"/>
      <c r="AT396" s="91"/>
      <c r="AU396" s="91"/>
      <c r="AV396" s="91"/>
      <c r="AW396" s="91"/>
      <c r="AX396" s="91"/>
      <c r="AY396" s="91"/>
      <c r="AZ396" s="91"/>
      <c r="BA396" s="91"/>
      <c r="BB396" s="91"/>
      <c r="BC396" s="91"/>
      <c r="BD396" s="91"/>
      <c r="BE396" s="91"/>
      <c r="BF396" s="91"/>
      <c r="BG396" s="91"/>
      <c r="BH396" s="91"/>
      <c r="BI396" s="91"/>
    </row>
    <row r="397" spans="2:61" ht="15.75" customHeight="1">
      <c r="R397" s="11"/>
      <c r="S397" s="11"/>
      <c r="V397" s="263"/>
      <c r="W397" s="502"/>
      <c r="X397" s="91"/>
      <c r="Y397" s="91"/>
      <c r="Z397" s="91"/>
      <c r="AA397" s="524"/>
      <c r="AB397" s="91"/>
      <c r="AC397" s="91"/>
      <c r="AD397" s="91"/>
      <c r="AE397" s="91"/>
      <c r="AF397" s="91"/>
      <c r="AG397" s="91"/>
      <c r="AH397" s="91"/>
      <c r="AI397" s="91"/>
      <c r="AJ397" s="91"/>
      <c r="AK397" s="100"/>
      <c r="AL397" s="91"/>
      <c r="AM397" s="91"/>
      <c r="AN397" s="91"/>
      <c r="AO397" s="91"/>
      <c r="AP397" s="91"/>
      <c r="AQ397" s="91"/>
      <c r="AR397" s="91"/>
      <c r="AS397" s="91"/>
      <c r="AT397" s="91"/>
      <c r="AU397" s="91"/>
      <c r="AV397" s="91"/>
      <c r="AW397" s="91"/>
      <c r="AX397" s="91"/>
      <c r="AY397" s="91"/>
      <c r="AZ397" s="91"/>
      <c r="BA397" s="91"/>
      <c r="BB397" s="91"/>
      <c r="BC397" s="91"/>
      <c r="BD397" s="91"/>
      <c r="BE397" s="91"/>
      <c r="BF397" s="91"/>
      <c r="BG397" s="91"/>
      <c r="BH397" s="91"/>
      <c r="BI397" s="91"/>
    </row>
    <row r="398" spans="2:61" ht="15.75" thickBot="1">
      <c r="B398" s="11"/>
      <c r="C398" s="1080"/>
      <c r="D398" s="23"/>
      <c r="E398" s="1185"/>
      <c r="F398" s="1185"/>
      <c r="G398" s="1185"/>
      <c r="H398" s="1185"/>
      <c r="I398" s="1185"/>
      <c r="J398" s="1185"/>
      <c r="K398" s="1185"/>
      <c r="L398" s="1185"/>
      <c r="M398" s="1185"/>
      <c r="N398" s="1185"/>
      <c r="O398" s="1185"/>
      <c r="P398" s="1185"/>
      <c r="Q398" s="627"/>
      <c r="R398" s="11"/>
      <c r="S398" s="11"/>
      <c r="V398" s="91"/>
      <c r="W398" s="91"/>
      <c r="X398" s="106"/>
      <c r="Y398" s="106"/>
      <c r="Z398" s="106"/>
      <c r="AA398" s="106"/>
      <c r="AB398" s="106"/>
      <c r="AC398" s="106"/>
      <c r="AD398" s="106"/>
      <c r="AE398" s="106"/>
      <c r="AF398" s="106"/>
      <c r="AG398" s="106"/>
      <c r="AH398" s="106"/>
      <c r="AI398" s="106"/>
      <c r="AJ398" s="106"/>
      <c r="AK398" s="91"/>
      <c r="AL398" s="91"/>
      <c r="AM398" s="91"/>
      <c r="AN398" s="91"/>
      <c r="AO398" s="91"/>
      <c r="AP398" s="91"/>
      <c r="AQ398" s="91"/>
      <c r="AR398" s="91"/>
      <c r="AS398" s="91"/>
      <c r="AT398" s="91"/>
      <c r="AU398" s="91"/>
      <c r="AV398" s="91"/>
      <c r="AW398" s="91"/>
      <c r="AX398" s="91"/>
      <c r="AY398" s="91"/>
      <c r="AZ398" s="91"/>
      <c r="BA398" s="91"/>
      <c r="BB398" s="91"/>
      <c r="BC398" s="91"/>
      <c r="BD398" s="91"/>
      <c r="BE398" s="91"/>
      <c r="BF398" s="91"/>
      <c r="BG398" s="91"/>
      <c r="BH398" s="91"/>
      <c r="BI398" s="91"/>
    </row>
    <row r="399" spans="2:61">
      <c r="B399" s="33"/>
      <c r="C399" s="34" t="s">
        <v>508</v>
      </c>
      <c r="D399" s="35"/>
      <c r="E399" s="130">
        <f t="shared" ref="E399:P399" si="33">E383+E394</f>
        <v>58.096000000000004</v>
      </c>
      <c r="F399" s="425">
        <f t="shared" si="33"/>
        <v>62.924300000000002</v>
      </c>
      <c r="G399" s="425">
        <f t="shared" si="33"/>
        <v>236.75199999999998</v>
      </c>
      <c r="H399" s="425">
        <f t="shared" si="33"/>
        <v>1636.7460000000001</v>
      </c>
      <c r="I399" s="425">
        <f t="shared" si="33"/>
        <v>48.11999999999999</v>
      </c>
      <c r="J399" s="425">
        <f t="shared" si="33"/>
        <v>0.98050000000000004</v>
      </c>
      <c r="K399" s="425">
        <f t="shared" si="33"/>
        <v>0.89900000000000002</v>
      </c>
      <c r="L399" s="914">
        <f t="shared" si="33"/>
        <v>909.36</v>
      </c>
      <c r="M399" s="914">
        <f t="shared" si="33"/>
        <v>311.21699999999998</v>
      </c>
      <c r="N399" s="914">
        <f t="shared" si="33"/>
        <v>651.96699999999998</v>
      </c>
      <c r="O399" s="914">
        <f t="shared" si="33"/>
        <v>159.291</v>
      </c>
      <c r="P399" s="426">
        <f t="shared" si="33"/>
        <v>11.2432</v>
      </c>
      <c r="Q399" s="627"/>
      <c r="R399" s="11"/>
      <c r="S399" s="11"/>
      <c r="V399" s="83"/>
      <c r="W399" s="585"/>
      <c r="X399" s="526"/>
      <c r="Y399" s="114"/>
      <c r="Z399" s="114"/>
      <c r="AA399" s="114"/>
      <c r="AB399" s="206"/>
      <c r="AC399" s="206"/>
      <c r="AD399" s="516"/>
      <c r="AE399" s="114"/>
      <c r="AF399" s="114"/>
      <c r="AG399" s="206"/>
      <c r="AH399" s="114"/>
      <c r="AI399" s="114"/>
      <c r="AJ399" s="114"/>
      <c r="AK399" s="91"/>
      <c r="AL399" s="91"/>
      <c r="AM399" s="91"/>
      <c r="AN399" s="91"/>
      <c r="AO399" s="91"/>
      <c r="AP399" s="91"/>
      <c r="AQ399" s="91"/>
      <c r="AR399" s="91"/>
      <c r="AS399" s="91"/>
      <c r="AT399" s="91"/>
      <c r="AU399" s="91"/>
      <c r="AV399" s="91"/>
      <c r="AW399" s="91"/>
      <c r="AX399" s="91"/>
      <c r="AY399" s="91"/>
      <c r="AZ399" s="91"/>
      <c r="BA399" s="91"/>
      <c r="BB399" s="91"/>
      <c r="BC399" s="91"/>
      <c r="BD399" s="91"/>
      <c r="BE399" s="91"/>
      <c r="BF399" s="91"/>
      <c r="BG399" s="91"/>
      <c r="BH399" s="91"/>
      <c r="BI399" s="91"/>
    </row>
    <row r="400" spans="2:61">
      <c r="B400" s="711"/>
      <c r="C400" s="916" t="s">
        <v>10</v>
      </c>
      <c r="D400" s="872">
        <v>0.6</v>
      </c>
      <c r="E400" s="917">
        <v>54</v>
      </c>
      <c r="F400" s="877">
        <v>55.2</v>
      </c>
      <c r="G400" s="1190">
        <v>229.8</v>
      </c>
      <c r="H400" s="918">
        <v>1632</v>
      </c>
      <c r="I400" s="901">
        <v>42</v>
      </c>
      <c r="J400" s="878">
        <v>0.84</v>
      </c>
      <c r="K400" s="879">
        <v>0.96</v>
      </c>
      <c r="L400" s="880">
        <v>540</v>
      </c>
      <c r="M400" s="919">
        <v>720</v>
      </c>
      <c r="N400" s="881">
        <v>720</v>
      </c>
      <c r="O400" s="881">
        <v>180</v>
      </c>
      <c r="P400" s="1802">
        <v>10.8</v>
      </c>
      <c r="Q400" s="627"/>
      <c r="R400" s="11"/>
      <c r="S400" s="11"/>
      <c r="V400" s="91"/>
      <c r="W400" s="525"/>
      <c r="X400" s="526"/>
      <c r="Y400" s="248"/>
      <c r="Z400" s="248"/>
      <c r="AA400" s="248"/>
      <c r="AB400" s="248"/>
      <c r="AC400" s="248"/>
      <c r="AD400" s="248"/>
      <c r="AE400" s="248"/>
      <c r="AF400" s="248"/>
      <c r="AG400" s="248"/>
      <c r="AH400" s="248"/>
      <c r="AI400" s="248"/>
      <c r="AJ400" s="248"/>
      <c r="AK400" s="248"/>
      <c r="AL400" s="91"/>
      <c r="AM400" s="91"/>
      <c r="AN400" s="91"/>
      <c r="AO400" s="91"/>
      <c r="AP400" s="91"/>
      <c r="AQ400" s="91"/>
      <c r="AR400" s="91"/>
      <c r="AS400" s="91"/>
      <c r="AT400" s="91"/>
      <c r="AU400" s="91"/>
      <c r="AV400" s="91"/>
      <c r="AW400" s="91"/>
      <c r="AX400" s="91"/>
      <c r="AY400" s="91"/>
      <c r="AZ400" s="91"/>
      <c r="BA400" s="91"/>
      <c r="BB400" s="91"/>
      <c r="BC400" s="91"/>
      <c r="BD400" s="91"/>
      <c r="BE400" s="91"/>
      <c r="BF400" s="91"/>
      <c r="BG400" s="91"/>
      <c r="BH400" s="91"/>
      <c r="BI400" s="91"/>
    </row>
    <row r="401" spans="2:61" ht="15.75" thickBot="1">
      <c r="B401" s="195"/>
      <c r="C401" s="883" t="s">
        <v>505</v>
      </c>
      <c r="D401" s="884"/>
      <c r="E401" s="1086">
        <v>4.55</v>
      </c>
      <c r="F401" s="647">
        <v>8.4</v>
      </c>
      <c r="G401" s="647">
        <v>1.82</v>
      </c>
      <c r="H401" s="1091">
        <v>0.17</v>
      </c>
      <c r="I401" s="860">
        <v>8.74</v>
      </c>
      <c r="J401" s="860">
        <v>10.039999999999999</v>
      </c>
      <c r="K401" s="860">
        <v>-3.81</v>
      </c>
      <c r="L401" s="860">
        <v>41.04</v>
      </c>
      <c r="M401" s="860">
        <v>-34.07</v>
      </c>
      <c r="N401" s="860">
        <v>-5.67</v>
      </c>
      <c r="O401" s="860">
        <v>-6.9</v>
      </c>
      <c r="P401" s="886">
        <v>2.46</v>
      </c>
      <c r="Q401" s="627"/>
      <c r="R401" s="11"/>
      <c r="S401" s="11"/>
      <c r="T401" s="11"/>
      <c r="U401" s="11"/>
      <c r="V401" s="91"/>
      <c r="W401" s="586"/>
      <c r="X401" s="587"/>
      <c r="Y401" s="588"/>
      <c r="Z401" s="589"/>
      <c r="AA401" s="590"/>
      <c r="AB401" s="590"/>
      <c r="AC401" s="589"/>
      <c r="AD401" s="590"/>
      <c r="AE401" s="590"/>
      <c r="AF401" s="590"/>
      <c r="AG401" s="590"/>
      <c r="AH401" s="590"/>
      <c r="AI401" s="590"/>
      <c r="AJ401" s="590"/>
      <c r="AK401" s="589"/>
      <c r="AL401" s="91"/>
      <c r="AM401" s="91"/>
      <c r="AN401" s="91"/>
      <c r="AO401" s="91"/>
      <c r="AP401" s="91"/>
      <c r="AQ401" s="91"/>
      <c r="AR401" s="91"/>
      <c r="AS401" s="91"/>
      <c r="AT401" s="91"/>
      <c r="AU401" s="91"/>
      <c r="AV401" s="91"/>
      <c r="AW401" s="91"/>
      <c r="AX401" s="91"/>
      <c r="AY401" s="91"/>
      <c r="AZ401" s="91"/>
      <c r="BA401" s="91"/>
      <c r="BB401" s="91"/>
      <c r="BC401" s="91"/>
      <c r="BD401" s="91"/>
      <c r="BE401" s="91"/>
      <c r="BF401" s="91"/>
      <c r="BG401" s="91"/>
      <c r="BH401" s="91"/>
      <c r="BI401" s="91"/>
    </row>
    <row r="402" spans="2:61" ht="15.75" thickBot="1">
      <c r="B402" s="11"/>
      <c r="C402" s="1609"/>
      <c r="D402" s="8"/>
      <c r="E402" s="32"/>
      <c r="F402" s="5"/>
      <c r="G402" s="5"/>
      <c r="H402" s="5"/>
      <c r="I402" s="1639"/>
      <c r="J402" s="1639"/>
      <c r="K402" s="1639"/>
      <c r="L402" s="1639"/>
      <c r="M402" s="1256"/>
      <c r="N402" s="1257"/>
      <c r="O402" s="1256"/>
      <c r="P402" s="1639"/>
      <c r="Q402" s="1257"/>
      <c r="R402" s="11"/>
      <c r="S402" s="19"/>
      <c r="T402" s="1283"/>
      <c r="U402" s="1089"/>
      <c r="V402" s="1284"/>
      <c r="W402" s="1285"/>
      <c r="X402" s="1285"/>
      <c r="Y402" s="1286"/>
      <c r="Z402" s="1285"/>
      <c r="AA402" s="1285"/>
      <c r="AB402" s="1285"/>
      <c r="AC402" s="1287"/>
      <c r="AD402" s="1288"/>
      <c r="AE402" s="5"/>
      <c r="AF402" s="32"/>
      <c r="AG402" s="5"/>
      <c r="AH402" s="591"/>
      <c r="AI402" s="591"/>
      <c r="AJ402" s="591"/>
      <c r="AK402" s="591"/>
      <c r="AL402" s="91"/>
      <c r="AM402" s="91"/>
      <c r="AN402" s="91"/>
      <c r="AO402" s="91"/>
      <c r="AP402" s="91"/>
      <c r="AQ402" s="91"/>
      <c r="AR402" s="91"/>
      <c r="AS402" s="91"/>
      <c r="AT402" s="91"/>
      <c r="AU402" s="91"/>
      <c r="AV402" s="91"/>
      <c r="AW402" s="91"/>
      <c r="AX402" s="91"/>
      <c r="AY402" s="91"/>
      <c r="AZ402" s="91"/>
      <c r="BA402" s="91"/>
      <c r="BB402" s="91"/>
      <c r="BC402" s="91"/>
      <c r="BD402" s="91"/>
      <c r="BE402" s="91"/>
      <c r="BF402" s="91"/>
      <c r="BG402" s="91"/>
      <c r="BH402" s="91"/>
      <c r="BI402" s="91"/>
    </row>
    <row r="403" spans="2:61" ht="15.75" thickBot="1">
      <c r="B403" s="1789" t="s">
        <v>597</v>
      </c>
      <c r="C403" s="52"/>
      <c r="D403" s="480"/>
      <c r="E403" s="985" t="s">
        <v>516</v>
      </c>
      <c r="F403" s="199"/>
      <c r="G403" s="199"/>
      <c r="H403" s="819" t="s">
        <v>486</v>
      </c>
      <c r="I403" s="710" t="s">
        <v>481</v>
      </c>
      <c r="J403" s="736"/>
      <c r="K403" s="736"/>
      <c r="L403" s="986"/>
      <c r="M403" s="987" t="s">
        <v>517</v>
      </c>
      <c r="N403" s="812"/>
      <c r="O403" s="813"/>
      <c r="P403" s="481"/>
      <c r="Q403" s="571"/>
      <c r="R403" s="11"/>
      <c r="S403" s="11"/>
      <c r="T403" s="1296"/>
      <c r="U403" s="1089"/>
      <c r="V403" s="1289"/>
      <c r="W403" s="1289"/>
      <c r="X403" s="1290"/>
      <c r="Y403" s="1291"/>
      <c r="Z403" s="5"/>
      <c r="AA403" s="5"/>
      <c r="AB403" s="5"/>
      <c r="AC403" s="5"/>
      <c r="AD403" s="1292"/>
      <c r="AE403" s="1292"/>
      <c r="AF403" s="1292"/>
      <c r="AG403" s="1292"/>
      <c r="AH403" s="546"/>
      <c r="AI403" s="546"/>
      <c r="AJ403" s="549"/>
      <c r="AK403" s="595"/>
      <c r="AL403" s="91"/>
      <c r="AM403" s="91"/>
      <c r="AN403" s="91"/>
      <c r="AO403" s="91"/>
      <c r="AP403" s="91"/>
      <c r="AQ403" s="91"/>
      <c r="AR403" s="91"/>
      <c r="AS403" s="91"/>
      <c r="AT403" s="91"/>
      <c r="AU403" s="91"/>
      <c r="AV403" s="91"/>
      <c r="AW403" s="91"/>
      <c r="AX403" s="91"/>
      <c r="AY403" s="91"/>
      <c r="AZ403" s="91"/>
      <c r="BA403" s="91"/>
      <c r="BB403" s="91"/>
      <c r="BC403" s="91"/>
      <c r="BD403" s="91"/>
      <c r="BE403" s="91"/>
      <c r="BF403" s="91"/>
      <c r="BG403" s="91"/>
      <c r="BH403" s="91"/>
      <c r="BI403" s="91"/>
    </row>
    <row r="404" spans="2:61" ht="15.75">
      <c r="B404" s="1315" t="s">
        <v>544</v>
      </c>
      <c r="C404" s="11"/>
      <c r="D404" s="482"/>
      <c r="E404" s="989" t="s">
        <v>323</v>
      </c>
      <c r="F404" s="989" t="s">
        <v>65</v>
      </c>
      <c r="G404" s="990" t="s">
        <v>66</v>
      </c>
      <c r="H404" s="991" t="s">
        <v>327</v>
      </c>
      <c r="I404" s="817"/>
      <c r="J404" s="825"/>
      <c r="K404" s="812"/>
      <c r="L404" s="825"/>
      <c r="M404" s="992" t="s">
        <v>491</v>
      </c>
      <c r="N404" s="993" t="s">
        <v>492</v>
      </c>
      <c r="O404" s="992" t="s">
        <v>493</v>
      </c>
      <c r="P404" s="994" t="s">
        <v>494</v>
      </c>
      <c r="Q404" s="571"/>
      <c r="R404" s="11"/>
      <c r="S404" s="11"/>
      <c r="T404" s="1293"/>
      <c r="U404" s="5"/>
      <c r="V404" s="1272"/>
      <c r="W404" s="1272"/>
      <c r="X404" s="1272"/>
      <c r="Y404" s="1273"/>
      <c r="Z404" s="1272"/>
      <c r="AA404" s="1272"/>
      <c r="AB404" s="1272"/>
      <c r="AC404" s="1273"/>
      <c r="AD404" s="1273"/>
      <c r="AE404" s="1273"/>
      <c r="AF404" s="1273"/>
      <c r="AG404" s="1273"/>
      <c r="AH404" s="596"/>
      <c r="AI404" s="596"/>
      <c r="AJ404" s="596"/>
      <c r="AK404" s="91"/>
      <c r="AL404" s="91"/>
      <c r="AM404" s="91"/>
      <c r="AN404" s="91"/>
      <c r="AO404" s="91"/>
      <c r="AP404" s="91"/>
      <c r="AQ404" s="91"/>
      <c r="AR404" s="91"/>
      <c r="AS404" s="91"/>
      <c r="AT404" s="91"/>
      <c r="AU404" s="91"/>
      <c r="AV404" s="91"/>
      <c r="AW404" s="91"/>
      <c r="AX404" s="91"/>
      <c r="AY404" s="91"/>
      <c r="AZ404" s="91"/>
      <c r="BA404" s="91"/>
      <c r="BB404" s="91"/>
      <c r="BC404" s="91"/>
      <c r="BD404" s="91"/>
      <c r="BE404" s="91"/>
      <c r="BF404" s="91"/>
      <c r="BG404" s="91"/>
      <c r="BH404" s="91"/>
      <c r="BI404" s="91"/>
    </row>
    <row r="405" spans="2:61" ht="16.5" thickBot="1">
      <c r="B405" s="50"/>
      <c r="C405" s="995" t="s">
        <v>589</v>
      </c>
      <c r="D405" s="227"/>
      <c r="E405" s="1052" t="s">
        <v>5</v>
      </c>
      <c r="F405" s="1052" t="s">
        <v>6</v>
      </c>
      <c r="G405" s="1052" t="s">
        <v>7</v>
      </c>
      <c r="H405" s="1053" t="s">
        <v>496</v>
      </c>
      <c r="I405" s="1053" t="s">
        <v>497</v>
      </c>
      <c r="J405" s="1055" t="s">
        <v>498</v>
      </c>
      <c r="K405" s="1273" t="s">
        <v>499</v>
      </c>
      <c r="L405" s="1055" t="s">
        <v>500</v>
      </c>
      <c r="M405" s="1273" t="s">
        <v>501</v>
      </c>
      <c r="N405" s="1055" t="s">
        <v>502</v>
      </c>
      <c r="O405" s="1273" t="s">
        <v>503</v>
      </c>
      <c r="P405" s="1056" t="s">
        <v>504</v>
      </c>
      <c r="Q405" s="571"/>
      <c r="R405" s="11"/>
      <c r="S405" s="11"/>
      <c r="T405" s="1294"/>
      <c r="U405" s="129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600"/>
      <c r="AI405" s="599"/>
      <c r="AJ405" s="599"/>
      <c r="AK405" s="602"/>
      <c r="AL405" s="91"/>
      <c r="AM405" s="91"/>
      <c r="AN405" s="91"/>
      <c r="AO405" s="91"/>
      <c r="AP405" s="91"/>
      <c r="AQ405" s="91"/>
      <c r="AR405" s="91"/>
      <c r="AS405" s="91"/>
      <c r="AT405" s="91"/>
      <c r="AU405" s="91"/>
      <c r="AV405" s="91"/>
      <c r="AW405" s="91"/>
      <c r="AX405" s="91"/>
      <c r="AY405" s="91"/>
      <c r="AZ405" s="91"/>
      <c r="BA405" s="91"/>
      <c r="BB405" s="91"/>
      <c r="BC405" s="91"/>
      <c r="BD405" s="91"/>
      <c r="BE405" s="91"/>
      <c r="BF405" s="91"/>
      <c r="BG405" s="91"/>
      <c r="BH405" s="91"/>
      <c r="BI405" s="91"/>
    </row>
    <row r="406" spans="2:61">
      <c r="B406" s="75"/>
      <c r="C406" s="996" t="s">
        <v>124</v>
      </c>
      <c r="D406" s="997">
        <v>1</v>
      </c>
      <c r="E406" s="146">
        <v>90</v>
      </c>
      <c r="F406" s="53">
        <v>92</v>
      </c>
      <c r="G406" s="54">
        <v>383</v>
      </c>
      <c r="H406" s="486">
        <v>2720</v>
      </c>
      <c r="I406" s="146">
        <v>70</v>
      </c>
      <c r="J406" s="53">
        <v>1.4</v>
      </c>
      <c r="K406" s="53">
        <v>1.6</v>
      </c>
      <c r="L406" s="54">
        <v>900</v>
      </c>
      <c r="M406" s="1800">
        <v>1200</v>
      </c>
      <c r="N406" s="1800">
        <v>1200</v>
      </c>
      <c r="O406" s="1800">
        <v>300</v>
      </c>
      <c r="P406" s="1801">
        <v>18</v>
      </c>
      <c r="Q406" s="571"/>
      <c r="R406" s="11"/>
      <c r="S406" s="11"/>
      <c r="T406" s="1088"/>
      <c r="U406" s="1089"/>
      <c r="V406" s="1274"/>
      <c r="W406" s="1274"/>
      <c r="X406" s="1274"/>
      <c r="Y406" s="1274"/>
      <c r="Z406" s="1274"/>
      <c r="AA406" s="1274"/>
      <c r="AB406" s="1274"/>
      <c r="AC406" s="1274"/>
      <c r="AD406" s="1274"/>
      <c r="AE406" s="1274"/>
      <c r="AF406" s="1274"/>
      <c r="AG406" s="1274"/>
      <c r="AH406" s="106"/>
      <c r="AI406" s="106"/>
      <c r="AJ406" s="106"/>
      <c r="AK406" s="91"/>
      <c r="AL406" s="91"/>
      <c r="AM406" s="91"/>
      <c r="AN406" s="91"/>
      <c r="AO406" s="91"/>
      <c r="AP406" s="91"/>
      <c r="AQ406" s="91"/>
      <c r="AR406" s="91"/>
      <c r="AS406" s="91"/>
      <c r="AT406" s="91"/>
      <c r="AU406" s="91"/>
      <c r="AV406" s="91"/>
      <c r="AW406" s="91"/>
      <c r="AX406" s="91"/>
      <c r="AY406" s="91"/>
      <c r="AZ406" s="91"/>
      <c r="BA406" s="91"/>
      <c r="BB406" s="91"/>
      <c r="BC406" s="91"/>
      <c r="BD406" s="91"/>
      <c r="BE406" s="91"/>
      <c r="BF406" s="91"/>
      <c r="BG406" s="91"/>
      <c r="BH406" s="91"/>
      <c r="BI406" s="91"/>
    </row>
    <row r="407" spans="2:61" ht="12.75" customHeight="1" thickBot="1">
      <c r="B407" s="55"/>
      <c r="C407" s="140" t="s">
        <v>148</v>
      </c>
      <c r="D407" s="487"/>
      <c r="E407" s="1277"/>
      <c r="F407" s="1278"/>
      <c r="G407" s="1279"/>
      <c r="H407" s="1278"/>
      <c r="I407" s="1279"/>
      <c r="J407" s="1278"/>
      <c r="K407" s="1279"/>
      <c r="L407" s="1278"/>
      <c r="M407" s="1279"/>
      <c r="N407" s="1278"/>
      <c r="O407" s="1279"/>
      <c r="P407" s="1282"/>
      <c r="Q407" s="571"/>
      <c r="S407" s="1617"/>
      <c r="T407" s="549"/>
      <c r="U407" s="594"/>
      <c r="V407" s="91"/>
      <c r="W407" s="91"/>
      <c r="X407" s="91"/>
      <c r="Y407" s="91"/>
      <c r="Z407" s="91"/>
      <c r="AA407" s="91"/>
      <c r="AB407" s="91"/>
      <c r="AC407" s="91"/>
      <c r="AD407" s="91"/>
      <c r="AE407" s="91"/>
      <c r="AF407" s="91"/>
      <c r="AG407" s="91"/>
      <c r="AH407" s="606"/>
      <c r="AI407" s="208"/>
      <c r="AJ407" s="208"/>
      <c r="AK407" s="208"/>
      <c r="AL407" s="91"/>
      <c r="AM407" s="91"/>
      <c r="AN407" s="91"/>
      <c r="AO407" s="91"/>
      <c r="AP407" s="91"/>
      <c r="AQ407" s="91"/>
      <c r="AR407" s="91"/>
      <c r="AS407" s="91"/>
      <c r="AT407" s="91"/>
      <c r="AU407" s="91"/>
      <c r="AV407" s="91"/>
      <c r="AW407" s="91"/>
      <c r="AX407" s="91"/>
      <c r="AY407" s="91"/>
      <c r="AZ407" s="91"/>
      <c r="BA407" s="91"/>
      <c r="BB407" s="91"/>
      <c r="BC407" s="91"/>
      <c r="BD407" s="91"/>
      <c r="BE407" s="91"/>
      <c r="BF407" s="91"/>
      <c r="BG407" s="91"/>
      <c r="BH407" s="91"/>
      <c r="BI407" s="91"/>
    </row>
    <row r="408" spans="2:61">
      <c r="B408" s="1305" t="s">
        <v>598</v>
      </c>
      <c r="C408" s="1306" t="s">
        <v>518</v>
      </c>
      <c r="D408" s="1310">
        <v>0.25</v>
      </c>
      <c r="E408" s="1010">
        <v>22.5</v>
      </c>
      <c r="F408" s="878">
        <v>23</v>
      </c>
      <c r="G408" s="879">
        <v>95.75</v>
      </c>
      <c r="H408" s="1011">
        <v>680</v>
      </c>
      <c r="I408" s="1181">
        <v>17.5</v>
      </c>
      <c r="J408" s="878">
        <v>0.35</v>
      </c>
      <c r="K408" s="879">
        <v>0.4</v>
      </c>
      <c r="L408" s="880">
        <v>225</v>
      </c>
      <c r="M408" s="1196">
        <v>300</v>
      </c>
      <c r="N408" s="880">
        <v>300</v>
      </c>
      <c r="O408" s="880">
        <v>75</v>
      </c>
      <c r="P408" s="882">
        <v>4.5</v>
      </c>
      <c r="Q408" s="571"/>
      <c r="S408" s="91"/>
      <c r="T408" s="597"/>
      <c r="U408" s="598"/>
      <c r="V408" s="91"/>
      <c r="W408" s="91"/>
      <c r="X408" s="91"/>
      <c r="Y408" s="91"/>
      <c r="Z408" s="91"/>
      <c r="AA408" s="91"/>
      <c r="AB408" s="91"/>
      <c r="AC408" s="91"/>
      <c r="AD408" s="91"/>
      <c r="AE408" s="91"/>
      <c r="AF408" s="91"/>
      <c r="AG408" s="91"/>
      <c r="AH408" s="106"/>
      <c r="AI408" s="106"/>
      <c r="AJ408" s="106"/>
      <c r="AK408" s="91"/>
      <c r="AL408" s="91"/>
      <c r="AM408" s="91"/>
      <c r="AN408" s="91"/>
      <c r="AO408" s="91"/>
      <c r="AP408" s="91"/>
      <c r="AQ408" s="91"/>
      <c r="AR408" s="91"/>
      <c r="AS408" s="91"/>
      <c r="AT408" s="91"/>
      <c r="AU408" s="91"/>
      <c r="AV408" s="91"/>
      <c r="AW408" s="91"/>
      <c r="AX408" s="91"/>
      <c r="AY408" s="91"/>
      <c r="AZ408" s="91"/>
      <c r="BA408" s="91"/>
      <c r="BB408" s="91"/>
      <c r="BC408" s="91"/>
      <c r="BD408" s="91"/>
      <c r="BE408" s="91"/>
      <c r="BF408" s="91"/>
      <c r="BG408" s="91"/>
      <c r="BH408" s="91"/>
      <c r="BI408" s="91"/>
    </row>
    <row r="409" spans="2:61">
      <c r="B409" s="1261"/>
      <c r="C409" s="1297" t="s">
        <v>519</v>
      </c>
      <c r="D409" s="1298"/>
      <c r="E409" s="1311">
        <f t="shared" ref="E409:P409" si="34">(E253+E282+E317+E348+E383)/5</f>
        <v>22.5</v>
      </c>
      <c r="F409" s="1312">
        <f t="shared" si="34"/>
        <v>23.000000000000004</v>
      </c>
      <c r="G409" s="1312">
        <f t="shared" si="34"/>
        <v>95.75</v>
      </c>
      <c r="H409" s="1312">
        <f t="shared" si="34"/>
        <v>680</v>
      </c>
      <c r="I409" s="1312">
        <f t="shared" si="34"/>
        <v>14.332999999999998</v>
      </c>
      <c r="J409" s="1312">
        <f t="shared" si="34"/>
        <v>0.33079999999999998</v>
      </c>
      <c r="K409" s="1312">
        <f t="shared" si="34"/>
        <v>0.44020000000000004</v>
      </c>
      <c r="L409" s="1312">
        <f t="shared" si="34"/>
        <v>230.40700000000001</v>
      </c>
      <c r="M409" s="1313">
        <f t="shared" si="34"/>
        <v>405.85659999999996</v>
      </c>
      <c r="N409" s="1313">
        <f t="shared" si="34"/>
        <v>322.69018</v>
      </c>
      <c r="O409" s="1312">
        <f t="shared" si="34"/>
        <v>76.224400000000003</v>
      </c>
      <c r="P409" s="1314">
        <f t="shared" si="34"/>
        <v>5.5010799999999991</v>
      </c>
      <c r="Q409" s="571"/>
      <c r="S409" s="91"/>
      <c r="T409" s="1112"/>
      <c r="U409" s="248"/>
      <c r="V409" s="91"/>
      <c r="W409" s="91"/>
      <c r="X409" s="91"/>
      <c r="Y409" s="91"/>
      <c r="Z409" s="91"/>
      <c r="AA409" s="91"/>
      <c r="AB409" s="91"/>
      <c r="AC409" s="91"/>
      <c r="AD409" s="91"/>
      <c r="AE409" s="91"/>
      <c r="AF409" s="91"/>
      <c r="AG409" s="91"/>
      <c r="AH409" s="569"/>
      <c r="AI409" s="569"/>
      <c r="AJ409" s="569"/>
      <c r="AK409" s="569"/>
      <c r="AL409" s="91"/>
      <c r="AM409" s="91"/>
      <c r="AN409" s="91"/>
      <c r="AO409" s="91"/>
      <c r="AP409" s="91"/>
      <c r="AQ409" s="91"/>
      <c r="AR409" s="91"/>
      <c r="AS409" s="91"/>
      <c r="AT409" s="91"/>
      <c r="AU409" s="91"/>
      <c r="AV409" s="91"/>
      <c r="AW409" s="91"/>
      <c r="AX409" s="91"/>
      <c r="AY409" s="91"/>
      <c r="AZ409" s="91"/>
      <c r="BA409" s="91"/>
      <c r="BB409" s="91"/>
      <c r="BC409" s="91"/>
      <c r="BD409" s="91"/>
      <c r="BE409" s="91"/>
      <c r="BF409" s="91"/>
      <c r="BG409" s="91"/>
      <c r="BH409" s="91"/>
      <c r="BI409" s="91"/>
    </row>
    <row r="410" spans="2:61" ht="15.75" thickBot="1">
      <c r="B410" s="195"/>
      <c r="C410" s="1097" t="s">
        <v>505</v>
      </c>
      <c r="D410" s="1085"/>
      <c r="E410" s="885">
        <v>0</v>
      </c>
      <c r="F410" s="860">
        <v>0</v>
      </c>
      <c r="G410" s="860">
        <v>0</v>
      </c>
      <c r="H410" s="860">
        <v>0</v>
      </c>
      <c r="I410" s="860">
        <v>-4.5199999999999996</v>
      </c>
      <c r="J410" s="860">
        <v>-1.37</v>
      </c>
      <c r="K410" s="860">
        <v>2.5099999999999998</v>
      </c>
      <c r="L410" s="860">
        <v>0.6</v>
      </c>
      <c r="M410" s="860">
        <v>8.82</v>
      </c>
      <c r="N410" s="860">
        <v>1.89</v>
      </c>
      <c r="O410" s="860">
        <v>0.41</v>
      </c>
      <c r="P410" s="886">
        <v>5.56</v>
      </c>
      <c r="Q410" s="571"/>
      <c r="S410" s="91"/>
      <c r="T410" s="91"/>
      <c r="U410" s="106"/>
      <c r="V410" s="106"/>
      <c r="W410" s="106"/>
      <c r="X410" s="106"/>
      <c r="Y410" s="106"/>
      <c r="Z410" s="106"/>
      <c r="AA410" s="106"/>
      <c r="AB410" s="106"/>
      <c r="AC410" s="106"/>
      <c r="AD410" s="106"/>
      <c r="AE410" s="106"/>
      <c r="AF410" s="106"/>
      <c r="AG410" s="106"/>
      <c r="AH410" s="91"/>
      <c r="AI410" s="91"/>
      <c r="AJ410" s="91"/>
      <c r="AK410" s="91"/>
      <c r="AL410" s="91"/>
      <c r="AM410" s="91"/>
      <c r="AN410" s="91"/>
      <c r="AO410" s="91"/>
      <c r="AP410" s="91"/>
      <c r="AQ410" s="91"/>
      <c r="AR410" s="91"/>
      <c r="AS410" s="91"/>
      <c r="AT410" s="91"/>
      <c r="AU410" s="91"/>
      <c r="AV410" s="91"/>
      <c r="AW410" s="91"/>
      <c r="AX410" s="91"/>
      <c r="AY410" s="91"/>
      <c r="AZ410" s="91"/>
      <c r="BA410" s="91"/>
      <c r="BB410" s="91"/>
      <c r="BC410" s="91"/>
      <c r="BD410" s="91"/>
      <c r="BE410" s="91"/>
      <c r="BF410" s="91"/>
      <c r="BG410" s="91"/>
      <c r="BH410" s="91"/>
      <c r="BI410" s="91"/>
    </row>
    <row r="411" spans="2:61" ht="16.5" thickBot="1">
      <c r="Q411" s="796"/>
      <c r="S411" s="87"/>
      <c r="T411" s="585"/>
      <c r="U411" s="526"/>
      <c r="V411" s="1610"/>
      <c r="W411" s="172"/>
      <c r="X411" s="172"/>
      <c r="Y411" s="1611"/>
      <c r="Z411" s="172"/>
      <c r="AA411" s="172"/>
      <c r="AB411" s="172"/>
      <c r="AC411" s="1597"/>
      <c r="AD411" s="1458"/>
      <c r="AE411" s="106"/>
      <c r="AF411" s="100"/>
      <c r="AG411" s="106"/>
      <c r="AH411" s="91"/>
      <c r="AI411" s="91"/>
      <c r="AJ411" s="91"/>
      <c r="AK411" s="91"/>
      <c r="AL411" s="91"/>
      <c r="AM411" s="509"/>
      <c r="AN411" s="509"/>
      <c r="AO411" s="509"/>
      <c r="AP411" s="176"/>
      <c r="AQ411" s="505"/>
      <c r="AR411" s="509"/>
      <c r="AS411" s="176"/>
      <c r="AT411" s="176"/>
      <c r="AU411" s="509"/>
      <c r="AV411" s="504"/>
      <c r="AW411" s="509"/>
      <c r="AX411" s="509"/>
      <c r="AY411" s="91"/>
      <c r="AZ411" s="114"/>
      <c r="BA411" s="91"/>
      <c r="BB411" s="91"/>
      <c r="BC411" s="91"/>
      <c r="BD411" s="91"/>
      <c r="BE411" s="91"/>
      <c r="BF411" s="91"/>
      <c r="BG411" s="91"/>
      <c r="BH411" s="91"/>
      <c r="BI411" s="91"/>
    </row>
    <row r="412" spans="2:61">
      <c r="B412" s="1305" t="s">
        <v>598</v>
      </c>
      <c r="C412" s="1306" t="s">
        <v>520</v>
      </c>
      <c r="D412" s="1310">
        <v>0.35</v>
      </c>
      <c r="E412" s="2052">
        <v>31.5</v>
      </c>
      <c r="F412" s="2053">
        <v>32.200000000000003</v>
      </c>
      <c r="G412" s="2054">
        <v>134.05000000000001</v>
      </c>
      <c r="H412" s="2073">
        <v>952</v>
      </c>
      <c r="I412" s="2057">
        <v>24.5</v>
      </c>
      <c r="J412" s="2057">
        <v>0.49</v>
      </c>
      <c r="K412" s="2058">
        <v>0.56000000000000005</v>
      </c>
      <c r="L412" s="2059">
        <v>315</v>
      </c>
      <c r="M412" s="2060">
        <v>420</v>
      </c>
      <c r="N412" s="2061">
        <v>420</v>
      </c>
      <c r="O412" s="2061">
        <v>105</v>
      </c>
      <c r="P412" s="2062">
        <v>6.3</v>
      </c>
      <c r="S412" s="91"/>
      <c r="T412" s="1612"/>
      <c r="U412" s="526"/>
      <c r="V412" s="1613"/>
      <c r="W412" s="1613"/>
      <c r="X412" s="1614"/>
      <c r="Y412" s="1615"/>
      <c r="Z412" s="106"/>
      <c r="AA412" s="106"/>
      <c r="AB412" s="106"/>
      <c r="AC412" s="106"/>
      <c r="AD412" s="1616"/>
      <c r="AE412" s="1616"/>
      <c r="AF412" s="1616"/>
      <c r="AG412" s="1616"/>
      <c r="AH412" s="106"/>
      <c r="AI412" s="106"/>
      <c r="AJ412" s="106"/>
      <c r="AK412" s="91"/>
      <c r="AL412" s="91"/>
      <c r="AM412" s="509"/>
      <c r="AN412" s="509"/>
      <c r="AO412" s="509"/>
      <c r="AP412" s="509"/>
      <c r="AQ412" s="509"/>
      <c r="AR412" s="509"/>
      <c r="AS412" s="509"/>
      <c r="AT412" s="509"/>
      <c r="AU412" s="509"/>
      <c r="AV412" s="509"/>
      <c r="AW412" s="509"/>
      <c r="AX412" s="509"/>
      <c r="AY412" s="91"/>
      <c r="AZ412" s="91"/>
      <c r="BA412" s="82"/>
      <c r="BB412" s="91"/>
      <c r="BC412" s="91"/>
      <c r="BD412" s="91"/>
      <c r="BE412" s="91"/>
      <c r="BF412" s="91"/>
      <c r="BG412" s="91"/>
      <c r="BH412" s="91"/>
      <c r="BI412" s="91"/>
    </row>
    <row r="413" spans="2:61" ht="15.75">
      <c r="B413" s="1261"/>
      <c r="C413" s="1297" t="s">
        <v>519</v>
      </c>
      <c r="D413" s="1298"/>
      <c r="E413" s="2074">
        <f t="shared" ref="E413:P413" si="35">(E263+E293+E329+E359+E394)/5</f>
        <v>31.5</v>
      </c>
      <c r="F413" s="2075">
        <f t="shared" si="35"/>
        <v>32.200000000000003</v>
      </c>
      <c r="G413" s="2075">
        <f t="shared" si="35"/>
        <v>134.04999999999998</v>
      </c>
      <c r="H413" s="2076">
        <f t="shared" si="35"/>
        <v>952</v>
      </c>
      <c r="I413" s="2064">
        <f t="shared" si="35"/>
        <v>30.696899999999999</v>
      </c>
      <c r="J413" s="2064">
        <f t="shared" si="35"/>
        <v>0.51760000000000006</v>
      </c>
      <c r="K413" s="2064">
        <f t="shared" si="35"/>
        <v>0.5363</v>
      </c>
      <c r="L413" s="2064">
        <f t="shared" si="35"/>
        <v>319.45099999999991</v>
      </c>
      <c r="M413" s="2072">
        <f t="shared" si="35"/>
        <v>319.48759999999999</v>
      </c>
      <c r="N413" s="2077">
        <f t="shared" si="35"/>
        <v>420.54139999999995</v>
      </c>
      <c r="O413" s="2078">
        <f t="shared" si="35"/>
        <v>100.50839999999999</v>
      </c>
      <c r="P413" s="2079">
        <f t="shared" si="35"/>
        <v>5.0867999999999993</v>
      </c>
      <c r="S413" s="91"/>
      <c r="T413" s="311"/>
      <c r="U413" s="106"/>
      <c r="V413" s="555"/>
      <c r="W413" s="555"/>
      <c r="X413" s="555"/>
      <c r="Y413" s="559"/>
      <c r="Z413" s="555"/>
      <c r="AA413" s="555"/>
      <c r="AB413" s="555"/>
      <c r="AC413" s="559"/>
      <c r="AD413" s="559"/>
      <c r="AE413" s="559"/>
      <c r="AF413" s="559"/>
      <c r="AG413" s="559"/>
      <c r="AH413" s="106"/>
      <c r="AI413" s="106"/>
      <c r="AJ413" s="106"/>
      <c r="AK413" s="91"/>
      <c r="AL413" s="91"/>
      <c r="AM413" s="91"/>
      <c r="AN413" s="91"/>
      <c r="AO413" s="91"/>
      <c r="AP413" s="176"/>
      <c r="AQ413" s="176"/>
      <c r="AR413" s="91"/>
      <c r="AS413" s="176"/>
      <c r="AT413" s="176"/>
      <c r="AU413" s="91"/>
      <c r="AV413" s="87"/>
      <c r="AW413" s="91"/>
      <c r="AX413" s="91"/>
      <c r="AY413" s="91"/>
      <c r="AZ413" s="91"/>
      <c r="BA413" s="91"/>
      <c r="BB413" s="91"/>
      <c r="BC413" s="91"/>
      <c r="BD413" s="91"/>
      <c r="BE413" s="91"/>
      <c r="BF413" s="91"/>
      <c r="BG413" s="91"/>
      <c r="BH413" s="91"/>
      <c r="BI413" s="91"/>
    </row>
    <row r="414" spans="2:61" ht="16.5" thickBot="1">
      <c r="B414" s="195"/>
      <c r="C414" s="1097" t="s">
        <v>505</v>
      </c>
      <c r="D414" s="1085"/>
      <c r="E414" s="885">
        <v>0</v>
      </c>
      <c r="F414" s="860">
        <v>0</v>
      </c>
      <c r="G414" s="860">
        <v>0</v>
      </c>
      <c r="H414" s="860">
        <v>0</v>
      </c>
      <c r="I414" s="860">
        <v>8.85</v>
      </c>
      <c r="J414" s="860">
        <v>1.97</v>
      </c>
      <c r="K414" s="860">
        <v>-1.48</v>
      </c>
      <c r="L414" s="860">
        <v>0.49</v>
      </c>
      <c r="M414" s="860">
        <v>-8.3800000000000008</v>
      </c>
      <c r="N414" s="860">
        <v>0.05</v>
      </c>
      <c r="O414" s="860">
        <v>-1.5</v>
      </c>
      <c r="P414" s="886">
        <v>-6.74</v>
      </c>
      <c r="S414" s="91"/>
      <c r="T414" s="586"/>
      <c r="U414" s="587"/>
      <c r="V414" s="588"/>
      <c r="W414" s="589"/>
      <c r="X414" s="590"/>
      <c r="Y414" s="590"/>
      <c r="Z414" s="588"/>
      <c r="AA414" s="589"/>
      <c r="AB414" s="589"/>
      <c r="AC414" s="590"/>
      <c r="AD414" s="578"/>
      <c r="AE414" s="578"/>
      <c r="AF414" s="578"/>
      <c r="AG414" s="578"/>
      <c r="AH414" s="91"/>
      <c r="AI414" s="91"/>
      <c r="AJ414" s="91"/>
      <c r="AK414" s="91"/>
      <c r="AL414" s="91"/>
      <c r="AM414" s="540"/>
      <c r="AN414" s="541"/>
      <c r="AO414" s="542"/>
      <c r="AP414" s="543"/>
      <c r="AQ414" s="503"/>
      <c r="AR414" s="503"/>
      <c r="AS414" s="503"/>
      <c r="AT414" s="503"/>
      <c r="AU414" s="503"/>
      <c r="AV414" s="503"/>
      <c r="AW414" s="540"/>
      <c r="AX414" s="540"/>
      <c r="AY414" s="544"/>
      <c r="AZ414" s="91"/>
      <c r="BA414" s="91"/>
      <c r="BB414" s="91"/>
      <c r="BC414" s="91"/>
      <c r="BD414" s="91"/>
      <c r="BE414" s="91"/>
      <c r="BF414" s="91"/>
      <c r="BG414" s="91"/>
      <c r="BH414" s="91"/>
      <c r="BI414" s="91"/>
    </row>
    <row r="415" spans="2:61" ht="15.75" thickBot="1">
      <c r="S415" s="91"/>
      <c r="T415" s="232"/>
      <c r="U415" s="526"/>
      <c r="V415" s="591"/>
      <c r="W415" s="591"/>
      <c r="X415" s="591"/>
      <c r="Y415" s="591"/>
      <c r="Z415" s="591"/>
      <c r="AA415" s="591"/>
      <c r="AB415" s="591"/>
      <c r="AC415" s="591"/>
      <c r="AD415" s="591"/>
      <c r="AE415" s="591"/>
      <c r="AF415" s="591"/>
      <c r="AG415" s="591"/>
      <c r="AH415" s="111"/>
      <c r="AI415" s="111"/>
      <c r="AJ415" s="111"/>
      <c r="AK415" s="91"/>
      <c r="AL415" s="91"/>
      <c r="AM415" s="506"/>
      <c r="AN415" s="506"/>
      <c r="AO415" s="506"/>
      <c r="AP415" s="550"/>
      <c r="AQ415" s="506"/>
      <c r="AR415" s="506"/>
      <c r="AS415" s="506"/>
      <c r="AT415" s="506"/>
      <c r="AU415" s="506"/>
      <c r="AV415" s="506"/>
      <c r="AW415" s="506"/>
      <c r="AX415" s="506"/>
      <c r="AY415" s="506"/>
      <c r="AZ415" s="91"/>
      <c r="BA415" s="91"/>
      <c r="BB415" s="506"/>
      <c r="BC415" s="91"/>
      <c r="BD415" s="91"/>
      <c r="BE415" s="91"/>
      <c r="BF415" s="91"/>
      <c r="BG415" s="91"/>
      <c r="BH415" s="91"/>
      <c r="BI415" s="91"/>
    </row>
    <row r="416" spans="2:61">
      <c r="B416" s="1398" t="s">
        <v>598</v>
      </c>
      <c r="C416" s="1399" t="s">
        <v>360</v>
      </c>
      <c r="D416" s="1400">
        <v>0.6</v>
      </c>
      <c r="E416" s="2052">
        <v>54</v>
      </c>
      <c r="F416" s="2053">
        <v>55.2</v>
      </c>
      <c r="G416" s="2054">
        <v>229.8</v>
      </c>
      <c r="H416" s="2055">
        <v>1632</v>
      </c>
      <c r="I416" s="2056">
        <v>42</v>
      </c>
      <c r="J416" s="2057">
        <v>0.84</v>
      </c>
      <c r="K416" s="2058">
        <v>0.96</v>
      </c>
      <c r="L416" s="2059">
        <v>540</v>
      </c>
      <c r="M416" s="2067">
        <v>720</v>
      </c>
      <c r="N416" s="2068">
        <v>720</v>
      </c>
      <c r="O416" s="2068">
        <v>180</v>
      </c>
      <c r="P416" s="2069">
        <v>10.8</v>
      </c>
      <c r="S416" s="1617"/>
      <c r="T416" s="549"/>
      <c r="U416" s="594"/>
      <c r="V416" s="1618"/>
      <c r="W416" s="1618"/>
      <c r="X416" s="1618"/>
      <c r="Y416" s="1618"/>
      <c r="Z416" s="1618"/>
      <c r="AA416" s="1618"/>
      <c r="AB416" s="1618"/>
      <c r="AC416" s="1618"/>
      <c r="AD416" s="1187"/>
      <c r="AE416" s="1187"/>
      <c r="AF416" s="1618"/>
      <c r="AG416" s="1618"/>
      <c r="AH416" s="89"/>
      <c r="AI416" s="89"/>
      <c r="AJ416" s="89"/>
      <c r="AK416" s="91"/>
      <c r="AL416" s="91"/>
      <c r="AM416" s="101"/>
      <c r="AN416" s="101"/>
      <c r="AO416" s="101"/>
      <c r="AP416" s="167"/>
      <c r="AQ416" s="530"/>
      <c r="AR416" s="530"/>
      <c r="AS416" s="530"/>
      <c r="AT416" s="530"/>
      <c r="AU416" s="101"/>
      <c r="AV416" s="144"/>
      <c r="AW416" s="101"/>
      <c r="AX416" s="101"/>
      <c r="AY416" s="166"/>
      <c r="AZ416" s="91"/>
      <c r="BA416" s="91"/>
      <c r="BB416" s="91"/>
      <c r="BC416" s="91"/>
      <c r="BD416" s="91"/>
      <c r="BE416" s="91"/>
      <c r="BF416" s="91"/>
      <c r="BG416" s="91"/>
      <c r="BH416" s="91"/>
      <c r="BI416" s="91"/>
    </row>
    <row r="417" spans="2:61">
      <c r="B417" s="1680"/>
      <c r="C417" s="1681" t="s">
        <v>519</v>
      </c>
      <c r="D417" s="1682"/>
      <c r="E417" s="2063">
        <f>(E267+E297+E333+E363+E399)/5</f>
        <v>54</v>
      </c>
      <c r="F417" s="2064">
        <f t="shared" ref="F417:O417" si="36">(F267+F297+F333+F363+F399)/5</f>
        <v>55.2</v>
      </c>
      <c r="G417" s="2064">
        <f t="shared" si="36"/>
        <v>229.8</v>
      </c>
      <c r="H417" s="2064">
        <f t="shared" si="36"/>
        <v>1632.0000000000002</v>
      </c>
      <c r="I417" s="2064">
        <f t="shared" si="36"/>
        <v>45.029899999999998</v>
      </c>
      <c r="J417" s="2064">
        <f t="shared" si="36"/>
        <v>0.84840000000000004</v>
      </c>
      <c r="K417" s="2064">
        <f t="shared" si="36"/>
        <v>0.97650000000000003</v>
      </c>
      <c r="L417" s="2071">
        <f t="shared" si="36"/>
        <v>549.85799999999995</v>
      </c>
      <c r="M417" s="2071">
        <f t="shared" si="36"/>
        <v>725.3442</v>
      </c>
      <c r="N417" s="2071">
        <f t="shared" si="36"/>
        <v>743.23158000000001</v>
      </c>
      <c r="O417" s="2072">
        <f t="shared" si="36"/>
        <v>176.7328</v>
      </c>
      <c r="P417" s="2066">
        <f>(P267+P297+P333+P363+P399)/5</f>
        <v>10.58788</v>
      </c>
      <c r="Q417" s="79"/>
      <c r="S417" s="91"/>
      <c r="T417" s="597"/>
      <c r="U417" s="598"/>
      <c r="V417" s="91"/>
      <c r="W417" s="91"/>
      <c r="X417" s="91"/>
      <c r="Y417" s="91"/>
      <c r="Z417" s="91"/>
      <c r="AA417" s="91"/>
      <c r="AB417" s="91"/>
      <c r="AC417" s="91"/>
      <c r="AD417" s="91"/>
      <c r="AE417" s="91"/>
      <c r="AF417" s="91"/>
      <c r="AG417" s="91"/>
      <c r="AH417" s="89"/>
      <c r="AI417" s="89"/>
      <c r="AJ417" s="89"/>
      <c r="AK417" s="91"/>
      <c r="AL417" s="91"/>
      <c r="AM417" s="562"/>
      <c r="AN417" s="562"/>
      <c r="AO417" s="562"/>
      <c r="AP417" s="567"/>
      <c r="AQ417" s="562"/>
      <c r="AR417" s="562"/>
      <c r="AS417" s="562"/>
      <c r="AT417" s="562"/>
      <c r="AU417" s="563"/>
      <c r="AV417" s="563"/>
      <c r="AW417" s="562"/>
      <c r="AX417" s="562"/>
      <c r="AY417" s="562"/>
      <c r="AZ417" s="91"/>
      <c r="BA417" s="91"/>
      <c r="BB417" s="91"/>
      <c r="BC417" s="91"/>
      <c r="BD417" s="91"/>
      <c r="BE417" s="91"/>
      <c r="BF417" s="91"/>
      <c r="BG417" s="91"/>
      <c r="BH417" s="91"/>
      <c r="BI417" s="91"/>
    </row>
    <row r="418" spans="2:61" ht="15.75" thickBot="1">
      <c r="B418" s="1392"/>
      <c r="C418" s="1675" t="s">
        <v>505</v>
      </c>
      <c r="D418" s="1676"/>
      <c r="E418" s="1677">
        <v>0</v>
      </c>
      <c r="F418" s="1678">
        <v>0</v>
      </c>
      <c r="G418" s="1678">
        <v>0</v>
      </c>
      <c r="H418" s="1678">
        <v>0</v>
      </c>
      <c r="I418" s="1678">
        <v>4.33</v>
      </c>
      <c r="J418" s="1678">
        <v>0.6</v>
      </c>
      <c r="K418" s="1678">
        <v>1.03</v>
      </c>
      <c r="L418" s="1678">
        <v>1.1000000000000001</v>
      </c>
      <c r="M418" s="1678">
        <v>0.45</v>
      </c>
      <c r="N418" s="1678">
        <v>1.94</v>
      </c>
      <c r="O418" s="1678">
        <v>-1.0900000000000001</v>
      </c>
      <c r="P418" s="1679">
        <v>-1.18</v>
      </c>
      <c r="S418" s="91"/>
      <c r="T418" s="1112"/>
      <c r="U418" s="248"/>
      <c r="V418" s="91"/>
      <c r="W418" s="91"/>
      <c r="X418" s="91"/>
      <c r="Y418" s="91"/>
      <c r="Z418" s="91"/>
      <c r="AA418" s="91"/>
      <c r="AB418" s="91"/>
      <c r="AC418" s="91"/>
      <c r="AD418" s="91"/>
      <c r="AE418" s="91"/>
      <c r="AF418" s="91"/>
      <c r="AG418" s="91"/>
      <c r="AH418" s="89"/>
      <c r="AI418" s="232"/>
      <c r="AJ418" s="89"/>
      <c r="AK418" s="91"/>
      <c r="AL418" s="91"/>
      <c r="AM418" s="91"/>
      <c r="AN418" s="91"/>
      <c r="AO418" s="91"/>
      <c r="AP418" s="91"/>
      <c r="AQ418" s="91"/>
      <c r="AR418" s="91"/>
      <c r="AS418" s="91"/>
      <c r="AT418" s="91"/>
      <c r="AU418" s="91"/>
      <c r="AV418" s="91"/>
      <c r="AW418" s="91"/>
      <c r="AX418" s="91"/>
      <c r="AY418" s="91"/>
      <c r="AZ418" s="91"/>
      <c r="BA418" s="91"/>
      <c r="BB418" s="91"/>
      <c r="BC418" s="91"/>
      <c r="BD418" s="91"/>
      <c r="BE418" s="91"/>
      <c r="BF418" s="91"/>
      <c r="BG418" s="91"/>
      <c r="BH418" s="91"/>
      <c r="BI418" s="91"/>
    </row>
    <row r="419" spans="2:61">
      <c r="T419" s="79"/>
      <c r="U419" s="79"/>
      <c r="V419" s="91"/>
      <c r="W419" s="89"/>
      <c r="X419" s="89"/>
      <c r="Y419" s="82"/>
      <c r="Z419" s="89"/>
      <c r="AA419" s="89"/>
      <c r="AB419" s="89"/>
      <c r="AC419" s="89"/>
      <c r="AD419" s="89"/>
      <c r="AE419" s="89"/>
      <c r="AF419" s="89"/>
      <c r="AG419" s="89"/>
      <c r="AH419" s="89"/>
      <c r="AI419" s="89"/>
      <c r="AJ419" s="89"/>
      <c r="AK419" s="91"/>
      <c r="AL419" s="91"/>
      <c r="AM419" s="91"/>
      <c r="AN419" s="91"/>
      <c r="AO419" s="91"/>
      <c r="AP419" s="91"/>
      <c r="AQ419" s="91"/>
      <c r="AR419" s="91"/>
      <c r="AS419" s="91"/>
      <c r="AT419" s="91"/>
      <c r="AU419" s="91"/>
      <c r="AV419" s="504"/>
      <c r="AW419" s="91"/>
      <c r="AX419" s="504"/>
      <c r="AY419" s="91"/>
      <c r="AZ419" s="91"/>
      <c r="BA419" s="91"/>
      <c r="BB419" s="91"/>
      <c r="BC419" s="91"/>
      <c r="BD419" s="91"/>
      <c r="BE419" s="91"/>
      <c r="BF419" s="91"/>
      <c r="BG419" s="91"/>
      <c r="BH419" s="91"/>
      <c r="BI419" s="91"/>
    </row>
    <row r="420" spans="2:61">
      <c r="C420" s="79"/>
      <c r="D420" s="1940"/>
      <c r="E420" s="1941"/>
      <c r="F420" s="1941"/>
      <c r="G420" s="1942"/>
      <c r="H420" s="1941"/>
      <c r="I420" s="196"/>
      <c r="J420" s="196"/>
      <c r="K420" s="196"/>
      <c r="L420" s="196"/>
      <c r="M420" s="196"/>
      <c r="N420" s="196"/>
      <c r="O420" s="196"/>
      <c r="P420" s="196"/>
      <c r="Q420" s="91"/>
      <c r="S420" s="79"/>
      <c r="T420" s="79"/>
      <c r="U420" s="79"/>
      <c r="V420" s="91"/>
      <c r="W420" s="89"/>
      <c r="X420" s="89"/>
      <c r="Y420" s="82"/>
      <c r="Z420" s="89"/>
      <c r="AA420" s="609"/>
      <c r="AB420" s="89"/>
      <c r="AC420" s="89"/>
      <c r="AD420" s="89"/>
      <c r="AE420" s="89"/>
      <c r="AF420" s="89"/>
      <c r="AG420" s="89"/>
      <c r="AH420" s="89"/>
      <c r="AI420" s="89"/>
      <c r="AJ420" s="89"/>
      <c r="AK420" s="91"/>
      <c r="AL420" s="91"/>
      <c r="AM420" s="91"/>
      <c r="AN420" s="91"/>
      <c r="AO420" s="91"/>
      <c r="AP420" s="512"/>
      <c r="AQ420" s="91"/>
      <c r="AR420" s="91"/>
      <c r="AS420" s="91"/>
      <c r="AT420" s="91"/>
      <c r="AU420" s="91"/>
      <c r="AV420" s="91"/>
      <c r="AW420" s="91"/>
      <c r="AX420" s="504"/>
      <c r="AY420" s="91"/>
      <c r="AZ420" s="91"/>
      <c r="BA420" s="91"/>
      <c r="BB420" s="91"/>
      <c r="BC420" s="91"/>
      <c r="BD420" s="91"/>
      <c r="BE420" s="91"/>
      <c r="BF420" s="91"/>
      <c r="BG420" s="91"/>
      <c r="BH420" s="91"/>
      <c r="BI420" s="91"/>
    </row>
    <row r="421" spans="2:61">
      <c r="C421" s="79"/>
      <c r="D421" s="1940"/>
      <c r="E421" s="1940"/>
      <c r="F421" s="1940"/>
      <c r="G421" s="1940"/>
      <c r="H421" s="1940"/>
      <c r="I421" s="559"/>
      <c r="J421" s="559"/>
      <c r="K421" s="559"/>
      <c r="L421" s="559"/>
      <c r="M421" s="559"/>
      <c r="N421" s="559"/>
      <c r="O421" s="559"/>
      <c r="P421" s="559"/>
      <c r="Q421" s="91"/>
      <c r="V421" s="91"/>
      <c r="W421" s="89"/>
      <c r="X421" s="89"/>
      <c r="Y421" s="82"/>
      <c r="Z421" s="89"/>
      <c r="AA421" s="89"/>
      <c r="AB421" s="89"/>
      <c r="AC421" s="89"/>
      <c r="AD421" s="89"/>
      <c r="AE421" s="89"/>
      <c r="AF421" s="89"/>
      <c r="AG421" s="89"/>
      <c r="AH421" s="89"/>
      <c r="AI421" s="89"/>
      <c r="AJ421" s="89"/>
      <c r="AK421" s="91"/>
      <c r="AL421" s="91"/>
      <c r="AM421" s="91"/>
      <c r="AN421" s="91"/>
      <c r="AO421" s="91"/>
      <c r="AP421" s="91"/>
      <c r="AQ421" s="91"/>
      <c r="AR421" s="91"/>
      <c r="AS421" s="91"/>
      <c r="AT421" s="91"/>
      <c r="AU421" s="91"/>
      <c r="AV421" s="91"/>
      <c r="AW421" s="91"/>
      <c r="AX421" s="91"/>
      <c r="AY421" s="91"/>
      <c r="AZ421" s="91"/>
      <c r="BA421" s="91"/>
      <c r="BB421" s="91"/>
      <c r="BC421" s="91"/>
      <c r="BD421" s="91"/>
      <c r="BE421" s="91"/>
      <c r="BF421" s="91"/>
      <c r="BG421" s="91"/>
      <c r="BH421" s="91"/>
      <c r="BI421" s="91"/>
    </row>
    <row r="422" spans="2:61" ht="11.25" customHeight="1">
      <c r="C422" s="79"/>
      <c r="D422" s="1940"/>
      <c r="E422" s="1940"/>
      <c r="F422" s="1940"/>
      <c r="G422" s="1940"/>
      <c r="H422" s="1940"/>
      <c r="I422" s="1940"/>
      <c r="J422" s="1940"/>
      <c r="K422" s="1940"/>
      <c r="L422" s="1940"/>
      <c r="M422" s="1940"/>
      <c r="N422" s="1940"/>
      <c r="O422" s="1940"/>
      <c r="P422" s="1940"/>
      <c r="Q422" s="79"/>
      <c r="V422" s="91"/>
      <c r="W422" s="89"/>
      <c r="X422" s="89"/>
      <c r="Y422" s="82"/>
      <c r="Z422" s="89"/>
      <c r="AA422" s="609"/>
      <c r="AB422" s="89"/>
      <c r="AC422" s="89"/>
      <c r="AD422" s="89"/>
      <c r="AE422" s="89"/>
      <c r="AF422" s="89"/>
      <c r="AG422" s="89"/>
      <c r="AH422" s="89"/>
      <c r="AI422" s="89"/>
      <c r="AJ422" s="89"/>
      <c r="AK422" s="91"/>
      <c r="AL422" s="91"/>
      <c r="AM422" s="91"/>
      <c r="AN422" s="91"/>
      <c r="AO422" s="91"/>
      <c r="AP422" s="91"/>
      <c r="AQ422" s="91"/>
      <c r="AR422" s="91"/>
      <c r="AS422" s="91"/>
      <c r="AT422" s="91"/>
      <c r="AU422" s="91"/>
      <c r="AV422" s="91"/>
      <c r="AW422" s="91"/>
      <c r="AX422" s="91"/>
      <c r="AY422" s="91"/>
      <c r="AZ422" s="91"/>
      <c r="BA422" s="91"/>
      <c r="BB422" s="91"/>
      <c r="BC422" s="91"/>
      <c r="BD422" s="91"/>
      <c r="BE422" s="91"/>
      <c r="BF422" s="91"/>
      <c r="BG422" s="91"/>
      <c r="BH422" s="91"/>
      <c r="BI422" s="91"/>
    </row>
    <row r="423" spans="2:61" ht="12" customHeight="1">
      <c r="C423" s="794"/>
      <c r="D423" s="279" t="s">
        <v>313</v>
      </c>
      <c r="E423" s="330"/>
      <c r="Q423" s="1869"/>
      <c r="V423" s="91"/>
      <c r="W423" s="91"/>
      <c r="X423" s="106"/>
      <c r="Y423" s="106"/>
      <c r="Z423" s="106"/>
      <c r="AA423" s="106"/>
      <c r="AB423" s="106"/>
      <c r="AC423" s="106"/>
      <c r="AD423" s="106"/>
      <c r="AE423" s="106"/>
      <c r="AF423" s="106"/>
      <c r="AG423" s="106"/>
      <c r="AH423" s="106"/>
      <c r="AI423" s="106"/>
      <c r="AJ423" s="106"/>
      <c r="AK423" s="91"/>
      <c r="AL423" s="91"/>
      <c r="AM423" s="91"/>
      <c r="AN423" s="91"/>
      <c r="AO423" s="91"/>
      <c r="AP423" s="91"/>
      <c r="AQ423" s="91"/>
      <c r="AR423" s="91"/>
      <c r="AS423" s="91"/>
      <c r="AT423" s="91"/>
      <c r="AU423" s="91"/>
      <c r="AV423" s="91"/>
      <c r="AW423" s="91"/>
      <c r="AX423" s="91"/>
      <c r="AY423" s="91"/>
      <c r="AZ423" s="91"/>
      <c r="BA423" s="91"/>
      <c r="BB423" s="91"/>
      <c r="BC423" s="91"/>
      <c r="BD423" s="91"/>
      <c r="BE423" s="91"/>
      <c r="BF423" s="91"/>
      <c r="BG423" s="91"/>
      <c r="BH423" s="91"/>
      <c r="BI423" s="91"/>
    </row>
    <row r="424" spans="2:61" ht="12.75" customHeight="1">
      <c r="C424" s="1195" t="s">
        <v>538</v>
      </c>
      <c r="D424" s="132"/>
      <c r="E424" s="2"/>
      <c r="F424"/>
      <c r="I424"/>
      <c r="J424"/>
      <c r="K424" s="21"/>
      <c r="L424" s="21"/>
      <c r="M424"/>
      <c r="N424"/>
      <c r="O424"/>
      <c r="P424"/>
      <c r="V424" s="91"/>
      <c r="W424" s="91"/>
      <c r="X424" s="106"/>
      <c r="Y424" s="106"/>
      <c r="Z424" s="106"/>
      <c r="AA424" s="106"/>
      <c r="AB424" s="106"/>
      <c r="AC424" s="106"/>
      <c r="AD424" s="106"/>
      <c r="AE424" s="106"/>
      <c r="AF424" s="106"/>
      <c r="AG424" s="106"/>
      <c r="AH424" s="106"/>
      <c r="AI424" s="106"/>
      <c r="AJ424" s="106"/>
      <c r="AK424" s="91"/>
      <c r="AL424" s="91"/>
      <c r="AM424" s="91"/>
      <c r="AN424" s="91"/>
      <c r="AO424" s="91"/>
      <c r="AP424" s="91"/>
      <c r="AQ424" s="91"/>
      <c r="AR424" s="91"/>
      <c r="AS424" s="91"/>
      <c r="AT424" s="91"/>
      <c r="AU424" s="91"/>
      <c r="AV424" s="91"/>
      <c r="AW424" s="91"/>
      <c r="AX424" s="91"/>
      <c r="AY424" s="91"/>
      <c r="AZ424" s="91"/>
      <c r="BA424" s="91"/>
      <c r="BB424" s="91"/>
      <c r="BC424" s="91"/>
      <c r="BD424" s="91"/>
      <c r="BE424" s="91"/>
      <c r="BF424" s="91"/>
      <c r="BG424" s="91"/>
      <c r="BH424" s="91"/>
      <c r="BI424" s="91"/>
    </row>
    <row r="425" spans="2:61" ht="12.75" customHeight="1">
      <c r="B425" s="335" t="s">
        <v>539</v>
      </c>
      <c r="C425" s="802"/>
      <c r="L425" s="470" t="s">
        <v>534</v>
      </c>
      <c r="V425" s="91"/>
      <c r="W425" s="91"/>
      <c r="X425" s="106"/>
      <c r="Y425" s="106"/>
      <c r="Z425" s="106"/>
      <c r="AA425" s="106"/>
      <c r="AB425" s="106"/>
      <c r="AC425" s="106"/>
      <c r="AD425" s="106"/>
      <c r="AE425" s="106"/>
      <c r="AF425" s="106"/>
      <c r="AG425" s="106"/>
      <c r="AH425" s="106"/>
      <c r="AI425" s="106"/>
      <c r="AJ425" s="106"/>
      <c r="AK425" s="91"/>
      <c r="AL425" s="91"/>
      <c r="AM425" s="91"/>
      <c r="AN425" s="91"/>
      <c r="AO425" s="91"/>
      <c r="AP425" s="91"/>
      <c r="AQ425" s="91"/>
      <c r="AR425" s="91"/>
      <c r="AS425" s="91"/>
      <c r="AT425" s="91"/>
      <c r="AU425" s="91"/>
      <c r="AV425" s="91"/>
      <c r="AW425" s="91"/>
      <c r="AX425" s="91"/>
      <c r="AY425" s="91"/>
      <c r="AZ425" s="91"/>
      <c r="BA425" s="91"/>
      <c r="BB425" s="91"/>
      <c r="BC425" s="91"/>
      <c r="BD425" s="91"/>
      <c r="BE425" s="91"/>
      <c r="BF425" s="91"/>
      <c r="BG425" s="91"/>
      <c r="BH425" s="91"/>
      <c r="BI425" s="91"/>
    </row>
    <row r="426" spans="2:61" ht="10.5" customHeight="1">
      <c r="C426" s="794" t="s">
        <v>477</v>
      </c>
      <c r="V426" s="91"/>
      <c r="W426" s="91"/>
      <c r="X426" s="106"/>
      <c r="Y426" s="106"/>
      <c r="Z426" s="106"/>
      <c r="AA426" s="106"/>
      <c r="AB426" s="106"/>
      <c r="AC426" s="106"/>
      <c r="AD426" s="106"/>
      <c r="AE426" s="106"/>
      <c r="AF426" s="106"/>
      <c r="AG426" s="106"/>
      <c r="AH426" s="106"/>
      <c r="AI426" s="106"/>
      <c r="AJ426" s="106"/>
      <c r="AK426" s="91"/>
      <c r="AL426" s="91"/>
      <c r="AM426" s="91"/>
      <c r="AN426" s="91"/>
      <c r="AO426" s="91"/>
      <c r="AP426" s="91"/>
      <c r="AQ426" s="91"/>
      <c r="AR426" s="91"/>
      <c r="AS426" s="91"/>
      <c r="AT426" s="91"/>
      <c r="AU426" s="91"/>
      <c r="AV426" s="91"/>
      <c r="AW426" s="91"/>
      <c r="AX426" s="91"/>
      <c r="AY426" s="91"/>
      <c r="AZ426" s="91"/>
      <c r="BA426" s="91"/>
      <c r="BB426" s="91"/>
      <c r="BC426" s="91"/>
      <c r="BD426" s="91"/>
      <c r="BE426" s="91"/>
      <c r="BF426" s="91"/>
      <c r="BG426" s="91"/>
      <c r="BH426" s="91"/>
      <c r="BI426" s="91"/>
    </row>
    <row r="427" spans="2:61" ht="14.25" customHeight="1" thickBot="1">
      <c r="B427" s="269" t="s">
        <v>597</v>
      </c>
      <c r="C427" s="21"/>
      <c r="D427"/>
      <c r="F427" s="634" t="s">
        <v>582</v>
      </c>
      <c r="I427" s="2" t="s">
        <v>0</v>
      </c>
      <c r="J427"/>
      <c r="K427" s="70" t="s">
        <v>533</v>
      </c>
      <c r="L427" s="21"/>
      <c r="M427" s="21"/>
      <c r="N427" s="25"/>
      <c r="P427" s="353"/>
      <c r="V427" s="91"/>
      <c r="W427" s="91"/>
      <c r="X427" s="106"/>
      <c r="Y427" s="106"/>
      <c r="Z427" s="106"/>
      <c r="AA427" s="106"/>
      <c r="AB427" s="106"/>
      <c r="AC427" s="106"/>
      <c r="AD427" s="106"/>
      <c r="AE427" s="106"/>
      <c r="AF427" s="106"/>
      <c r="AG427" s="106"/>
      <c r="AH427" s="106"/>
      <c r="AI427" s="106"/>
      <c r="AJ427" s="106"/>
      <c r="AK427" s="91"/>
      <c r="AL427" s="91"/>
      <c r="AM427" s="91"/>
      <c r="AN427" s="91"/>
      <c r="AO427" s="91"/>
      <c r="AP427" s="91"/>
      <c r="AQ427" s="91"/>
      <c r="AR427" s="91"/>
      <c r="AS427" s="91"/>
      <c r="AT427" s="91"/>
      <c r="AU427" s="91"/>
      <c r="AV427" s="91"/>
      <c r="AW427" s="91"/>
      <c r="AX427" s="91"/>
      <c r="AY427" s="91"/>
      <c r="AZ427" s="91"/>
      <c r="BA427" s="91"/>
      <c r="BB427" s="91"/>
      <c r="BC427" s="91"/>
      <c r="BD427" s="91"/>
      <c r="BE427" s="91"/>
      <c r="BF427" s="91"/>
      <c r="BG427" s="91"/>
      <c r="BH427" s="91"/>
      <c r="BI427" s="91"/>
    </row>
    <row r="428" spans="2:61" ht="14.25" customHeight="1" thickBot="1">
      <c r="B428" s="808" t="s">
        <v>479</v>
      </c>
      <c r="C428" s="809" t="s">
        <v>585</v>
      </c>
      <c r="D428" s="810" t="s">
        <v>315</v>
      </c>
      <c r="E428" s="811" t="s">
        <v>316</v>
      </c>
      <c r="F428" s="199"/>
      <c r="G428" s="199"/>
      <c r="H428" s="812"/>
      <c r="I428" s="710" t="s">
        <v>481</v>
      </c>
      <c r="J428" s="812"/>
      <c r="K428" s="813"/>
      <c r="L428" s="481"/>
      <c r="M428" s="814" t="s">
        <v>482</v>
      </c>
      <c r="N428" s="812"/>
      <c r="O428" s="812"/>
      <c r="P428" s="63"/>
      <c r="Q428" s="815"/>
      <c r="V428" s="91"/>
      <c r="W428" s="91"/>
      <c r="X428" s="106"/>
      <c r="Y428" s="106"/>
      <c r="Z428" s="106"/>
      <c r="AA428" s="106"/>
      <c r="AB428" s="106"/>
      <c r="AC428" s="106"/>
      <c r="AD428" s="106"/>
      <c r="AE428" s="106"/>
      <c r="AF428" s="106"/>
      <c r="AG428" s="106"/>
      <c r="AH428" s="106"/>
      <c r="AI428" s="106"/>
      <c r="AJ428" s="106"/>
      <c r="AK428" s="91"/>
      <c r="AL428" s="91"/>
      <c r="AM428" s="91"/>
      <c r="AN428" s="91"/>
      <c r="AO428" s="91"/>
      <c r="AP428" s="91"/>
      <c r="AQ428" s="91"/>
      <c r="AR428" s="91"/>
      <c r="AS428" s="91"/>
      <c r="AT428" s="91"/>
      <c r="AU428" s="91"/>
      <c r="AV428" s="91"/>
      <c r="AW428" s="91"/>
      <c r="AX428" s="91"/>
      <c r="AY428" s="91"/>
      <c r="AZ428" s="91"/>
      <c r="BA428" s="91"/>
      <c r="BB428" s="91"/>
      <c r="BC428" s="91"/>
      <c r="BD428" s="91"/>
      <c r="BE428" s="91"/>
      <c r="BF428" s="91"/>
      <c r="BG428" s="91"/>
      <c r="BH428" s="91"/>
      <c r="BI428" s="91"/>
    </row>
    <row r="429" spans="2:61" ht="9.75" customHeight="1" thickBot="1">
      <c r="B429" s="380" t="s">
        <v>484</v>
      </c>
      <c r="C429" s="369"/>
      <c r="D429" s="816" t="s">
        <v>322</v>
      </c>
      <c r="E429" s="817"/>
      <c r="F429" s="440"/>
      <c r="G429" s="1289" t="s">
        <v>485</v>
      </c>
      <c r="H429" s="819" t="s">
        <v>486</v>
      </c>
      <c r="I429" s="189"/>
      <c r="J429" s="189"/>
      <c r="K429" s="189"/>
      <c r="L429" s="920"/>
      <c r="M429" s="921" t="s">
        <v>487</v>
      </c>
      <c r="N429" s="189"/>
      <c r="O429" s="189"/>
      <c r="P429" s="920"/>
      <c r="Q429" s="821"/>
      <c r="V429" s="91"/>
      <c r="W429" s="91"/>
      <c r="X429" s="106"/>
      <c r="Y429" s="106"/>
      <c r="Z429" s="106"/>
      <c r="AA429" s="106"/>
      <c r="AB429" s="106"/>
      <c r="AC429" s="106"/>
      <c r="AD429" s="106"/>
      <c r="AE429" s="106"/>
      <c r="AF429" s="106"/>
      <c r="AG429" s="106"/>
      <c r="AH429" s="106"/>
      <c r="AI429" s="106"/>
      <c r="AJ429" s="106"/>
      <c r="AK429" s="91"/>
      <c r="AL429" s="91"/>
      <c r="AM429" s="91"/>
      <c r="AN429" s="91"/>
      <c r="AO429" s="91"/>
      <c r="AP429" s="91"/>
      <c r="AQ429" s="91"/>
      <c r="AR429" s="91"/>
      <c r="AS429" s="91"/>
      <c r="AT429" s="91"/>
      <c r="AU429" s="91"/>
      <c r="AV429" s="91"/>
      <c r="AW429" s="91"/>
      <c r="AX429" s="91"/>
      <c r="AY429" s="91"/>
      <c r="AZ429" s="91"/>
      <c r="BA429" s="91"/>
      <c r="BB429" s="91"/>
      <c r="BC429" s="91"/>
      <c r="BD429" s="91"/>
      <c r="BE429" s="91"/>
      <c r="BF429" s="91"/>
      <c r="BG429" s="91"/>
      <c r="BH429" s="91"/>
      <c r="BI429" s="91"/>
    </row>
    <row r="430" spans="2:61" ht="12.75" customHeight="1">
      <c r="B430" s="380" t="s">
        <v>489</v>
      </c>
      <c r="C430" s="369" t="s">
        <v>321</v>
      </c>
      <c r="D430" s="822"/>
      <c r="E430" s="816" t="s">
        <v>323</v>
      </c>
      <c r="F430" s="823" t="s">
        <v>65</v>
      </c>
      <c r="G430" s="1289" t="s">
        <v>490</v>
      </c>
      <c r="H430" s="824" t="s">
        <v>327</v>
      </c>
      <c r="I430" s="817"/>
      <c r="J430" s="825"/>
      <c r="K430" s="812"/>
      <c r="L430" s="825"/>
      <c r="M430" s="826" t="s">
        <v>491</v>
      </c>
      <c r="N430" s="827" t="s">
        <v>492</v>
      </c>
      <c r="O430" s="828" t="s">
        <v>493</v>
      </c>
      <c r="P430" s="829" t="s">
        <v>494</v>
      </c>
      <c r="Q430" s="821"/>
      <c r="V430" s="91"/>
      <c r="W430" s="91"/>
      <c r="X430" s="106"/>
      <c r="Y430" s="106"/>
      <c r="Z430" s="106"/>
      <c r="AA430" s="106"/>
      <c r="AB430" s="106"/>
      <c r="AC430" s="106"/>
      <c r="AD430" s="106"/>
      <c r="AE430" s="106"/>
      <c r="AF430" s="106"/>
      <c r="AG430" s="106"/>
      <c r="AH430" s="106"/>
      <c r="AI430" s="106"/>
      <c r="AJ430" s="106"/>
      <c r="AK430" s="91"/>
      <c r="AL430" s="91"/>
      <c r="AM430" s="91"/>
      <c r="AN430" s="91"/>
      <c r="AO430" s="91"/>
      <c r="AP430" s="91"/>
      <c r="AQ430" s="91"/>
      <c r="AR430" s="91"/>
      <c r="AS430" s="91"/>
      <c r="AT430" s="91"/>
      <c r="AU430" s="91"/>
      <c r="AV430" s="91"/>
      <c r="AW430" s="91"/>
      <c r="AX430" s="91"/>
      <c r="AY430" s="91"/>
      <c r="AZ430" s="91"/>
      <c r="BA430" s="91"/>
      <c r="BB430" s="91"/>
      <c r="BC430" s="91"/>
      <c r="BD430" s="91"/>
      <c r="BE430" s="91"/>
      <c r="BF430" s="91"/>
      <c r="BG430" s="91"/>
      <c r="BH430" s="91"/>
      <c r="BI430" s="91"/>
    </row>
    <row r="431" spans="2:61" ht="12" customHeight="1" thickBot="1">
      <c r="B431" s="50"/>
      <c r="C431" s="830"/>
      <c r="D431" s="410"/>
      <c r="E431" s="831" t="s">
        <v>5</v>
      </c>
      <c r="F431" s="378" t="s">
        <v>6</v>
      </c>
      <c r="G431" s="922" t="s">
        <v>7</v>
      </c>
      <c r="H431" s="832" t="s">
        <v>496</v>
      </c>
      <c r="I431" s="833" t="s">
        <v>497</v>
      </c>
      <c r="J431" s="834" t="s">
        <v>498</v>
      </c>
      <c r="K431" s="835" t="s">
        <v>499</v>
      </c>
      <c r="L431" s="834" t="s">
        <v>500</v>
      </c>
      <c r="M431" s="836" t="s">
        <v>501</v>
      </c>
      <c r="N431" s="834" t="s">
        <v>502</v>
      </c>
      <c r="O431" s="835" t="s">
        <v>503</v>
      </c>
      <c r="P431" s="837" t="s">
        <v>504</v>
      </c>
      <c r="Q431" s="830"/>
      <c r="V431" s="91"/>
      <c r="W431" s="91"/>
      <c r="X431" s="106"/>
      <c r="Y431" s="106"/>
      <c r="Z431" s="106"/>
      <c r="AA431" s="106"/>
      <c r="AB431" s="106"/>
      <c r="AC431" s="106"/>
      <c r="AD431" s="106"/>
      <c r="AE431" s="106"/>
      <c r="AF431" s="106"/>
      <c r="AG431" s="106"/>
      <c r="AH431" s="106"/>
      <c r="AI431" s="106"/>
      <c r="AJ431" s="106"/>
      <c r="AK431" s="91"/>
      <c r="AL431" s="91"/>
      <c r="AM431" s="91"/>
      <c r="AN431" s="91"/>
      <c r="AO431" s="91"/>
      <c r="AP431" s="91"/>
      <c r="AQ431" s="91"/>
      <c r="AR431" s="91"/>
      <c r="AS431" s="91"/>
      <c r="AT431" s="91"/>
      <c r="AU431" s="91"/>
      <c r="AV431" s="91"/>
      <c r="AW431" s="91"/>
      <c r="AX431" s="91"/>
      <c r="AY431" s="91"/>
      <c r="AZ431" s="91"/>
      <c r="BA431" s="91"/>
      <c r="BB431" s="91"/>
      <c r="BC431" s="91"/>
      <c r="BD431" s="91"/>
      <c r="BE431" s="91"/>
      <c r="BF431" s="91"/>
      <c r="BG431" s="91"/>
      <c r="BH431" s="91"/>
      <c r="BI431" s="91"/>
    </row>
    <row r="432" spans="2:61" ht="12" customHeight="1">
      <c r="B432" s="75"/>
      <c r="C432" s="650" t="s">
        <v>172</v>
      </c>
      <c r="D432" s="923"/>
      <c r="E432" s="427"/>
      <c r="F432" s="385"/>
      <c r="G432" s="385"/>
      <c r="H432" s="924"/>
      <c r="I432" s="965"/>
      <c r="J432" s="965"/>
      <c r="K432" s="192"/>
      <c r="L432" s="965"/>
      <c r="M432" s="965"/>
      <c r="N432" s="965"/>
      <c r="O432" s="965"/>
      <c r="P432" s="1030"/>
      <c r="Q432" s="960"/>
      <c r="V432" s="91"/>
      <c r="W432" s="91"/>
      <c r="X432" s="106"/>
      <c r="Y432" s="106"/>
      <c r="Z432" s="106"/>
      <c r="AA432" s="106"/>
      <c r="AB432" s="106"/>
      <c r="AC432" s="106"/>
      <c r="AD432" s="106"/>
      <c r="AE432" s="106"/>
      <c r="AF432" s="106"/>
      <c r="AG432" s="106"/>
      <c r="AH432" s="106"/>
      <c r="AI432" s="106"/>
      <c r="AJ432" s="106"/>
      <c r="AK432" s="91"/>
      <c r="AL432" s="91"/>
      <c r="AM432" s="91"/>
      <c r="AN432" s="91"/>
      <c r="AO432" s="91"/>
      <c r="AP432" s="91"/>
      <c r="AQ432" s="91"/>
      <c r="AR432" s="91"/>
      <c r="AS432" s="91"/>
      <c r="AT432" s="91"/>
      <c r="AU432" s="91"/>
      <c r="AV432" s="91"/>
      <c r="AW432" s="91"/>
      <c r="AX432" s="91"/>
      <c r="AY432" s="91"/>
      <c r="AZ432" s="91"/>
      <c r="BA432" s="91"/>
      <c r="BB432" s="91"/>
      <c r="BC432" s="91"/>
      <c r="BD432" s="91"/>
      <c r="BE432" s="91"/>
      <c r="BF432" s="91"/>
      <c r="BG432" s="91"/>
      <c r="BH432" s="91"/>
      <c r="BI432" s="91"/>
    </row>
    <row r="433" spans="2:61" ht="12.75" customHeight="1">
      <c r="B433" s="1702" t="str">
        <f>'МЕНЮ  12-18л. лето '!J413</f>
        <v>ТТК/254/17</v>
      </c>
      <c r="C433" s="1737" t="str">
        <f>'МЕНЮ  12-18л. лето '!C413</f>
        <v>Печень оригинальная</v>
      </c>
      <c r="D433" s="1738">
        <f>'МЕНЮ  12-18л. лето '!D413</f>
        <v>120</v>
      </c>
      <c r="E433" s="895">
        <f>'МЕНЮ  12-18л. лето '!E413</f>
        <v>15.79</v>
      </c>
      <c r="F433" s="849">
        <f>'МЕНЮ  12-18л. лето '!F413</f>
        <v>5.16</v>
      </c>
      <c r="G433" s="849">
        <f>'МЕНЮ  12-18л. лето '!G413</f>
        <v>9.68</v>
      </c>
      <c r="H433" s="850">
        <f>'МЕНЮ  12-18л. лето '!H413</f>
        <v>152.71</v>
      </c>
      <c r="I433" s="967">
        <v>2.42</v>
      </c>
      <c r="J433" s="967">
        <v>0.11</v>
      </c>
      <c r="K433" s="1031">
        <v>0.11</v>
      </c>
      <c r="L433" s="712">
        <v>555.9</v>
      </c>
      <c r="M433" s="967">
        <v>46.652999999999999</v>
      </c>
      <c r="N433" s="967">
        <v>82.11</v>
      </c>
      <c r="O433" s="967">
        <v>16.440000000000001</v>
      </c>
      <c r="P433" s="966">
        <v>2.57</v>
      </c>
      <c r="Q433" s="946">
        <f>'МЕНЮ  12-18л. лето '!I413</f>
        <v>52</v>
      </c>
      <c r="V433" s="91"/>
      <c r="W433" s="91"/>
      <c r="X433" s="106"/>
      <c r="Y433" s="106"/>
      <c r="Z433" s="106"/>
      <c r="AA433" s="106"/>
      <c r="AB433" s="106"/>
      <c r="AC433" s="106"/>
      <c r="AD433" s="106"/>
      <c r="AE433" s="106"/>
      <c r="AF433" s="106"/>
      <c r="AG433" s="106"/>
      <c r="AH433" s="106"/>
      <c r="AI433" s="106"/>
      <c r="AJ433" s="106"/>
      <c r="AK433" s="91"/>
      <c r="AL433" s="91"/>
      <c r="AM433" s="91"/>
      <c r="AN433" s="91"/>
      <c r="AO433" s="91"/>
      <c r="AP433" s="91"/>
      <c r="AQ433" s="91"/>
      <c r="AR433" s="91"/>
      <c r="AS433" s="91"/>
      <c r="AT433" s="91"/>
      <c r="AU433" s="91"/>
      <c r="AV433" s="91"/>
      <c r="AW433" s="91"/>
      <c r="AX433" s="91"/>
      <c r="AY433" s="91"/>
      <c r="AZ433" s="91"/>
      <c r="BA433" s="91"/>
      <c r="BB433" s="91"/>
      <c r="BC433" s="91"/>
      <c r="BD433" s="91"/>
      <c r="BE433" s="91"/>
      <c r="BF433" s="91"/>
      <c r="BG433" s="91"/>
      <c r="BH433" s="91"/>
      <c r="BI433" s="91"/>
    </row>
    <row r="434" spans="2:61">
      <c r="B434" s="1736" t="str">
        <f>'МЕНЮ  12-18л. лето '!J414</f>
        <v>206/17</v>
      </c>
      <c r="C434" s="1737" t="str">
        <f>'МЕНЮ  12-18л. лето '!C414</f>
        <v>Макароны запечёные с яйцом</v>
      </c>
      <c r="D434" s="1738">
        <f>'МЕНЮ  12-18л. лето '!D414</f>
        <v>190</v>
      </c>
      <c r="E434" s="895">
        <f>'МЕНЮ  12-18л. лето '!E414</f>
        <v>1.57</v>
      </c>
      <c r="F434" s="849">
        <f>'МЕНЮ  12-18л. лето '!F414</f>
        <v>7.0170000000000003</v>
      </c>
      <c r="G434" s="849">
        <f>'МЕНЮ  12-18л. лето '!G414</f>
        <v>27.744</v>
      </c>
      <c r="H434" s="850">
        <f>'МЕНЮ  12-18л. лето '!H414</f>
        <v>180.40899999999999</v>
      </c>
      <c r="I434" s="1690">
        <v>0</v>
      </c>
      <c r="J434" s="1690">
        <v>0.04</v>
      </c>
      <c r="K434" s="980">
        <v>0.23</v>
      </c>
      <c r="L434" s="1691">
        <v>126.67</v>
      </c>
      <c r="M434" s="1048">
        <v>27.87</v>
      </c>
      <c r="N434" s="1692">
        <v>97.28</v>
      </c>
      <c r="O434" s="1048">
        <v>6.08</v>
      </c>
      <c r="P434" s="1693">
        <v>0.13</v>
      </c>
      <c r="Q434" s="946">
        <f>'МЕНЮ  12-18л. лето '!I414</f>
        <v>35</v>
      </c>
      <c r="AB434" s="106"/>
      <c r="AC434" s="106"/>
      <c r="AD434" s="106"/>
      <c r="AE434" s="106"/>
      <c r="AF434" s="106"/>
      <c r="AG434" s="106"/>
      <c r="AH434" s="106"/>
      <c r="AI434" s="106"/>
      <c r="AJ434" s="106"/>
      <c r="AK434" s="91"/>
      <c r="AL434" s="91"/>
      <c r="AM434" s="91"/>
      <c r="AN434" s="91"/>
      <c r="AO434" s="91"/>
      <c r="AP434" s="91"/>
      <c r="AQ434" s="91"/>
      <c r="AR434" s="91"/>
      <c r="AS434" s="91"/>
      <c r="AT434" s="91"/>
      <c r="AU434" s="91"/>
      <c r="AV434" s="91"/>
      <c r="AW434" s="91"/>
      <c r="AX434" s="91"/>
      <c r="AY434" s="91"/>
      <c r="AZ434" s="91"/>
      <c r="BA434" s="91"/>
      <c r="BB434" s="91"/>
      <c r="BC434" s="91"/>
      <c r="BD434" s="91"/>
      <c r="BE434" s="91"/>
      <c r="BF434" s="91"/>
      <c r="BG434" s="91"/>
      <c r="BH434" s="91"/>
      <c r="BI434" s="91"/>
    </row>
    <row r="435" spans="2:61" ht="12" customHeight="1">
      <c r="B435" s="1736" t="str">
        <f>'МЕНЮ  12-18л. лето '!J415</f>
        <v>382/17</v>
      </c>
      <c r="C435" s="1737" t="str">
        <f>'МЕНЮ  12-18л. лето '!C415</f>
        <v>Какао с молоком</v>
      </c>
      <c r="D435" s="1738">
        <f>'МЕНЮ  12-18л. лето '!D415</f>
        <v>200</v>
      </c>
      <c r="E435" s="1896">
        <f>'МЕНЮ  12-18л. лето '!E415</f>
        <v>6.1769999999999996</v>
      </c>
      <c r="F435" s="848">
        <f>'МЕНЮ  12-18л. лето '!F415</f>
        <v>4.9660000000000002</v>
      </c>
      <c r="G435" s="848">
        <f>'МЕНЮ  12-18л. лето '!G415</f>
        <v>18.271999999999998</v>
      </c>
      <c r="H435" s="850">
        <f>'МЕНЮ  12-18л. лето '!H415</f>
        <v>141.52099999999999</v>
      </c>
      <c r="I435" s="848">
        <v>1.046</v>
      </c>
      <c r="J435" s="848">
        <v>6.2E-2</v>
      </c>
      <c r="K435" s="848">
        <v>0.25</v>
      </c>
      <c r="L435" s="844">
        <v>26.526</v>
      </c>
      <c r="M435" s="845">
        <v>214.94399999999999</v>
      </c>
      <c r="N435" s="845">
        <v>177.08</v>
      </c>
      <c r="O435" s="845">
        <v>37.575000000000003</v>
      </c>
      <c r="P435" s="863">
        <v>0.88900000000000001</v>
      </c>
      <c r="Q435" s="946">
        <f>'МЕНЮ  12-18л. лето '!I415</f>
        <v>70</v>
      </c>
      <c r="AB435" s="106"/>
      <c r="AC435" s="106"/>
      <c r="AD435" s="106"/>
      <c r="AE435" s="106"/>
      <c r="AF435" s="106"/>
      <c r="AG435" s="106"/>
      <c r="AH435" s="106"/>
      <c r="AI435" s="106"/>
      <c r="AJ435" s="106"/>
      <c r="AK435" s="91"/>
      <c r="AL435" s="91"/>
      <c r="AM435" s="91"/>
      <c r="AN435" s="91"/>
      <c r="AO435" s="91"/>
      <c r="AP435" s="91"/>
      <c r="AQ435" s="91"/>
      <c r="AR435" s="91"/>
      <c r="AS435" s="91"/>
      <c r="AT435" s="91"/>
      <c r="AU435" s="91"/>
      <c r="AV435" s="91"/>
      <c r="AW435" s="91"/>
      <c r="AX435" s="91"/>
      <c r="AY435" s="91"/>
      <c r="AZ435" s="91"/>
      <c r="BA435" s="91"/>
      <c r="BB435" s="91"/>
      <c r="BC435" s="91"/>
      <c r="BD435" s="91"/>
      <c r="BE435" s="91"/>
      <c r="BF435" s="91"/>
      <c r="BG435" s="91"/>
      <c r="BH435" s="91"/>
      <c r="BI435" s="91"/>
    </row>
    <row r="436" spans="2:61" ht="12" customHeight="1">
      <c r="B436" s="1702" t="str">
        <f>'МЕНЮ  12-18л. лето '!J416</f>
        <v>Пром.пр.</v>
      </c>
      <c r="C436" s="1737" t="str">
        <f>'МЕНЮ  12-18л. лето '!C416</f>
        <v>Хлеб пшеничный</v>
      </c>
      <c r="D436" s="1738">
        <f>'МЕНЮ  12-18л. лето '!D416</f>
        <v>50</v>
      </c>
      <c r="E436" s="895">
        <f>'МЕНЮ  12-18л. лето '!E416</f>
        <v>1.925</v>
      </c>
      <c r="F436" s="849">
        <f>'МЕНЮ  12-18л. лето '!F416</f>
        <v>0.68799999999999994</v>
      </c>
      <c r="G436" s="849">
        <f>'МЕНЮ  12-18л. лето '!G416</f>
        <v>27.1</v>
      </c>
      <c r="H436" s="850">
        <f>'МЕНЮ  12-18л. лето '!H416</f>
        <v>122.292</v>
      </c>
      <c r="I436" s="1884">
        <v>0</v>
      </c>
      <c r="J436" s="1893">
        <v>0.06</v>
      </c>
      <c r="K436" s="1893">
        <v>0.02</v>
      </c>
      <c r="L436" s="1823">
        <v>0</v>
      </c>
      <c r="M436" s="861">
        <v>10</v>
      </c>
      <c r="N436" s="1884">
        <v>32.5</v>
      </c>
      <c r="O436" s="1884">
        <v>7</v>
      </c>
      <c r="P436" s="1893">
        <v>0.05</v>
      </c>
      <c r="Q436" s="946">
        <f>'МЕНЮ  12-18л. лето '!I416</f>
        <v>9</v>
      </c>
      <c r="V436" s="91"/>
      <c r="W436" s="91"/>
      <c r="X436" s="106"/>
      <c r="Y436" s="106"/>
      <c r="Z436" s="106"/>
      <c r="AA436" s="106"/>
      <c r="AB436" s="106"/>
      <c r="AC436" s="106"/>
      <c r="AD436" s="106"/>
      <c r="AE436" s="106"/>
      <c r="AF436" s="106"/>
      <c r="AG436" s="106"/>
      <c r="AH436" s="106"/>
      <c r="AI436" s="106"/>
      <c r="AJ436" s="106"/>
      <c r="AK436" s="91"/>
      <c r="AL436" s="91"/>
      <c r="AM436" s="91"/>
      <c r="AN436" s="91"/>
      <c r="AO436" s="91"/>
      <c r="AP436" s="91"/>
      <c r="AQ436" s="91"/>
      <c r="AR436" s="91"/>
      <c r="AS436" s="91"/>
      <c r="AT436" s="91"/>
      <c r="AU436" s="91"/>
      <c r="AV436" s="91"/>
      <c r="AW436" s="91"/>
      <c r="AX436" s="91"/>
      <c r="AY436" s="91"/>
      <c r="AZ436" s="91"/>
      <c r="BA436" s="91"/>
      <c r="BB436" s="91"/>
      <c r="BC436" s="91"/>
      <c r="BD436" s="91"/>
      <c r="BE436" s="91"/>
      <c r="BF436" s="91"/>
      <c r="BG436" s="91"/>
      <c r="BH436" s="91"/>
      <c r="BI436" s="91"/>
    </row>
    <row r="437" spans="2:61" ht="12" customHeight="1" thickBot="1">
      <c r="B437" s="1217" t="str">
        <f>'МЕНЮ  12-18л. лето '!J417</f>
        <v>Пром.пр.</v>
      </c>
      <c r="C437" s="307" t="str">
        <f>'МЕНЮ  12-18л. лето '!C417</f>
        <v>Хлеб ржаной</v>
      </c>
      <c r="D437" s="1739">
        <f>'МЕНЮ  12-18л. лето '!D417</f>
        <v>40</v>
      </c>
      <c r="E437" s="895">
        <f>'МЕНЮ  12-18л. лето '!E417</f>
        <v>2.2599999999999998</v>
      </c>
      <c r="F437" s="849">
        <f>'МЕНЮ  12-18л. лето '!F417</f>
        <v>0.6</v>
      </c>
      <c r="G437" s="849">
        <f>'МЕНЮ  12-18л. лето '!G417</f>
        <v>16.745999999999999</v>
      </c>
      <c r="H437" s="850">
        <f>'МЕНЮ  12-18л. лето '!H417</f>
        <v>81.424000000000007</v>
      </c>
      <c r="I437" s="1884">
        <v>0</v>
      </c>
      <c r="J437" s="1899">
        <v>0.08</v>
      </c>
      <c r="K437" s="1899">
        <v>0.08</v>
      </c>
      <c r="L437" s="1823">
        <v>0</v>
      </c>
      <c r="M437" s="1884">
        <v>13.2</v>
      </c>
      <c r="N437" s="1884">
        <v>60.27</v>
      </c>
      <c r="O437" s="1884">
        <v>2.64</v>
      </c>
      <c r="P437" s="1884">
        <v>0.02</v>
      </c>
      <c r="Q437" s="1707">
        <f>'МЕНЮ  12-18л. лето '!I417</f>
        <v>10</v>
      </c>
      <c r="AE437" s="106"/>
      <c r="AF437" s="106"/>
      <c r="AG437" s="106"/>
      <c r="AH437" s="106"/>
      <c r="AI437" s="106"/>
      <c r="AJ437" s="106"/>
      <c r="AK437" s="91"/>
      <c r="AL437" s="91"/>
      <c r="AM437" s="91"/>
      <c r="AN437" s="91"/>
      <c r="AO437" s="91"/>
      <c r="AP437" s="91"/>
      <c r="AQ437" s="91"/>
      <c r="AR437" s="91"/>
      <c r="AS437" s="91"/>
      <c r="AT437" s="91"/>
      <c r="AU437" s="91"/>
      <c r="AV437" s="91"/>
      <c r="AW437" s="91"/>
      <c r="AX437" s="91"/>
      <c r="AY437" s="91"/>
      <c r="AZ437" s="91"/>
      <c r="BA437" s="91"/>
      <c r="BB437" s="91"/>
      <c r="BC437" s="91"/>
      <c r="BD437" s="91"/>
      <c r="BE437" s="91"/>
      <c r="BF437" s="91"/>
      <c r="BG437" s="91"/>
      <c r="BH437" s="91"/>
      <c r="BI437" s="91"/>
    </row>
    <row r="438" spans="2:61">
      <c r="B438" s="405" t="s">
        <v>333</v>
      </c>
      <c r="D438" s="1745">
        <f>'МЕНЮ  12-18л. лето '!D418</f>
        <v>600</v>
      </c>
      <c r="E438" s="406">
        <f>SUM(E433:E437)</f>
        <v>27.722000000000001</v>
      </c>
      <c r="F438" s="407">
        <f t="shared" ref="F438:P438" si="37">SUM(F433:F437)</f>
        <v>18.431000000000001</v>
      </c>
      <c r="G438" s="1007">
        <f>SUM(G433:G437)</f>
        <v>99.541999999999987</v>
      </c>
      <c r="H438" s="1009">
        <f t="shared" si="37"/>
        <v>678.35599999999999</v>
      </c>
      <c r="I438" s="425">
        <f t="shared" si="37"/>
        <v>3.4660000000000002</v>
      </c>
      <c r="J438" s="640">
        <f t="shared" si="37"/>
        <v>0.35200000000000004</v>
      </c>
      <c r="K438" s="407">
        <f>SUM(K433:K437)</f>
        <v>0.69000000000000006</v>
      </c>
      <c r="L438" s="939">
        <f t="shared" si="37"/>
        <v>709.09599999999989</v>
      </c>
      <c r="M438" s="939">
        <f t="shared" si="37"/>
        <v>312.66699999999997</v>
      </c>
      <c r="N438" s="939">
        <f t="shared" si="37"/>
        <v>449.24</v>
      </c>
      <c r="O438" s="963">
        <f t="shared" si="37"/>
        <v>69.734999999999999</v>
      </c>
      <c r="P438" s="951">
        <f t="shared" si="37"/>
        <v>3.6589999999999994</v>
      </c>
      <c r="Q438" s="935"/>
      <c r="V438" s="91"/>
      <c r="W438" s="91"/>
      <c r="X438" s="106"/>
      <c r="Y438" s="106"/>
      <c r="Z438" s="106"/>
      <c r="AA438" s="106"/>
      <c r="AB438" s="106"/>
      <c r="AC438" s="106"/>
      <c r="AD438" s="106"/>
      <c r="AE438" s="106"/>
      <c r="AF438" s="106"/>
      <c r="AG438" s="106"/>
      <c r="AH438" s="106"/>
      <c r="AI438" s="106"/>
      <c r="AJ438" s="106"/>
      <c r="AK438" s="91"/>
      <c r="AL438" s="91"/>
      <c r="AM438" s="91"/>
      <c r="AN438" s="91"/>
      <c r="AO438" s="91"/>
      <c r="AP438" s="91"/>
      <c r="AQ438" s="91"/>
      <c r="AR438" s="91"/>
      <c r="AS438" s="91"/>
      <c r="AT438" s="91"/>
      <c r="AU438" s="91"/>
      <c r="AV438" s="91"/>
      <c r="AW438" s="91"/>
      <c r="AX438" s="91"/>
      <c r="AY438" s="91"/>
      <c r="AZ438" s="91"/>
      <c r="BA438" s="91"/>
      <c r="BB438" s="91"/>
      <c r="BC438" s="91"/>
      <c r="BD438" s="91"/>
      <c r="BE438" s="91"/>
      <c r="BF438" s="91"/>
      <c r="BG438" s="91"/>
      <c r="BH438" s="91"/>
      <c r="BI438" s="91"/>
    </row>
    <row r="439" spans="2:61" ht="11.25" customHeight="1">
      <c r="B439" s="870"/>
      <c r="C439" s="871" t="s">
        <v>10</v>
      </c>
      <c r="D439" s="1198">
        <v>0.25</v>
      </c>
      <c r="E439" s="1010">
        <v>22.5</v>
      </c>
      <c r="F439" s="878">
        <v>23</v>
      </c>
      <c r="G439" s="879">
        <v>95.75</v>
      </c>
      <c r="H439" s="1011">
        <v>680</v>
      </c>
      <c r="I439" s="1181">
        <v>17.5</v>
      </c>
      <c r="J439" s="878">
        <v>0.35</v>
      </c>
      <c r="K439" s="879">
        <v>0.4</v>
      </c>
      <c r="L439" s="880">
        <v>225</v>
      </c>
      <c r="M439" s="1196">
        <v>300</v>
      </c>
      <c r="N439" s="880">
        <v>300</v>
      </c>
      <c r="O439" s="880">
        <v>75</v>
      </c>
      <c r="P439" s="882">
        <v>4.5</v>
      </c>
      <c r="Q439" s="935"/>
      <c r="V439" s="91"/>
      <c r="W439" s="91"/>
      <c r="X439" s="106"/>
      <c r="Y439" s="106"/>
      <c r="Z439" s="106"/>
      <c r="AA439" s="106"/>
      <c r="AB439" s="106"/>
      <c r="AC439" s="106"/>
      <c r="AD439" s="106"/>
      <c r="AE439" s="106"/>
      <c r="AF439" s="106"/>
      <c r="AG439" s="106"/>
      <c r="AH439" s="106"/>
      <c r="AI439" s="106"/>
      <c r="AJ439" s="106"/>
      <c r="AK439" s="91"/>
      <c r="AL439" s="91"/>
      <c r="AM439" s="91"/>
      <c r="AN439" s="91"/>
      <c r="AO439" s="91"/>
      <c r="AP439" s="91"/>
      <c r="AQ439" s="91"/>
      <c r="AR439" s="91"/>
      <c r="AS439" s="91"/>
      <c r="AT439" s="91"/>
      <c r="AU439" s="91"/>
      <c r="AV439" s="91"/>
      <c r="AW439" s="91"/>
      <c r="AX439" s="91"/>
      <c r="AY439" s="91"/>
      <c r="AZ439" s="91"/>
      <c r="BA439" s="91"/>
      <c r="BB439" s="91"/>
      <c r="BC439" s="91"/>
      <c r="BD439" s="91"/>
      <c r="BE439" s="91"/>
      <c r="BF439" s="91"/>
      <c r="BG439" s="91"/>
      <c r="BH439" s="91"/>
      <c r="BI439" s="91"/>
    </row>
    <row r="440" spans="2:61" ht="11.25" customHeight="1" thickBot="1">
      <c r="B440" s="195"/>
      <c r="C440" s="883" t="s">
        <v>505</v>
      </c>
      <c r="D440" s="1746"/>
      <c r="E440" s="1154">
        <v>5.8</v>
      </c>
      <c r="F440" s="1155">
        <v>-4.97</v>
      </c>
      <c r="G440" s="1155">
        <v>0.99</v>
      </c>
      <c r="H440" s="2070">
        <v>-0.06</v>
      </c>
      <c r="I440" s="860">
        <v>-20.05</v>
      </c>
      <c r="J440" s="860">
        <v>0.14000000000000001</v>
      </c>
      <c r="K440" s="860">
        <v>18.13</v>
      </c>
      <c r="L440" s="860">
        <v>53.79</v>
      </c>
      <c r="M440" s="860">
        <v>1.06</v>
      </c>
      <c r="N440" s="860">
        <v>12.44</v>
      </c>
      <c r="O440" s="860">
        <v>-1.76</v>
      </c>
      <c r="P440" s="886">
        <v>-4.67</v>
      </c>
      <c r="Q440" s="68"/>
      <c r="V440" s="91"/>
      <c r="W440" s="91"/>
      <c r="X440" s="106"/>
      <c r="Y440" s="106"/>
      <c r="Z440" s="106"/>
      <c r="AA440" s="106"/>
      <c r="AB440" s="106"/>
      <c r="AC440" s="106"/>
      <c r="AD440" s="106"/>
      <c r="AE440" s="106"/>
      <c r="AF440" s="106"/>
      <c r="AG440" s="106"/>
      <c r="AH440" s="106"/>
      <c r="AI440" s="106"/>
      <c r="AJ440" s="106"/>
      <c r="AK440" s="91"/>
      <c r="AL440" s="91"/>
      <c r="AM440" s="91"/>
      <c r="AN440" s="91"/>
      <c r="AO440" s="91"/>
      <c r="AP440" s="91"/>
      <c r="AQ440" s="91"/>
      <c r="AR440" s="91"/>
      <c r="AS440" s="91"/>
      <c r="AT440" s="91"/>
      <c r="AU440" s="91"/>
      <c r="AV440" s="91"/>
      <c r="AW440" s="91"/>
      <c r="AX440" s="91"/>
      <c r="AY440" s="91"/>
      <c r="AZ440" s="91"/>
      <c r="BA440" s="91"/>
      <c r="BB440" s="91"/>
      <c r="BC440" s="91"/>
      <c r="BD440" s="91"/>
      <c r="BE440" s="91"/>
      <c r="BF440" s="91"/>
      <c r="BG440" s="91"/>
      <c r="BH440" s="91"/>
      <c r="BI440" s="91"/>
    </row>
    <row r="441" spans="2:61">
      <c r="B441" s="75"/>
      <c r="C441" s="650" t="s">
        <v>152</v>
      </c>
      <c r="D441" s="48"/>
      <c r="E441" s="983"/>
      <c r="F441" s="1034"/>
      <c r="G441" s="1034"/>
      <c r="H441" s="984"/>
      <c r="I441" s="1035"/>
      <c r="J441" s="984"/>
      <c r="K441" s="1035"/>
      <c r="L441" s="1035"/>
      <c r="M441" s="984"/>
      <c r="N441" s="1035"/>
      <c r="O441" s="1035"/>
      <c r="P441" s="1034"/>
      <c r="Q441" s="960"/>
      <c r="V441" s="91"/>
      <c r="W441" s="91"/>
      <c r="X441" s="106"/>
      <c r="Y441" s="106"/>
      <c r="Z441" s="106"/>
      <c r="AA441" s="106"/>
      <c r="AB441" s="106"/>
      <c r="AC441" s="106"/>
      <c r="AD441" s="106"/>
      <c r="AE441" s="106"/>
      <c r="AF441" s="106"/>
      <c r="AG441" s="106"/>
      <c r="AH441" s="106"/>
      <c r="AI441" s="106"/>
      <c r="AJ441" s="106"/>
      <c r="AK441" s="91"/>
      <c r="AL441" s="91"/>
      <c r="AM441" s="91"/>
      <c r="AN441" s="91"/>
      <c r="AO441" s="91"/>
      <c r="AP441" s="91"/>
      <c r="AQ441" s="91"/>
      <c r="AR441" s="91"/>
      <c r="AS441" s="91"/>
      <c r="AT441" s="91"/>
      <c r="AU441" s="91"/>
      <c r="AV441" s="91"/>
      <c r="AW441" s="91"/>
      <c r="AX441" s="91"/>
      <c r="AY441" s="91"/>
      <c r="AZ441" s="91"/>
      <c r="BA441" s="91"/>
      <c r="BB441" s="91"/>
      <c r="BC441" s="91"/>
      <c r="BD441" s="91"/>
      <c r="BE441" s="91"/>
      <c r="BF441" s="91"/>
      <c r="BG441" s="91"/>
      <c r="BH441" s="91"/>
      <c r="BI441" s="91"/>
    </row>
    <row r="442" spans="2:61" ht="12.75" customHeight="1">
      <c r="B442" s="1702" t="str">
        <f>'МЕНЮ  12-18л. лето '!J422</f>
        <v>54-2з/22</v>
      </c>
      <c r="C442" s="1737" t="str">
        <f>'МЕНЮ  12-18л. лето '!C422</f>
        <v>Огурец в нарезке</v>
      </c>
      <c r="D442" s="1738">
        <f>'МЕНЮ  12-18л. лето '!D422</f>
        <v>70</v>
      </c>
      <c r="E442" s="895">
        <f>'МЕНЮ  12-18л. лето '!E422</f>
        <v>0.61299999999999999</v>
      </c>
      <c r="F442" s="849">
        <f>'МЕНЮ  12-18л. лето '!F422</f>
        <v>8.7999999999999995E-2</v>
      </c>
      <c r="G442" s="849">
        <f>'МЕНЮ  12-18л. лето '!G422</f>
        <v>1.75</v>
      </c>
      <c r="H442" s="850">
        <f>'МЕНЮ  12-18л. лето '!H422</f>
        <v>9.8800000000000008</v>
      </c>
      <c r="I442" s="842">
        <v>7</v>
      </c>
      <c r="J442" s="842">
        <v>0.03</v>
      </c>
      <c r="K442" s="842">
        <v>0.02</v>
      </c>
      <c r="L442" s="844">
        <v>7</v>
      </c>
      <c r="M442" s="842">
        <v>15.75</v>
      </c>
      <c r="N442" s="842">
        <v>29.75</v>
      </c>
      <c r="O442" s="842">
        <v>9.6300000000000008</v>
      </c>
      <c r="P442" s="1212">
        <v>0.47</v>
      </c>
      <c r="Q442" s="847">
        <f>'МЕНЮ  12-18л. лето '!I422</f>
        <v>1</v>
      </c>
      <c r="V442" s="91"/>
      <c r="W442" s="91"/>
      <c r="X442" s="106"/>
      <c r="Y442" s="106"/>
      <c r="Z442" s="106"/>
      <c r="AA442" s="106"/>
      <c r="AB442" s="106"/>
      <c r="AC442" s="106"/>
      <c r="AD442" s="106"/>
      <c r="AE442" s="106"/>
      <c r="AF442" s="106"/>
      <c r="AG442" s="106"/>
      <c r="AH442" s="106"/>
      <c r="AI442" s="106"/>
      <c r="AJ442" s="106"/>
      <c r="AK442" s="91"/>
      <c r="AL442" s="91"/>
      <c r="AM442" s="91"/>
      <c r="AN442" s="91"/>
      <c r="AO442" s="91"/>
      <c r="AP442" s="91"/>
      <c r="AQ442" s="91"/>
      <c r="AR442" s="91"/>
      <c r="AS442" s="91"/>
      <c r="AT442" s="91"/>
      <c r="AU442" s="91"/>
      <c r="AV442" s="91"/>
      <c r="AW442" s="91"/>
      <c r="AX442" s="91"/>
      <c r="AY442" s="91"/>
      <c r="AZ442" s="91"/>
      <c r="BA442" s="91"/>
      <c r="BB442" s="91"/>
      <c r="BC442" s="91"/>
      <c r="BD442" s="91"/>
      <c r="BE442" s="91"/>
      <c r="BF442" s="91"/>
      <c r="BG442" s="91"/>
      <c r="BH442" s="91"/>
      <c r="BI442" s="91"/>
    </row>
    <row r="443" spans="2:61" ht="12.75" customHeight="1">
      <c r="B443" s="1702" t="str">
        <f>'МЕНЮ  12-18л. лето '!J423</f>
        <v>ТТК/108/17</v>
      </c>
      <c r="C443" s="1737" t="str">
        <f>'МЕНЮ  12-18л. лето '!C423</f>
        <v>Суп картофельный с клёцками</v>
      </c>
      <c r="D443" s="1738">
        <f>'МЕНЮ  12-18л. лето '!D423</f>
        <v>250</v>
      </c>
      <c r="E443" s="895">
        <f>'МЕНЮ  12-18л. лето '!E423</f>
        <v>4.5579999999999998</v>
      </c>
      <c r="F443" s="849">
        <f>'МЕНЮ  12-18л. лето '!F423</f>
        <v>6.718</v>
      </c>
      <c r="G443" s="849">
        <f>'МЕНЮ  12-18л. лето '!G423</f>
        <v>17.18</v>
      </c>
      <c r="H443" s="850">
        <f>'МЕНЮ  12-18л. лето '!H423</f>
        <v>147.41399999999999</v>
      </c>
      <c r="I443" s="722">
        <v>2.7</v>
      </c>
      <c r="J443" s="722">
        <v>0.08</v>
      </c>
      <c r="K443" s="722">
        <v>0.08</v>
      </c>
      <c r="L443" s="1420">
        <v>138.76</v>
      </c>
      <c r="M443" s="967">
        <v>36.01</v>
      </c>
      <c r="N443" s="967">
        <v>65.13</v>
      </c>
      <c r="O443" s="967">
        <v>18.32</v>
      </c>
      <c r="P443" s="966">
        <v>0.76</v>
      </c>
      <c r="Q443" s="847">
        <f>'МЕНЮ  12-18л. лето '!I423</f>
        <v>23</v>
      </c>
      <c r="V443" s="91"/>
      <c r="W443" s="91"/>
      <c r="X443" s="106"/>
      <c r="Y443" s="106"/>
      <c r="Z443" s="106"/>
      <c r="AA443" s="106"/>
      <c r="AB443" s="106"/>
      <c r="AC443" s="106"/>
      <c r="AD443" s="106"/>
      <c r="AE443" s="106"/>
      <c r="AF443" s="106"/>
      <c r="AG443" s="106"/>
      <c r="AH443" s="106"/>
      <c r="AI443" s="106"/>
      <c r="AJ443" s="106"/>
      <c r="AK443" s="91"/>
      <c r="AL443" s="91"/>
      <c r="AM443" s="91"/>
      <c r="AN443" s="91"/>
      <c r="AO443" s="91"/>
      <c r="AP443" s="91"/>
      <c r="AQ443" s="91"/>
      <c r="AR443" s="91"/>
      <c r="AS443" s="91"/>
      <c r="AT443" s="91"/>
      <c r="AU443" s="91"/>
      <c r="AV443" s="91"/>
      <c r="AW443" s="91"/>
      <c r="AX443" s="91"/>
      <c r="AY443" s="91"/>
      <c r="AZ443" s="91"/>
      <c r="BA443" s="91"/>
      <c r="BB443" s="91"/>
      <c r="BC443" s="91"/>
      <c r="BD443" s="91"/>
      <c r="BE443" s="91"/>
      <c r="BF443" s="91"/>
      <c r="BG443" s="91"/>
      <c r="BH443" s="91"/>
      <c r="BI443" s="91"/>
    </row>
    <row r="444" spans="2:61" ht="12.75" customHeight="1">
      <c r="B444" s="1702" t="str">
        <f>'МЕНЮ  12-18л. лето '!J424</f>
        <v>289/17</v>
      </c>
      <c r="C444" s="1737" t="str">
        <f>'МЕНЮ  12-18л. лето '!C424</f>
        <v>Рагу с птицей</v>
      </c>
      <c r="D444" s="1738">
        <f>'МЕНЮ  12-18л. лето '!D424</f>
        <v>210</v>
      </c>
      <c r="E444" s="895">
        <f>'МЕНЮ  12-18л. лето '!E424</f>
        <v>18.498999999999999</v>
      </c>
      <c r="F444" s="849">
        <f>'МЕНЮ  12-18л. лето '!F424</f>
        <v>22.995000000000001</v>
      </c>
      <c r="G444" s="849">
        <f>'МЕНЮ  12-18л. лето '!G424</f>
        <v>27.72</v>
      </c>
      <c r="H444" s="850">
        <f>'МЕНЮ  12-18л. лето '!H424</f>
        <v>386.83100000000002</v>
      </c>
      <c r="I444" s="845">
        <v>10.51</v>
      </c>
      <c r="J444" s="1884">
        <v>0.08</v>
      </c>
      <c r="K444" s="1884">
        <v>0.11</v>
      </c>
      <c r="L444" s="1823">
        <v>16.59</v>
      </c>
      <c r="M444" s="1884">
        <v>43.58</v>
      </c>
      <c r="N444" s="1885">
        <v>126</v>
      </c>
      <c r="O444" s="1884">
        <v>45.68</v>
      </c>
      <c r="P444" s="1886">
        <v>1.06</v>
      </c>
      <c r="Q444" s="847">
        <f>'МЕНЮ  12-18л. лето '!I424</f>
        <v>56</v>
      </c>
      <c r="V444" s="91"/>
      <c r="W444" s="91"/>
      <c r="X444" s="106"/>
      <c r="Y444" s="106"/>
      <c r="Z444" s="106"/>
      <c r="AA444" s="106"/>
      <c r="AB444" s="106"/>
      <c r="AC444" s="106"/>
      <c r="AD444" s="106"/>
      <c r="AE444" s="106"/>
      <c r="AF444" s="106"/>
      <c r="AG444" s="106"/>
      <c r="AH444" s="106"/>
      <c r="AI444" s="106"/>
      <c r="AJ444" s="106"/>
      <c r="AK444" s="91"/>
      <c r="AL444" s="91"/>
      <c r="AM444" s="91"/>
      <c r="AN444" s="91"/>
      <c r="AO444" s="91"/>
      <c r="AP444" s="91"/>
      <c r="AQ444" s="91"/>
      <c r="AR444" s="91"/>
      <c r="AS444" s="91"/>
      <c r="AT444" s="91"/>
      <c r="AU444" s="91"/>
      <c r="AV444" s="91"/>
      <c r="AW444" s="91"/>
      <c r="AX444" s="91"/>
      <c r="AY444" s="91"/>
      <c r="AZ444" s="91"/>
      <c r="BA444" s="91"/>
      <c r="BB444" s="91"/>
      <c r="BC444" s="91"/>
      <c r="BD444" s="91"/>
      <c r="BE444" s="91"/>
      <c r="BF444" s="91"/>
      <c r="BG444" s="91"/>
      <c r="BH444" s="91"/>
      <c r="BI444" s="91"/>
    </row>
    <row r="445" spans="2:61" ht="12" customHeight="1">
      <c r="B445" s="1702" t="str">
        <f>'МЕНЮ  12-18л. лето '!J425</f>
        <v>501/ 21</v>
      </c>
      <c r="C445" s="1737" t="str">
        <f>'МЕНЮ  12-18л. лето '!C425</f>
        <v>Сок фруктовый (яблочный)</v>
      </c>
      <c r="D445" s="1738">
        <f>'МЕНЮ  12-18л. лето '!D425</f>
        <v>200</v>
      </c>
      <c r="E445" s="895">
        <f>'МЕНЮ  12-18л. лето '!E425</f>
        <v>1</v>
      </c>
      <c r="F445" s="849">
        <f>'МЕНЮ  12-18л. лето '!F425</f>
        <v>0.2</v>
      </c>
      <c r="G445" s="849">
        <f>'МЕНЮ  12-18л. лето '!G425</f>
        <v>20.2</v>
      </c>
      <c r="H445" s="850">
        <f>'МЕНЮ  12-18л. лето '!H425</f>
        <v>86</v>
      </c>
      <c r="I445" s="1683">
        <v>4</v>
      </c>
      <c r="J445" s="1683">
        <v>0.02</v>
      </c>
      <c r="K445" s="1683">
        <v>0.02</v>
      </c>
      <c r="L445" s="1710">
        <v>0</v>
      </c>
      <c r="M445" s="851">
        <v>14</v>
      </c>
      <c r="N445" s="1687">
        <v>14</v>
      </c>
      <c r="O445" s="1683">
        <v>8</v>
      </c>
      <c r="P445" s="1687">
        <v>0.28000000000000003</v>
      </c>
      <c r="Q445" s="847">
        <f>'МЕНЮ  12-18л. лето '!I425</f>
        <v>75</v>
      </c>
      <c r="V445" s="91"/>
      <c r="W445" s="91"/>
      <c r="X445" s="106"/>
      <c r="Y445" s="106"/>
      <c r="Z445" s="106"/>
      <c r="AA445" s="106"/>
      <c r="AB445" s="106"/>
      <c r="AC445" s="106"/>
      <c r="AD445" s="106"/>
      <c r="AE445" s="106"/>
      <c r="AF445" s="106"/>
      <c r="AG445" s="106"/>
      <c r="AH445" s="106"/>
      <c r="AI445" s="106"/>
      <c r="AJ445" s="106"/>
      <c r="AK445" s="91"/>
      <c r="AL445" s="91"/>
      <c r="AM445" s="91"/>
      <c r="AN445" s="91"/>
      <c r="AO445" s="91"/>
      <c r="AP445" s="91"/>
      <c r="AQ445" s="91"/>
      <c r="AR445" s="91"/>
      <c r="AS445" s="91"/>
      <c r="AT445" s="91"/>
      <c r="AU445" s="91"/>
      <c r="AV445" s="91"/>
      <c r="AW445" s="91"/>
      <c r="AX445" s="91"/>
      <c r="AY445" s="91"/>
      <c r="AZ445" s="91"/>
      <c r="BA445" s="91"/>
      <c r="BB445" s="91"/>
      <c r="BC445" s="91"/>
      <c r="BD445" s="91"/>
      <c r="BE445" s="91"/>
      <c r="BF445" s="91"/>
      <c r="BG445" s="91"/>
      <c r="BH445" s="91"/>
      <c r="BI445" s="91"/>
    </row>
    <row r="446" spans="2:61" ht="11.25" customHeight="1">
      <c r="B446" s="1702" t="str">
        <f>'МЕНЮ  12-18л. лето '!J426</f>
        <v>Пром.пр.</v>
      </c>
      <c r="C446" s="1737" t="str">
        <f>'МЕНЮ  12-18л. лето '!C426</f>
        <v>Хлеб пшеничный</v>
      </c>
      <c r="D446" s="1738">
        <f>'МЕНЮ  12-18л. лето '!D426</f>
        <v>70</v>
      </c>
      <c r="E446" s="895">
        <f>'МЕНЮ  12-18л. лето '!E426</f>
        <v>2.6949999999999998</v>
      </c>
      <c r="F446" s="849">
        <f>'МЕНЮ  12-18л. лето '!F426</f>
        <v>0.96299999999999997</v>
      </c>
      <c r="G446" s="849">
        <f>'МЕНЮ  12-18л. лето '!G426</f>
        <v>34.54</v>
      </c>
      <c r="H446" s="850">
        <f>'МЕНЮ  12-18л. лето '!H426</f>
        <v>171.209</v>
      </c>
      <c r="I446" s="1858">
        <v>0</v>
      </c>
      <c r="J446" s="1893">
        <v>0.09</v>
      </c>
      <c r="K446" s="1884">
        <v>0.03</v>
      </c>
      <c r="L446" s="1823">
        <v>0</v>
      </c>
      <c r="M446" s="1858">
        <v>14</v>
      </c>
      <c r="N446" s="1858">
        <v>46.67</v>
      </c>
      <c r="O446" s="1858">
        <v>9.8000000000000007</v>
      </c>
      <c r="P446" s="1884">
        <v>7.0000000000000007E-2</v>
      </c>
      <c r="Q446" s="847">
        <f>'МЕНЮ  12-18л. лето '!I426</f>
        <v>9</v>
      </c>
      <c r="V446" s="91"/>
      <c r="W446" s="91"/>
      <c r="X446" s="106"/>
      <c r="Y446" s="106"/>
      <c r="Z446" s="106"/>
      <c r="AA446" s="106"/>
      <c r="AB446" s="106"/>
      <c r="AC446" s="106"/>
      <c r="AD446" s="106"/>
      <c r="AE446" s="106"/>
      <c r="AF446" s="106"/>
      <c r="AG446" s="106"/>
      <c r="AH446" s="106"/>
      <c r="AI446" s="106"/>
      <c r="AJ446" s="106"/>
      <c r="AK446" s="91"/>
      <c r="AL446" s="91"/>
      <c r="AM446" s="91"/>
      <c r="AN446" s="91"/>
      <c r="AO446" s="91"/>
      <c r="AP446" s="91"/>
      <c r="AQ446" s="91"/>
      <c r="AR446" s="91"/>
      <c r="AS446" s="91"/>
      <c r="AT446" s="91"/>
      <c r="AU446" s="91"/>
      <c r="AV446" s="91"/>
      <c r="AW446" s="91"/>
      <c r="AX446" s="91"/>
      <c r="AY446" s="91"/>
      <c r="AZ446" s="91"/>
      <c r="BA446" s="91"/>
      <c r="BB446" s="91"/>
      <c r="BC446" s="91"/>
      <c r="BD446" s="91"/>
      <c r="BE446" s="91"/>
      <c r="BF446" s="91"/>
      <c r="BG446" s="91"/>
      <c r="BH446" s="91"/>
      <c r="BI446" s="91"/>
    </row>
    <row r="447" spans="2:61" ht="11.25" customHeight="1">
      <c r="B447" s="1702" t="str">
        <f>'МЕНЮ  12-18л. лето '!J427</f>
        <v>Пром.пр.</v>
      </c>
      <c r="C447" s="1737" t="str">
        <f>'МЕНЮ  12-18л. лето '!C427</f>
        <v>Хлеб ржаной</v>
      </c>
      <c r="D447" s="1738">
        <f>'МЕНЮ  12-18л. лето '!D427</f>
        <v>50</v>
      </c>
      <c r="E447" s="895">
        <f>'МЕНЮ  12-18л. лето '!E427</f>
        <v>2.8250000000000002</v>
      </c>
      <c r="F447" s="849">
        <f>'МЕНЮ  12-18л. лето '!F427</f>
        <v>0.75</v>
      </c>
      <c r="G447" s="849">
        <f>'МЕНЮ  12-18л. лето '!G427</f>
        <v>20.931999999999999</v>
      </c>
      <c r="H447" s="850">
        <f>'МЕНЮ  12-18л. лето '!H427</f>
        <v>101.78</v>
      </c>
      <c r="I447" s="1884">
        <v>0</v>
      </c>
      <c r="J447" s="1884">
        <v>0.115</v>
      </c>
      <c r="K447" s="1884">
        <v>0.115</v>
      </c>
      <c r="L447" s="1823">
        <v>0</v>
      </c>
      <c r="M447" s="1884">
        <v>16.5</v>
      </c>
      <c r="N447" s="1884">
        <v>75.33</v>
      </c>
      <c r="O447" s="1884">
        <v>3.3</v>
      </c>
      <c r="P447" s="1893">
        <v>3.5000000000000003E-2</v>
      </c>
      <c r="Q447" s="847">
        <f>'МЕНЮ  12-18л. лето '!I427</f>
        <v>10</v>
      </c>
      <c r="V447" s="91"/>
      <c r="W447" s="91"/>
      <c r="X447" s="106"/>
      <c r="Y447" s="106"/>
      <c r="Z447" s="106"/>
      <c r="AA447" s="106"/>
      <c r="AB447" s="106"/>
      <c r="AC447" s="106"/>
      <c r="AD447" s="106"/>
      <c r="AE447" s="106"/>
      <c r="AF447" s="106"/>
      <c r="AG447" s="106"/>
      <c r="AH447" s="106"/>
      <c r="AI447" s="106"/>
      <c r="AJ447" s="106"/>
      <c r="AK447" s="91"/>
      <c r="AL447" s="91"/>
      <c r="AM447" s="91"/>
      <c r="AN447" s="91"/>
      <c r="AO447" s="91"/>
      <c r="AP447" s="91"/>
      <c r="AQ447" s="91"/>
      <c r="AR447" s="91"/>
      <c r="AS447" s="91"/>
      <c r="AT447" s="91"/>
      <c r="AU447" s="91"/>
      <c r="AV447" s="91"/>
      <c r="AW447" s="91"/>
      <c r="AX447" s="91"/>
      <c r="AY447" s="91"/>
      <c r="AZ447" s="91"/>
      <c r="BA447" s="91"/>
      <c r="BB447" s="91"/>
      <c r="BC447" s="91"/>
      <c r="BD447" s="91"/>
      <c r="BE447" s="91"/>
      <c r="BF447" s="91"/>
      <c r="BG447" s="91"/>
      <c r="BH447" s="91"/>
      <c r="BI447" s="91"/>
    </row>
    <row r="448" spans="2:61" ht="11.25" customHeight="1" thickBot="1">
      <c r="B448" s="1217" t="str">
        <f>'МЕНЮ  12-18л. лето '!J428</f>
        <v>82 /21</v>
      </c>
      <c r="C448" s="307" t="str">
        <f>'МЕНЮ  12-18л. лето '!C428</f>
        <v xml:space="preserve">Фрукты свежие </v>
      </c>
      <c r="D448" s="1739">
        <f>'МЕНЮ  12-18л. лето '!D428</f>
        <v>110</v>
      </c>
      <c r="E448" s="895">
        <f>'МЕНЮ  12-18л. лето '!E428</f>
        <v>0.44</v>
      </c>
      <c r="F448" s="849">
        <f>'МЕНЮ  12-18л. лето '!F428</f>
        <v>0.44</v>
      </c>
      <c r="G448" s="849">
        <f>'МЕНЮ  12-18л. лето '!G428</f>
        <v>10.78</v>
      </c>
      <c r="H448" s="850">
        <f>'МЕНЮ  12-18л. лето '!H428</f>
        <v>51.7</v>
      </c>
      <c r="I448" s="855">
        <v>11</v>
      </c>
      <c r="J448" s="855">
        <v>0.03</v>
      </c>
      <c r="K448" s="855">
        <v>0.02</v>
      </c>
      <c r="L448" s="712">
        <v>0</v>
      </c>
      <c r="M448" s="856">
        <v>17.600000000000001</v>
      </c>
      <c r="N448" s="857">
        <v>12.1</v>
      </c>
      <c r="O448" s="855">
        <v>9.9</v>
      </c>
      <c r="P448" s="858">
        <v>2.42</v>
      </c>
      <c r="Q448" s="847">
        <f>'МЕНЮ  12-18л. лето '!I428</f>
        <v>77</v>
      </c>
      <c r="V448" s="91"/>
      <c r="W448" s="91"/>
      <c r="X448" s="106"/>
      <c r="Y448" s="106"/>
      <c r="Z448" s="106"/>
      <c r="AA448" s="106"/>
      <c r="AB448" s="106"/>
      <c r="AC448" s="106"/>
      <c r="AD448" s="106"/>
      <c r="AE448" s="106"/>
      <c r="AF448" s="106"/>
      <c r="AG448" s="106"/>
      <c r="AH448" s="106"/>
      <c r="AI448" s="106"/>
      <c r="AJ448" s="106"/>
      <c r="AK448" s="91"/>
      <c r="AL448" s="91"/>
      <c r="AM448" s="91"/>
      <c r="AN448" s="91"/>
      <c r="AO448" s="91"/>
      <c r="AP448" s="91"/>
      <c r="AQ448" s="91"/>
      <c r="AR448" s="91"/>
      <c r="AS448" s="91"/>
      <c r="AT448" s="91"/>
      <c r="AU448" s="91"/>
      <c r="AV448" s="91"/>
      <c r="AW448" s="91"/>
      <c r="AX448" s="91"/>
      <c r="AY448" s="91"/>
      <c r="AZ448" s="91"/>
      <c r="BA448" s="91"/>
      <c r="BB448" s="91"/>
      <c r="BC448" s="91"/>
      <c r="BD448" s="91"/>
      <c r="BE448" s="91"/>
      <c r="BF448" s="91"/>
      <c r="BG448" s="91"/>
      <c r="BH448" s="91"/>
      <c r="BI448" s="91"/>
    </row>
    <row r="449" spans="2:61" ht="12" customHeight="1">
      <c r="B449" s="405" t="s">
        <v>337</v>
      </c>
      <c r="C449" s="911"/>
      <c r="D449" s="1745">
        <f>'МЕНЮ  12-18л. лето '!D429</f>
        <v>960</v>
      </c>
      <c r="E449" s="422">
        <f t="shared" ref="E449:P449" si="38">SUM(E442:E448)</f>
        <v>30.63</v>
      </c>
      <c r="F449" s="407">
        <f t="shared" si="38"/>
        <v>32.154000000000003</v>
      </c>
      <c r="G449" s="640">
        <f t="shared" si="38"/>
        <v>133.10199999999998</v>
      </c>
      <c r="H449" s="949">
        <f t="shared" si="38"/>
        <v>954.81400000000008</v>
      </c>
      <c r="I449" s="640">
        <f t="shared" si="38"/>
        <v>35.21</v>
      </c>
      <c r="J449" s="640">
        <f t="shared" si="38"/>
        <v>0.44499999999999995</v>
      </c>
      <c r="K449" s="640">
        <f t="shared" si="38"/>
        <v>0.39500000000000002</v>
      </c>
      <c r="L449" s="640">
        <f t="shared" si="38"/>
        <v>162.35</v>
      </c>
      <c r="M449" s="963">
        <f t="shared" si="38"/>
        <v>157.44</v>
      </c>
      <c r="N449" s="963">
        <f t="shared" si="38"/>
        <v>368.98</v>
      </c>
      <c r="O449" s="963">
        <f t="shared" si="38"/>
        <v>104.63</v>
      </c>
      <c r="P449" s="641">
        <f t="shared" si="38"/>
        <v>5.0950000000000006</v>
      </c>
      <c r="Q449" s="977"/>
      <c r="V449" s="91"/>
      <c r="W449" s="91"/>
      <c r="X449" s="106"/>
      <c r="Y449" s="106"/>
      <c r="Z449" s="106"/>
      <c r="AA449" s="106"/>
      <c r="AB449" s="106"/>
      <c r="AC449" s="106"/>
      <c r="AD449" s="106"/>
      <c r="AE449" s="106"/>
      <c r="AF449" s="106"/>
      <c r="AG449" s="106"/>
      <c r="AH449" s="106"/>
      <c r="AI449" s="106"/>
      <c r="AJ449" s="106"/>
      <c r="AK449" s="91"/>
      <c r="AL449" s="91"/>
      <c r="AM449" s="91"/>
      <c r="AN449" s="91"/>
      <c r="AO449" s="91"/>
      <c r="AP449" s="91"/>
      <c r="AQ449" s="91"/>
      <c r="AR449" s="91"/>
      <c r="AS449" s="91"/>
      <c r="AT449" s="91"/>
      <c r="AU449" s="91"/>
      <c r="AV449" s="91"/>
      <c r="AW449" s="91"/>
      <c r="AX449" s="91"/>
      <c r="AY449" s="91"/>
      <c r="AZ449" s="91"/>
      <c r="BA449" s="91"/>
      <c r="BB449" s="91"/>
      <c r="BC449" s="91"/>
      <c r="BD449" s="91"/>
      <c r="BE449" s="91"/>
      <c r="BF449" s="91"/>
      <c r="BG449" s="91"/>
      <c r="BH449" s="91"/>
      <c r="BI449" s="91"/>
    </row>
    <row r="450" spans="2:61" ht="11.25" customHeight="1">
      <c r="B450" s="870"/>
      <c r="C450" s="871" t="s">
        <v>10</v>
      </c>
      <c r="D450" s="1198">
        <v>0.35</v>
      </c>
      <c r="E450" s="1873">
        <v>31.5</v>
      </c>
      <c r="F450" s="1874">
        <v>32.200000000000003</v>
      </c>
      <c r="G450" s="1875">
        <v>134.05000000000001</v>
      </c>
      <c r="H450" s="1876">
        <v>952</v>
      </c>
      <c r="I450" s="901">
        <v>24.5</v>
      </c>
      <c r="J450" s="2005">
        <v>0.49</v>
      </c>
      <c r="K450" s="2006">
        <v>0.56000000000000005</v>
      </c>
      <c r="L450" s="2007">
        <v>315</v>
      </c>
      <c r="M450" s="2021">
        <v>420</v>
      </c>
      <c r="N450" s="2022">
        <v>420</v>
      </c>
      <c r="O450" s="2022">
        <v>105</v>
      </c>
      <c r="P450" s="2008">
        <v>6.3</v>
      </c>
      <c r="Q450" s="935"/>
      <c r="V450" s="91"/>
      <c r="W450" s="91"/>
      <c r="X450" s="106"/>
      <c r="Y450" s="106"/>
      <c r="Z450" s="106"/>
      <c r="AA450" s="106"/>
      <c r="AB450" s="106"/>
      <c r="AC450" s="106"/>
      <c r="AD450" s="106"/>
      <c r="AE450" s="106"/>
      <c r="AF450" s="106"/>
      <c r="AG450" s="106"/>
      <c r="AH450" s="106"/>
      <c r="AI450" s="106"/>
      <c r="AJ450" s="106"/>
      <c r="AK450" s="91"/>
      <c r="AL450" s="91"/>
      <c r="AM450" s="91"/>
      <c r="AN450" s="91"/>
      <c r="AO450" s="91"/>
      <c r="AP450" s="91"/>
      <c r="AQ450" s="91"/>
      <c r="AR450" s="91"/>
      <c r="AS450" s="91"/>
      <c r="AT450" s="91"/>
      <c r="AU450" s="91"/>
      <c r="AV450" s="91"/>
      <c r="AW450" s="91"/>
      <c r="AX450" s="91"/>
      <c r="AY450" s="91"/>
      <c r="AZ450" s="91"/>
      <c r="BA450" s="91"/>
      <c r="BB450" s="91"/>
      <c r="BC450" s="91"/>
      <c r="BD450" s="91"/>
      <c r="BE450" s="91"/>
      <c r="BF450" s="91"/>
      <c r="BG450" s="91"/>
      <c r="BH450" s="91"/>
      <c r="BI450" s="91"/>
    </row>
    <row r="451" spans="2:61" ht="12" customHeight="1" thickBot="1">
      <c r="B451" s="195"/>
      <c r="C451" s="883" t="s">
        <v>505</v>
      </c>
      <c r="D451" s="1746"/>
      <c r="E451" s="1583">
        <v>-0.97</v>
      </c>
      <c r="F451" s="647">
        <v>-0.05</v>
      </c>
      <c r="G451" s="647">
        <v>-0.25</v>
      </c>
      <c r="H451" s="647">
        <v>0.1</v>
      </c>
      <c r="I451" s="860">
        <v>15.3</v>
      </c>
      <c r="J451" s="860">
        <v>-3.21</v>
      </c>
      <c r="K451" s="860">
        <v>-10.31</v>
      </c>
      <c r="L451" s="860">
        <v>-16.96</v>
      </c>
      <c r="M451" s="860">
        <v>-21.88</v>
      </c>
      <c r="N451" s="860">
        <v>-4.25</v>
      </c>
      <c r="O451" s="860">
        <v>-0.12</v>
      </c>
      <c r="P451" s="886">
        <v>-6.69</v>
      </c>
      <c r="Q451" s="1040"/>
      <c r="V451" s="91"/>
      <c r="W451" s="91"/>
      <c r="X451" s="106"/>
      <c r="Y451" s="106"/>
      <c r="Z451" s="106"/>
      <c r="AA451" s="106"/>
      <c r="AB451" s="106"/>
      <c r="AC451" s="106"/>
      <c r="AD451" s="106"/>
      <c r="AE451" s="106"/>
      <c r="AF451" s="106"/>
      <c r="AG451" s="106"/>
      <c r="AH451" s="106"/>
      <c r="AI451" s="106"/>
      <c r="AJ451" s="106"/>
      <c r="AK451" s="91"/>
      <c r="AL451" s="91"/>
      <c r="AM451" s="91"/>
      <c r="AN451" s="91"/>
      <c r="AO451" s="91"/>
      <c r="AP451" s="91"/>
      <c r="AQ451" s="91"/>
      <c r="AR451" s="91"/>
      <c r="AS451" s="91"/>
      <c r="AT451" s="91"/>
      <c r="AU451" s="91"/>
      <c r="AV451" s="91"/>
      <c r="AW451" s="91"/>
      <c r="AX451" s="91"/>
      <c r="AY451" s="91"/>
      <c r="AZ451" s="91"/>
      <c r="BA451" s="91"/>
      <c r="BB451" s="91"/>
      <c r="BC451" s="91"/>
      <c r="BD451" s="91"/>
      <c r="BE451" s="91"/>
      <c r="BF451" s="91"/>
      <c r="BG451" s="91"/>
      <c r="BH451" s="91"/>
      <c r="BI451" s="91"/>
    </row>
    <row r="452" spans="2:61" ht="10.5" customHeight="1" thickBot="1">
      <c r="V452" s="91"/>
      <c r="W452" s="91"/>
      <c r="X452" s="106"/>
      <c r="Y452" s="106"/>
      <c r="Z452" s="106"/>
      <c r="AA452" s="106"/>
      <c r="AB452" s="106"/>
      <c r="AC452" s="106"/>
      <c r="AD452" s="106"/>
      <c r="AE452" s="106"/>
      <c r="AF452" s="106"/>
      <c r="AG452" s="106"/>
      <c r="AH452" s="106"/>
      <c r="AI452" s="106"/>
      <c r="AJ452" s="106"/>
      <c r="AK452" s="91"/>
      <c r="AL452" s="91"/>
      <c r="AM452" s="91"/>
      <c r="AN452" s="91"/>
      <c r="AO452" s="91"/>
      <c r="AP452" s="91"/>
      <c r="AQ452" s="91"/>
      <c r="AR452" s="91"/>
      <c r="AS452" s="91"/>
      <c r="AT452" s="91"/>
      <c r="AU452" s="91"/>
      <c r="AV452" s="91"/>
      <c r="AW452" s="91"/>
      <c r="AX452" s="91"/>
      <c r="AY452" s="91"/>
      <c r="AZ452" s="91"/>
      <c r="BA452" s="91"/>
      <c r="BB452" s="91"/>
      <c r="BC452" s="91"/>
      <c r="BD452" s="91"/>
      <c r="BE452" s="91"/>
      <c r="BF452" s="91"/>
      <c r="BG452" s="91"/>
      <c r="BH452" s="91"/>
      <c r="BI452" s="91"/>
    </row>
    <row r="453" spans="2:61" ht="13.5" customHeight="1">
      <c r="B453" s="33"/>
      <c r="C453" s="34" t="s">
        <v>508</v>
      </c>
      <c r="D453" s="35"/>
      <c r="E453" s="130">
        <f t="shared" ref="E453:P453" si="39">E438+E449</f>
        <v>58.352000000000004</v>
      </c>
      <c r="F453" s="425">
        <f t="shared" si="39"/>
        <v>50.585000000000008</v>
      </c>
      <c r="G453" s="425">
        <f t="shared" si="39"/>
        <v>232.64399999999995</v>
      </c>
      <c r="H453" s="425">
        <f t="shared" si="39"/>
        <v>1633.17</v>
      </c>
      <c r="I453" s="425">
        <f t="shared" si="39"/>
        <v>38.676000000000002</v>
      </c>
      <c r="J453" s="425">
        <f t="shared" si="39"/>
        <v>0.79699999999999993</v>
      </c>
      <c r="K453" s="425">
        <f t="shared" si="39"/>
        <v>1.085</v>
      </c>
      <c r="L453" s="914">
        <f t="shared" si="39"/>
        <v>871.44599999999991</v>
      </c>
      <c r="M453" s="914">
        <f t="shared" si="39"/>
        <v>470.10699999999997</v>
      </c>
      <c r="N453" s="914">
        <f t="shared" si="39"/>
        <v>818.22</v>
      </c>
      <c r="O453" s="914">
        <f t="shared" si="39"/>
        <v>174.36500000000001</v>
      </c>
      <c r="P453" s="426">
        <f t="shared" si="39"/>
        <v>8.7539999999999996</v>
      </c>
      <c r="V453" s="91"/>
      <c r="W453" s="91"/>
      <c r="X453" s="106"/>
      <c r="Y453" s="106"/>
      <c r="Z453" s="106"/>
      <c r="AA453" s="106"/>
      <c r="AB453" s="106"/>
      <c r="AC453" s="106"/>
      <c r="AD453" s="106"/>
      <c r="AE453" s="106"/>
      <c r="AF453" s="106"/>
      <c r="AG453" s="106"/>
      <c r="AH453" s="106"/>
      <c r="AI453" s="106"/>
      <c r="AJ453" s="106"/>
      <c r="AK453" s="91"/>
      <c r="AL453" s="91"/>
      <c r="AM453" s="91"/>
      <c r="AN453" s="91"/>
      <c r="AO453" s="91"/>
      <c r="AP453" s="91"/>
      <c r="AQ453" s="91"/>
      <c r="AR453" s="91"/>
      <c r="AS453" s="91"/>
      <c r="AT453" s="91"/>
      <c r="AU453" s="91"/>
      <c r="AV453" s="91"/>
      <c r="AW453" s="91"/>
      <c r="AX453" s="91"/>
      <c r="AY453" s="91"/>
      <c r="AZ453" s="91"/>
      <c r="BA453" s="91"/>
      <c r="BB453" s="91"/>
      <c r="BC453" s="91"/>
      <c r="BD453" s="91"/>
      <c r="BE453" s="91"/>
      <c r="BF453" s="91"/>
      <c r="BG453" s="91"/>
      <c r="BH453" s="91"/>
      <c r="BI453" s="91"/>
    </row>
    <row r="454" spans="2:61" ht="11.25" customHeight="1">
      <c r="B454" s="711"/>
      <c r="C454" s="916" t="s">
        <v>10</v>
      </c>
      <c r="D454" s="872">
        <v>0.6</v>
      </c>
      <c r="E454" s="917">
        <v>54</v>
      </c>
      <c r="F454" s="877">
        <v>55.2</v>
      </c>
      <c r="G454" s="1190">
        <v>229.8</v>
      </c>
      <c r="H454" s="918">
        <v>1632</v>
      </c>
      <c r="I454" s="901">
        <v>42</v>
      </c>
      <c r="J454" s="878">
        <v>0.84</v>
      </c>
      <c r="K454" s="879">
        <v>0.96</v>
      </c>
      <c r="L454" s="880">
        <v>540</v>
      </c>
      <c r="M454" s="919">
        <v>720</v>
      </c>
      <c r="N454" s="881">
        <v>720</v>
      </c>
      <c r="O454" s="881">
        <v>180</v>
      </c>
      <c r="P454" s="1802">
        <v>10.8</v>
      </c>
      <c r="V454" s="91"/>
      <c r="W454" s="91"/>
      <c r="X454" s="106"/>
      <c r="Y454" s="106"/>
      <c r="Z454" s="106"/>
      <c r="AA454" s="106"/>
      <c r="AB454" s="106"/>
      <c r="AC454" s="106"/>
      <c r="AD454" s="106"/>
      <c r="AE454" s="106"/>
      <c r="AF454" s="106"/>
      <c r="AG454" s="106"/>
      <c r="AH454" s="106"/>
      <c r="AI454" s="106"/>
      <c r="AJ454" s="106"/>
      <c r="AK454" s="91"/>
      <c r="AL454" s="91"/>
      <c r="AM454" s="91"/>
      <c r="AN454" s="91"/>
      <c r="AO454" s="91"/>
      <c r="AP454" s="91"/>
      <c r="AQ454" s="91"/>
      <c r="AR454" s="91"/>
      <c r="AS454" s="91"/>
      <c r="AT454" s="91"/>
      <c r="AU454" s="91"/>
      <c r="AV454" s="91"/>
      <c r="AW454" s="91"/>
      <c r="AX454" s="91"/>
      <c r="AY454" s="91"/>
      <c r="AZ454" s="91"/>
      <c r="BA454" s="91"/>
      <c r="BB454" s="91"/>
      <c r="BC454" s="91"/>
      <c r="BD454" s="91"/>
      <c r="BE454" s="91"/>
      <c r="BF454" s="91"/>
      <c r="BG454" s="91"/>
      <c r="BH454" s="91"/>
      <c r="BI454" s="91"/>
    </row>
    <row r="455" spans="2:61" ht="12.75" customHeight="1" thickBot="1">
      <c r="B455" s="195"/>
      <c r="C455" s="883" t="s">
        <v>505</v>
      </c>
      <c r="D455" s="884"/>
      <c r="E455" s="1086">
        <v>4.84</v>
      </c>
      <c r="F455" s="647">
        <v>-5.0199999999999996</v>
      </c>
      <c r="G455" s="647">
        <v>0.74</v>
      </c>
      <c r="H455" s="1091">
        <v>0.04</v>
      </c>
      <c r="I455" s="860">
        <v>-4.75</v>
      </c>
      <c r="J455" s="860">
        <v>-3.07</v>
      </c>
      <c r="K455" s="860">
        <v>7.81</v>
      </c>
      <c r="L455" s="860">
        <v>36.83</v>
      </c>
      <c r="M455" s="860">
        <v>-20.83</v>
      </c>
      <c r="N455" s="860">
        <v>8.19</v>
      </c>
      <c r="O455" s="860">
        <v>-1.88</v>
      </c>
      <c r="P455" s="886">
        <v>-11.37</v>
      </c>
      <c r="V455" s="91"/>
      <c r="W455" s="91"/>
      <c r="X455" s="106"/>
      <c r="Y455" s="106"/>
      <c r="Z455" s="106"/>
      <c r="AA455" s="106"/>
      <c r="AB455" s="106"/>
      <c r="AC455" s="106"/>
      <c r="AD455" s="106"/>
      <c r="AE455" s="106"/>
      <c r="AF455" s="106"/>
      <c r="AG455" s="106"/>
      <c r="AH455" s="106"/>
      <c r="AI455" s="106"/>
      <c r="AJ455" s="106"/>
      <c r="AK455" s="91"/>
      <c r="AL455" s="91"/>
      <c r="AM455" s="91"/>
      <c r="AN455" s="91"/>
      <c r="AO455" s="91"/>
      <c r="AP455" s="91"/>
      <c r="AQ455" s="91"/>
      <c r="AR455" s="91"/>
      <c r="AS455" s="91"/>
      <c r="AT455" s="91"/>
      <c r="AU455" s="91"/>
      <c r="AV455" s="91"/>
      <c r="AW455" s="91"/>
      <c r="AX455" s="91"/>
      <c r="AY455" s="91"/>
      <c r="AZ455" s="91"/>
      <c r="BA455" s="91"/>
      <c r="BB455" s="91"/>
      <c r="BC455" s="91"/>
      <c r="BD455" s="91"/>
      <c r="BE455" s="91"/>
      <c r="BF455" s="91"/>
      <c r="BG455" s="91"/>
      <c r="BH455" s="91"/>
      <c r="BI455" s="91"/>
    </row>
    <row r="456" spans="2:61" ht="15.75" thickBot="1">
      <c r="V456" s="91"/>
      <c r="W456" s="91"/>
      <c r="X456" s="106"/>
      <c r="Y456" s="106"/>
      <c r="Z456" s="106"/>
      <c r="AA456" s="106"/>
      <c r="AB456" s="106"/>
      <c r="AC456" s="106"/>
      <c r="AD456" s="106"/>
      <c r="AE456" s="106"/>
      <c r="AF456" s="106"/>
      <c r="AG456" s="106"/>
      <c r="AH456" s="106"/>
      <c r="AI456" s="106"/>
      <c r="AJ456" s="106"/>
      <c r="AK456" s="91"/>
      <c r="AL456" s="91"/>
      <c r="AM456" s="91"/>
      <c r="AN456" s="91"/>
      <c r="AO456" s="91"/>
      <c r="AP456" s="91"/>
      <c r="AQ456" s="91"/>
      <c r="AR456" s="91"/>
      <c r="AS456" s="91"/>
      <c r="AT456" s="91"/>
      <c r="AU456" s="91"/>
      <c r="AV456" s="91"/>
      <c r="AW456" s="91"/>
      <c r="AX456" s="91"/>
      <c r="AY456" s="91"/>
      <c r="AZ456" s="91"/>
      <c r="BA456" s="91"/>
      <c r="BB456" s="91"/>
      <c r="BC456" s="91"/>
      <c r="BD456" s="91"/>
      <c r="BE456" s="91"/>
      <c r="BF456" s="91"/>
      <c r="BG456" s="91"/>
      <c r="BH456" s="91"/>
      <c r="BI456" s="91"/>
    </row>
    <row r="457" spans="2:61" ht="13.5" customHeight="1" thickBot="1">
      <c r="B457" s="808" t="s">
        <v>479</v>
      </c>
      <c r="C457" s="809" t="s">
        <v>586</v>
      </c>
      <c r="D457" s="810" t="s">
        <v>315</v>
      </c>
      <c r="E457" s="811" t="s">
        <v>316</v>
      </c>
      <c r="F457" s="199"/>
      <c r="G457" s="199"/>
      <c r="H457" s="812"/>
      <c r="I457" s="710" t="s">
        <v>481</v>
      </c>
      <c r="J457" s="812"/>
      <c r="K457" s="813"/>
      <c r="L457" s="481"/>
      <c r="M457" s="814" t="s">
        <v>482</v>
      </c>
      <c r="N457" s="812"/>
      <c r="O457" s="812"/>
      <c r="P457" s="63"/>
      <c r="Q457" s="815"/>
      <c r="V457" s="91"/>
      <c r="W457" s="91"/>
      <c r="X457" s="106"/>
      <c r="Y457" s="106"/>
      <c r="Z457" s="106"/>
      <c r="AA457" s="106"/>
      <c r="AB457" s="106"/>
      <c r="AC457" s="106"/>
      <c r="AD457" s="106"/>
      <c r="AE457" s="106"/>
      <c r="AF457" s="106"/>
      <c r="AG457" s="106"/>
      <c r="AH457" s="106"/>
      <c r="AI457" s="106"/>
      <c r="AJ457" s="106"/>
      <c r="AK457" s="91"/>
      <c r="AL457" s="91"/>
      <c r="AM457" s="91"/>
      <c r="AN457" s="91"/>
      <c r="AO457" s="91"/>
      <c r="AP457" s="91"/>
      <c r="AQ457" s="91"/>
      <c r="AR457" s="91"/>
      <c r="AS457" s="91"/>
      <c r="AT457" s="91"/>
      <c r="AU457" s="91"/>
      <c r="AV457" s="91"/>
      <c r="AW457" s="91"/>
      <c r="AX457" s="91"/>
      <c r="AY457" s="91"/>
      <c r="AZ457" s="91"/>
      <c r="BA457" s="91"/>
      <c r="BB457" s="91"/>
      <c r="BC457" s="91"/>
      <c r="BD457" s="91"/>
      <c r="BE457" s="91"/>
      <c r="BF457" s="91"/>
      <c r="BG457" s="91"/>
      <c r="BH457" s="91"/>
      <c r="BI457" s="91"/>
    </row>
    <row r="458" spans="2:61" ht="10.5" customHeight="1" thickBot="1">
      <c r="B458" s="380" t="s">
        <v>484</v>
      </c>
      <c r="C458" s="369"/>
      <c r="D458" s="816" t="s">
        <v>322</v>
      </c>
      <c r="E458" s="817"/>
      <c r="F458" s="440"/>
      <c r="G458" s="818" t="s">
        <v>485</v>
      </c>
      <c r="H458" s="819" t="s">
        <v>486</v>
      </c>
      <c r="I458" s="189"/>
      <c r="J458" s="189"/>
      <c r="K458" s="189"/>
      <c r="L458" s="920"/>
      <c r="M458" s="921" t="s">
        <v>487</v>
      </c>
      <c r="N458" s="189"/>
      <c r="O458" s="189"/>
      <c r="P458" s="920"/>
      <c r="Q458" s="821"/>
      <c r="V458" s="91"/>
      <c r="W458" s="91"/>
      <c r="X458" s="106"/>
      <c r="Y458" s="106"/>
      <c r="Z458" s="106"/>
      <c r="AA458" s="106"/>
      <c r="AB458" s="106"/>
      <c r="AC458" s="106"/>
      <c r="AD458" s="106"/>
      <c r="AE458" s="106"/>
      <c r="AF458" s="106"/>
      <c r="AG458" s="106"/>
      <c r="AH458" s="106"/>
      <c r="AI458" s="106"/>
      <c r="AJ458" s="106"/>
      <c r="AK458" s="91"/>
      <c r="AL458" s="91"/>
      <c r="AM458" s="91"/>
      <c r="AN458" s="91"/>
      <c r="AO458" s="91"/>
      <c r="AP458" s="91"/>
      <c r="AQ458" s="91"/>
      <c r="AR458" s="91"/>
      <c r="AS458" s="91"/>
      <c r="AT458" s="91"/>
      <c r="AU458" s="91"/>
      <c r="AV458" s="91"/>
      <c r="AW458" s="91"/>
      <c r="AX458" s="91"/>
      <c r="AY458" s="91"/>
      <c r="AZ458" s="91"/>
      <c r="BA458" s="91"/>
      <c r="BB458" s="91"/>
      <c r="BC458" s="91"/>
      <c r="BD458" s="91"/>
      <c r="BE458" s="91"/>
      <c r="BF458" s="91"/>
      <c r="BG458" s="91"/>
      <c r="BH458" s="91"/>
      <c r="BI458" s="91"/>
    </row>
    <row r="459" spans="2:61" ht="11.25" customHeight="1">
      <c r="B459" s="380" t="s">
        <v>489</v>
      </c>
      <c r="C459" s="369" t="s">
        <v>321</v>
      </c>
      <c r="D459" s="822"/>
      <c r="E459" s="816" t="s">
        <v>323</v>
      </c>
      <c r="F459" s="823" t="s">
        <v>65</v>
      </c>
      <c r="G459" s="818" t="s">
        <v>490</v>
      </c>
      <c r="H459" s="824" t="s">
        <v>327</v>
      </c>
      <c r="I459" s="817"/>
      <c r="J459" s="825"/>
      <c r="K459" s="812"/>
      <c r="L459" s="825"/>
      <c r="M459" s="826" t="s">
        <v>491</v>
      </c>
      <c r="N459" s="827" t="s">
        <v>492</v>
      </c>
      <c r="O459" s="828" t="s">
        <v>493</v>
      </c>
      <c r="P459" s="829" t="s">
        <v>494</v>
      </c>
      <c r="Q459" s="821"/>
      <c r="V459" s="91"/>
      <c r="W459" s="91"/>
      <c r="X459" s="106"/>
      <c r="Y459" s="106"/>
      <c r="Z459" s="106"/>
      <c r="AA459" s="106"/>
      <c r="AB459" s="106"/>
      <c r="AC459" s="106"/>
      <c r="AD459" s="106"/>
      <c r="AE459" s="106"/>
      <c r="AF459" s="106"/>
      <c r="AG459" s="106"/>
      <c r="AH459" s="106"/>
      <c r="AI459" s="106"/>
      <c r="AJ459" s="106"/>
      <c r="AK459" s="91"/>
      <c r="AL459" s="91"/>
      <c r="AM459" s="91"/>
      <c r="AN459" s="91"/>
      <c r="AO459" s="91"/>
      <c r="AP459" s="91"/>
      <c r="AQ459" s="91"/>
      <c r="AR459" s="91"/>
      <c r="AS459" s="91"/>
      <c r="AT459" s="91"/>
      <c r="AU459" s="91"/>
      <c r="AV459" s="91"/>
      <c r="AW459" s="91"/>
      <c r="AX459" s="91"/>
      <c r="AY459" s="91"/>
      <c r="AZ459" s="91"/>
      <c r="BA459" s="91"/>
      <c r="BB459" s="91"/>
      <c r="BC459" s="91"/>
      <c r="BD459" s="91"/>
      <c r="BE459" s="91"/>
      <c r="BF459" s="91"/>
      <c r="BG459" s="91"/>
      <c r="BH459" s="91"/>
      <c r="BI459" s="91"/>
    </row>
    <row r="460" spans="2:61" ht="12.75" customHeight="1" thickBot="1">
      <c r="B460" s="50"/>
      <c r="C460" s="830"/>
      <c r="D460" s="410"/>
      <c r="E460" s="831" t="s">
        <v>5</v>
      </c>
      <c r="F460" s="378" t="s">
        <v>6</v>
      </c>
      <c r="G460" s="922" t="s">
        <v>7</v>
      </c>
      <c r="H460" s="832" t="s">
        <v>496</v>
      </c>
      <c r="I460" s="833" t="s">
        <v>497</v>
      </c>
      <c r="J460" s="834" t="s">
        <v>498</v>
      </c>
      <c r="K460" s="835" t="s">
        <v>499</v>
      </c>
      <c r="L460" s="834" t="s">
        <v>500</v>
      </c>
      <c r="M460" s="836" t="s">
        <v>501</v>
      </c>
      <c r="N460" s="834" t="s">
        <v>502</v>
      </c>
      <c r="O460" s="835" t="s">
        <v>503</v>
      </c>
      <c r="P460" s="837" t="s">
        <v>504</v>
      </c>
      <c r="Q460" s="830"/>
      <c r="V460" s="91"/>
      <c r="W460" s="91"/>
      <c r="X460" s="106"/>
      <c r="Y460" s="106"/>
      <c r="Z460" s="106"/>
      <c r="AA460" s="106"/>
      <c r="AB460" s="106"/>
      <c r="AC460" s="106"/>
      <c r="AD460" s="106"/>
      <c r="AE460" s="106"/>
      <c r="AF460" s="106"/>
      <c r="AG460" s="106"/>
      <c r="AH460" s="106"/>
      <c r="AI460" s="106"/>
      <c r="AJ460" s="106"/>
      <c r="AK460" s="91"/>
      <c r="AL460" s="91"/>
      <c r="AM460" s="91"/>
      <c r="AN460" s="91"/>
      <c r="AO460" s="91"/>
      <c r="AP460" s="91"/>
      <c r="AQ460" s="91"/>
      <c r="AR460" s="91"/>
      <c r="AS460" s="91"/>
      <c r="AT460" s="91"/>
      <c r="AU460" s="91"/>
      <c r="AV460" s="91"/>
      <c r="AW460" s="91"/>
      <c r="AX460" s="91"/>
      <c r="AY460" s="91"/>
      <c r="AZ460" s="91"/>
      <c r="BA460" s="91"/>
      <c r="BB460" s="91"/>
      <c r="BC460" s="91"/>
      <c r="BD460" s="91"/>
      <c r="BE460" s="91"/>
      <c r="BF460" s="91"/>
      <c r="BG460" s="91"/>
      <c r="BH460" s="91"/>
      <c r="BI460" s="91"/>
    </row>
    <row r="461" spans="2:61" ht="13.5" customHeight="1">
      <c r="B461" s="75"/>
      <c r="C461" s="908" t="s">
        <v>172</v>
      </c>
      <c r="D461" s="1020"/>
      <c r="E461" s="1041"/>
      <c r="F461" s="613"/>
      <c r="G461" s="613"/>
      <c r="H461" s="1042"/>
      <c r="I461" s="825"/>
      <c r="J461" s="825"/>
      <c r="K461" s="1043"/>
      <c r="L461" s="825"/>
      <c r="M461" s="825"/>
      <c r="N461" s="825"/>
      <c r="O461" s="825"/>
      <c r="P461" s="1044"/>
      <c r="Q461" s="960"/>
      <c r="V461" s="91"/>
      <c r="W461" s="91"/>
      <c r="X461" s="106"/>
      <c r="Y461" s="106"/>
      <c r="Z461" s="106"/>
      <c r="AA461" s="106"/>
      <c r="AB461" s="106"/>
      <c r="AC461" s="106"/>
      <c r="AD461" s="106"/>
      <c r="AE461" s="106"/>
      <c r="AF461" s="106"/>
      <c r="AG461" s="106"/>
      <c r="AH461" s="106"/>
      <c r="AI461" s="106"/>
      <c r="AJ461" s="106"/>
      <c r="AK461" s="91"/>
      <c r="AL461" s="91"/>
      <c r="AM461" s="91"/>
      <c r="AN461" s="91"/>
      <c r="AO461" s="91"/>
      <c r="AP461" s="91"/>
      <c r="AQ461" s="91"/>
      <c r="AR461" s="91"/>
      <c r="AS461" s="91"/>
      <c r="AT461" s="91"/>
      <c r="AU461" s="91"/>
      <c r="AV461" s="91"/>
      <c r="AW461" s="91"/>
      <c r="AX461" s="91"/>
      <c r="AY461" s="91"/>
      <c r="AZ461" s="91"/>
      <c r="BA461" s="91"/>
      <c r="BB461" s="91"/>
      <c r="BC461" s="91"/>
      <c r="BD461" s="91"/>
      <c r="BE461" s="91"/>
      <c r="BF461" s="91"/>
      <c r="BG461" s="91"/>
      <c r="BH461" s="91"/>
      <c r="BI461" s="91"/>
    </row>
    <row r="462" spans="2:61" ht="14.25" customHeight="1">
      <c r="B462" s="1702" t="str">
        <f>'МЕНЮ  12-18л. лето '!J440</f>
        <v>121/17</v>
      </c>
      <c r="C462" s="1752" t="str">
        <f>'МЕНЮ  12-18л. лето '!C440</f>
        <v>Суп молочный с крупой (пшено)</v>
      </c>
      <c r="D462" s="1704">
        <f>'МЕНЮ  12-18л. лето '!D440</f>
        <v>250</v>
      </c>
      <c r="E462" s="1014">
        <f>'МЕНЮ  12-18л. лето '!E440</f>
        <v>11.311999999999999</v>
      </c>
      <c r="F462" s="848">
        <f>'МЕНЮ  12-18л. лето '!F440</f>
        <v>10.896000000000001</v>
      </c>
      <c r="G462" s="1015">
        <f>'МЕНЮ  12-18л. лето '!G440</f>
        <v>29.201000000000001</v>
      </c>
      <c r="H462" s="844">
        <f>'МЕНЮ  12-18л. лето '!H440</f>
        <v>264.11599999999999</v>
      </c>
      <c r="I462" s="848">
        <v>0.40300000000000002</v>
      </c>
      <c r="J462" s="848">
        <v>0.04</v>
      </c>
      <c r="K462" s="848">
        <v>0.04</v>
      </c>
      <c r="L462" s="1027">
        <v>303.33</v>
      </c>
      <c r="M462" s="845">
        <v>272</v>
      </c>
      <c r="N462" s="845">
        <v>46.81</v>
      </c>
      <c r="O462" s="845">
        <v>28.75</v>
      </c>
      <c r="P462" s="845">
        <v>1.85</v>
      </c>
      <c r="Q462" s="847">
        <f>'МЕНЮ  12-18л. лето '!I440</f>
        <v>26</v>
      </c>
      <c r="V462" s="91"/>
      <c r="W462" s="91"/>
      <c r="X462" s="106"/>
      <c r="Y462" s="106"/>
      <c r="Z462" s="106"/>
      <c r="AA462" s="106"/>
      <c r="AB462" s="106"/>
      <c r="AC462" s="106"/>
      <c r="AD462" s="106"/>
      <c r="AE462" s="106"/>
      <c r="AF462" s="106"/>
      <c r="AG462" s="106"/>
      <c r="AH462" s="106"/>
      <c r="AI462" s="106"/>
      <c r="AJ462" s="106"/>
      <c r="AK462" s="91"/>
      <c r="AL462" s="91"/>
      <c r="AM462" s="91"/>
      <c r="AN462" s="91"/>
      <c r="AO462" s="91"/>
      <c r="AP462" s="91"/>
      <c r="AQ462" s="91"/>
      <c r="AR462" s="91"/>
      <c r="AS462" s="91"/>
      <c r="AT462" s="91"/>
      <c r="AU462" s="91"/>
      <c r="AV462" s="91"/>
      <c r="AW462" s="91"/>
      <c r="AX462" s="91"/>
      <c r="AY462" s="91"/>
      <c r="AZ462" s="91"/>
      <c r="BA462" s="91"/>
      <c r="BB462" s="91"/>
      <c r="BC462" s="91"/>
      <c r="BD462" s="91"/>
      <c r="BE462" s="91"/>
      <c r="BF462" s="91"/>
      <c r="BG462" s="91"/>
      <c r="BH462" s="91"/>
      <c r="BI462" s="91"/>
    </row>
    <row r="463" spans="2:61" ht="12.75" customHeight="1">
      <c r="B463" s="1702" t="str">
        <f>'МЕНЮ  12-18л. лето '!J441</f>
        <v>209/17</v>
      </c>
      <c r="C463" s="1752" t="str">
        <f>'МЕНЮ  12-18л. лето '!C441</f>
        <v>Яйца варёные</v>
      </c>
      <c r="D463" s="1704">
        <f>'МЕНЮ  12-18л. лето '!D441</f>
        <v>40</v>
      </c>
      <c r="E463" s="1014">
        <f>'МЕНЮ  12-18л. лето '!E441</f>
        <v>5.08</v>
      </c>
      <c r="F463" s="849">
        <f>'МЕНЮ  12-18л. лето '!F441</f>
        <v>4.5999999999999996</v>
      </c>
      <c r="G463" s="1015">
        <f>'МЕНЮ  12-18л. лето '!G441</f>
        <v>0.28000000000000003</v>
      </c>
      <c r="H463" s="844">
        <f>'МЕНЮ  12-18л. лето '!H441</f>
        <v>62.84</v>
      </c>
      <c r="I463" s="855">
        <v>0</v>
      </c>
      <c r="J463" s="855">
        <v>0.03</v>
      </c>
      <c r="K463" s="926">
        <v>0.18</v>
      </c>
      <c r="L463" s="712">
        <v>100</v>
      </c>
      <c r="M463" s="893">
        <v>22</v>
      </c>
      <c r="N463" s="857">
        <v>76.8</v>
      </c>
      <c r="O463" s="893">
        <v>4.8</v>
      </c>
      <c r="P463" s="858">
        <v>0.1</v>
      </c>
      <c r="Q463" s="847">
        <f>'МЕНЮ  12-18л. лето '!I441</f>
        <v>64</v>
      </c>
      <c r="V463" s="91"/>
      <c r="W463" s="91"/>
      <c r="X463" s="106"/>
      <c r="Y463" s="106"/>
      <c r="Z463" s="106"/>
      <c r="AA463" s="106"/>
      <c r="AB463" s="106"/>
      <c r="AC463" s="106"/>
      <c r="AD463" s="106"/>
      <c r="AE463" s="106"/>
      <c r="AF463" s="106"/>
      <c r="AG463" s="106"/>
      <c r="AH463" s="106"/>
      <c r="AI463" s="106"/>
      <c r="AJ463" s="106"/>
      <c r="AK463" s="91"/>
      <c r="AL463" s="91"/>
      <c r="AM463" s="91"/>
      <c r="AN463" s="91"/>
      <c r="AO463" s="91"/>
      <c r="AP463" s="91"/>
      <c r="AQ463" s="91"/>
      <c r="AR463" s="91"/>
      <c r="AS463" s="91"/>
      <c r="AT463" s="91"/>
      <c r="AU463" s="91"/>
      <c r="AV463" s="91"/>
      <c r="AW463" s="91"/>
      <c r="AX463" s="91"/>
      <c r="AY463" s="91"/>
      <c r="AZ463" s="91"/>
      <c r="BA463" s="91"/>
      <c r="BB463" s="91"/>
      <c r="BC463" s="91"/>
      <c r="BD463" s="91"/>
      <c r="BE463" s="91"/>
      <c r="BF463" s="91"/>
      <c r="BG463" s="91"/>
      <c r="BH463" s="91"/>
      <c r="BI463" s="91"/>
    </row>
    <row r="464" spans="2:61" ht="14.25" customHeight="1">
      <c r="B464" s="1702" t="str">
        <f>'МЕНЮ  12-18л. лето '!J442</f>
        <v>376/17</v>
      </c>
      <c r="C464" s="1752" t="str">
        <f>'МЕНЮ  12-18л. лето '!C442</f>
        <v>Чай с сахаром</v>
      </c>
      <c r="D464" s="1704">
        <f>'МЕНЮ  12-18л. лето '!D442</f>
        <v>200</v>
      </c>
      <c r="E464" s="1014">
        <f>'МЕНЮ  12-18л. лето '!E442</f>
        <v>0.4</v>
      </c>
      <c r="F464" s="849">
        <f>'МЕНЮ  12-18л. лето '!F442</f>
        <v>0</v>
      </c>
      <c r="G464" s="1015">
        <f>'МЕНЮ  12-18л. лето '!G442</f>
        <v>10.257</v>
      </c>
      <c r="H464" s="844">
        <f>'МЕНЮ  12-18л. лето '!H442</f>
        <v>42.213999999999999</v>
      </c>
      <c r="I464" s="848">
        <v>0.08</v>
      </c>
      <c r="J464" s="849">
        <v>0</v>
      </c>
      <c r="K464" s="849">
        <v>0.02</v>
      </c>
      <c r="L464" s="853">
        <v>0.6</v>
      </c>
      <c r="M464" s="851">
        <v>8.9570000000000007</v>
      </c>
      <c r="N464" s="842">
        <v>14.4</v>
      </c>
      <c r="O464" s="842">
        <v>7.6</v>
      </c>
      <c r="P464" s="852">
        <v>1.4510000000000001</v>
      </c>
      <c r="Q464" s="847">
        <f>'МЕНЮ  12-18л. лето '!I442</f>
        <v>66</v>
      </c>
      <c r="V464" s="91"/>
      <c r="W464" s="91"/>
      <c r="X464" s="106"/>
      <c r="Y464" s="106"/>
      <c r="Z464" s="106"/>
      <c r="AA464" s="106"/>
      <c r="AB464" s="106"/>
      <c r="AC464" s="106"/>
      <c r="AD464" s="106"/>
      <c r="AE464" s="106"/>
      <c r="AF464" s="106"/>
      <c r="AG464" s="106"/>
      <c r="AH464" s="106"/>
      <c r="AI464" s="106"/>
      <c r="AJ464" s="106"/>
      <c r="AK464" s="91"/>
      <c r="AL464" s="91"/>
      <c r="AM464" s="91"/>
      <c r="AN464" s="91"/>
      <c r="AO464" s="91"/>
      <c r="AP464" s="91"/>
      <c r="AQ464" s="91"/>
      <c r="AR464" s="91"/>
      <c r="AS464" s="91"/>
      <c r="AT464" s="91"/>
      <c r="AU464" s="91"/>
      <c r="AV464" s="91"/>
      <c r="AW464" s="91"/>
      <c r="AX464" s="91"/>
      <c r="AY464" s="91"/>
      <c r="AZ464" s="91"/>
      <c r="BA464" s="91"/>
      <c r="BB464" s="91"/>
      <c r="BC464" s="91"/>
      <c r="BD464" s="91"/>
      <c r="BE464" s="91"/>
      <c r="BF464" s="91"/>
      <c r="BG464" s="91"/>
      <c r="BH464" s="91"/>
      <c r="BI464" s="91"/>
    </row>
    <row r="465" spans="2:61" ht="12.75" customHeight="1">
      <c r="B465" s="1702" t="str">
        <f>'МЕНЮ  12-18л. лето '!J443</f>
        <v>Пром.пр.</v>
      </c>
      <c r="C465" s="1752" t="str">
        <f>'МЕНЮ  12-18л. лето '!C443</f>
        <v>Кондитерка (печенье)</v>
      </c>
      <c r="D465" s="1704">
        <f>'МЕНЮ  12-18л. лето '!D443</f>
        <v>30</v>
      </c>
      <c r="E465" s="1896">
        <f>'МЕНЮ  12-18л. лето '!E443</f>
        <v>1.212</v>
      </c>
      <c r="F465" s="848">
        <f>'МЕНЮ  12-18л. лето '!F443</f>
        <v>6.3419999999999996</v>
      </c>
      <c r="G465" s="848">
        <f>'МЕНЮ  12-18л. лето '!G443</f>
        <v>6.742</v>
      </c>
      <c r="H465" s="844">
        <f>'МЕНЮ  12-18л. лето '!H443</f>
        <v>84.894000000000005</v>
      </c>
      <c r="I465" s="1068">
        <v>0</v>
      </c>
      <c r="J465" s="980">
        <v>0.03</v>
      </c>
      <c r="K465" s="1068">
        <v>0.01</v>
      </c>
      <c r="L465" s="1623">
        <v>3</v>
      </c>
      <c r="M465" s="1193">
        <v>8.6999999999999993</v>
      </c>
      <c r="N465" s="1048">
        <v>0</v>
      </c>
      <c r="O465" s="1193">
        <v>0.6</v>
      </c>
      <c r="P465" s="1624">
        <v>0.06</v>
      </c>
      <c r="Q465" s="847">
        <f>'МЕНЮ  12-18л. лето '!I443</f>
        <v>11</v>
      </c>
      <c r="AE465" s="106"/>
      <c r="AF465" s="106"/>
      <c r="AG465" s="106"/>
      <c r="AH465" s="106"/>
      <c r="AI465" s="106"/>
      <c r="AJ465" s="106"/>
      <c r="AK465" s="91"/>
      <c r="AL465" s="91"/>
      <c r="AM465" s="91"/>
      <c r="AN465" s="91"/>
      <c r="AO465" s="91"/>
      <c r="AP465" s="91"/>
      <c r="AQ465" s="91"/>
      <c r="AR465" s="91"/>
      <c r="AS465" s="91"/>
      <c r="AT465" s="91"/>
      <c r="AU465" s="91"/>
      <c r="AV465" s="91"/>
      <c r="AW465" s="91"/>
      <c r="AX465" s="91"/>
      <c r="AY465" s="91"/>
      <c r="AZ465" s="91"/>
      <c r="BA465" s="91"/>
      <c r="BB465" s="91"/>
      <c r="BC465" s="91"/>
      <c r="BD465" s="91"/>
      <c r="BE465" s="91"/>
      <c r="BF465" s="91"/>
      <c r="BG465" s="91"/>
      <c r="BH465" s="91"/>
      <c r="BI465" s="91"/>
    </row>
    <row r="466" spans="2:61" ht="13.5" customHeight="1">
      <c r="B466" s="1702" t="str">
        <f>'МЕНЮ  12-18л. лето '!J444</f>
        <v>Пром.пр.</v>
      </c>
      <c r="C466" s="1752" t="str">
        <f>'МЕНЮ  12-18л. лето '!C444</f>
        <v>Хлеб пшеничный</v>
      </c>
      <c r="D466" s="1704">
        <f>'МЕНЮ  12-18л. лето '!D444</f>
        <v>60</v>
      </c>
      <c r="E466" s="1014">
        <f>'МЕНЮ  12-18л. лето '!E444</f>
        <v>2.31</v>
      </c>
      <c r="F466" s="849">
        <f>'МЕНЮ  12-18л. лето '!F444</f>
        <v>0.82</v>
      </c>
      <c r="G466" s="1015">
        <f>'МЕНЮ  12-18л. лето '!G444</f>
        <v>32.520000000000003</v>
      </c>
      <c r="H466" s="844">
        <f>'МЕНЮ  12-18л. лето '!H444</f>
        <v>146.75</v>
      </c>
      <c r="I466" s="1858">
        <v>0</v>
      </c>
      <c r="J466" s="1895">
        <v>7.1999999999999995E-2</v>
      </c>
      <c r="K466" s="1893">
        <v>2.4E-2</v>
      </c>
      <c r="L466" s="1823">
        <v>0</v>
      </c>
      <c r="M466" s="1858">
        <v>12</v>
      </c>
      <c r="N466" s="1858">
        <v>40</v>
      </c>
      <c r="O466" s="1858">
        <v>8.4</v>
      </c>
      <c r="P466" s="1884">
        <v>0.06</v>
      </c>
      <c r="Q466" s="847">
        <f>'МЕНЮ  12-18л. лето '!I444</f>
        <v>9</v>
      </c>
      <c r="V466" s="91"/>
      <c r="W466" s="91"/>
      <c r="X466" s="106"/>
      <c r="Y466" s="106"/>
      <c r="Z466" s="106"/>
      <c r="AA466" s="106"/>
      <c r="AB466" s="106"/>
      <c r="AC466" s="106"/>
      <c r="AD466" s="106"/>
      <c r="AE466" s="106"/>
      <c r="AF466" s="106"/>
      <c r="AG466" s="106"/>
      <c r="AH466" s="106"/>
      <c r="AI466" s="106"/>
      <c r="AJ466" s="106"/>
      <c r="AK466" s="91"/>
      <c r="AL466" s="91"/>
      <c r="AM466" s="91"/>
      <c r="AN466" s="91"/>
      <c r="AO466" s="91"/>
      <c r="AP466" s="91"/>
      <c r="AQ466" s="91"/>
      <c r="AR466" s="91"/>
      <c r="AS466" s="91"/>
      <c r="AT466" s="91"/>
      <c r="AU466" s="91"/>
      <c r="AV466" s="91"/>
      <c r="AW466" s="91"/>
      <c r="AX466" s="91"/>
      <c r="AY466" s="91"/>
      <c r="AZ466" s="91"/>
      <c r="BA466" s="91"/>
      <c r="BB466" s="91"/>
      <c r="BC466" s="91"/>
      <c r="BD466" s="91"/>
      <c r="BE466" s="91"/>
      <c r="BF466" s="91"/>
      <c r="BG466" s="91"/>
      <c r="BH466" s="91"/>
      <c r="BI466" s="91"/>
    </row>
    <row r="467" spans="2:61" ht="12.75" customHeight="1" thickBot="1">
      <c r="B467" s="1217" t="str">
        <f>'МЕНЮ  12-18л. лето '!J445</f>
        <v>Пром.пр.</v>
      </c>
      <c r="C467" s="280" t="str">
        <f>'МЕНЮ  12-18л. лето '!C445</f>
        <v>Хлеб ржаной</v>
      </c>
      <c r="D467" s="962">
        <f>'МЕНЮ  12-18л. лето '!D445</f>
        <v>40</v>
      </c>
      <c r="E467" s="1014">
        <f>'МЕНЮ  12-18л. лето '!E445</f>
        <v>2.2599999999999998</v>
      </c>
      <c r="F467" s="849">
        <f>'МЕНЮ  12-18л. лето '!F445</f>
        <v>0.6</v>
      </c>
      <c r="G467" s="1015">
        <f>'МЕНЮ  12-18л. лето '!G445</f>
        <v>16.745999999999999</v>
      </c>
      <c r="H467" s="844">
        <f>'МЕНЮ  12-18л. лето '!H445</f>
        <v>81.424000000000007</v>
      </c>
      <c r="I467" s="1884">
        <v>0</v>
      </c>
      <c r="J467" s="1899">
        <v>0.08</v>
      </c>
      <c r="K467" s="1899">
        <v>0.08</v>
      </c>
      <c r="L467" s="1823">
        <v>0</v>
      </c>
      <c r="M467" s="1884">
        <v>13.2</v>
      </c>
      <c r="N467" s="1884">
        <v>60.27</v>
      </c>
      <c r="O467" s="1884">
        <v>2.64</v>
      </c>
      <c r="P467" s="1884">
        <v>0.02</v>
      </c>
      <c r="Q467" s="847">
        <f>'МЕНЮ  12-18л. лето '!I445</f>
        <v>10</v>
      </c>
      <c r="V467" s="91"/>
      <c r="W467" s="91"/>
      <c r="X467" s="106"/>
      <c r="Y467" s="106"/>
      <c r="Z467" s="106"/>
      <c r="AA467" s="106"/>
      <c r="AB467" s="106"/>
      <c r="AC467" s="106"/>
      <c r="AD467" s="106"/>
      <c r="AE467" s="106"/>
      <c r="AF467" s="106"/>
      <c r="AG467" s="106"/>
      <c r="AH467" s="106"/>
      <c r="AI467" s="106"/>
      <c r="AJ467" s="106"/>
      <c r="AK467" s="91"/>
      <c r="AL467" s="91"/>
      <c r="AM467" s="91"/>
      <c r="AN467" s="91"/>
      <c r="AO467" s="91"/>
      <c r="AP467" s="91"/>
      <c r="AQ467" s="91"/>
      <c r="AR467" s="91"/>
      <c r="AS467" s="91"/>
      <c r="AT467" s="91"/>
      <c r="AU467" s="91"/>
      <c r="AV467" s="91"/>
      <c r="AW467" s="91"/>
      <c r="AX467" s="91"/>
      <c r="AY467" s="91"/>
      <c r="AZ467" s="91"/>
      <c r="BA467" s="91"/>
      <c r="BB467" s="91"/>
      <c r="BC467" s="91"/>
      <c r="BD467" s="91"/>
      <c r="BE467" s="91"/>
      <c r="BF467" s="91"/>
      <c r="BG467" s="91"/>
      <c r="BH467" s="91"/>
      <c r="BI467" s="91"/>
    </row>
    <row r="468" spans="2:61">
      <c r="B468" s="405" t="s">
        <v>333</v>
      </c>
      <c r="D468" s="1669">
        <f>'МЕНЮ  12-18л. лето '!D446</f>
        <v>620</v>
      </c>
      <c r="E468" s="406">
        <f t="shared" ref="E468:P468" si="40">SUM(E462:E467)</f>
        <v>22.573999999999998</v>
      </c>
      <c r="F468" s="407">
        <f t="shared" si="40"/>
        <v>23.258000000000003</v>
      </c>
      <c r="G468" s="1007">
        <f t="shared" si="40"/>
        <v>95.745999999999995</v>
      </c>
      <c r="H468" s="949">
        <f t="shared" si="40"/>
        <v>682.23800000000006</v>
      </c>
      <c r="I468" s="425">
        <f t="shared" si="40"/>
        <v>0.48300000000000004</v>
      </c>
      <c r="J468" s="425">
        <f>SUM(J462:J467)</f>
        <v>0.252</v>
      </c>
      <c r="K468" s="425">
        <f t="shared" si="40"/>
        <v>0.35400000000000004</v>
      </c>
      <c r="L468" s="425">
        <f t="shared" si="40"/>
        <v>406.93</v>
      </c>
      <c r="M468" s="914">
        <f t="shared" si="40"/>
        <v>336.85699999999997</v>
      </c>
      <c r="N468" s="914">
        <f t="shared" si="40"/>
        <v>238.28</v>
      </c>
      <c r="O468" s="914">
        <f t="shared" si="40"/>
        <v>52.79</v>
      </c>
      <c r="P468" s="426">
        <f t="shared" si="40"/>
        <v>3.5410000000000004</v>
      </c>
      <c r="Q468" s="935"/>
      <c r="V468" s="91"/>
      <c r="W468" s="91"/>
      <c r="X468" s="106"/>
      <c r="Y468" s="106"/>
      <c r="Z468" s="106"/>
      <c r="AA468" s="106"/>
      <c r="AB468" s="106"/>
      <c r="AC468" s="106"/>
      <c r="AD468" s="106"/>
      <c r="AE468" s="106"/>
      <c r="AF468" s="106"/>
      <c r="AG468" s="106"/>
      <c r="AH468" s="106"/>
      <c r="AI468" s="106"/>
      <c r="AJ468" s="106"/>
      <c r="AK468" s="91"/>
      <c r="AL468" s="91"/>
      <c r="AM468" s="91"/>
      <c r="AN468" s="91"/>
      <c r="AO468" s="91"/>
      <c r="AP468" s="91"/>
      <c r="AQ468" s="91"/>
      <c r="AR468" s="91"/>
      <c r="AS468" s="91"/>
      <c r="AT468" s="91"/>
      <c r="AU468" s="91"/>
      <c r="AV468" s="91"/>
      <c r="AW468" s="91"/>
      <c r="AX468" s="91"/>
      <c r="AY468" s="91"/>
      <c r="AZ468" s="91"/>
      <c r="BA468" s="91"/>
      <c r="BB468" s="91"/>
      <c r="BC468" s="91"/>
      <c r="BD468" s="91"/>
      <c r="BE468" s="91"/>
      <c r="BF468" s="91"/>
      <c r="BG468" s="91"/>
      <c r="BH468" s="91"/>
      <c r="BI468" s="91"/>
    </row>
    <row r="469" spans="2:61" ht="12.75" customHeight="1">
      <c r="B469" s="870"/>
      <c r="C469" s="871" t="s">
        <v>10</v>
      </c>
      <c r="D469" s="1198">
        <v>0.25</v>
      </c>
      <c r="E469" s="1010">
        <v>22.5</v>
      </c>
      <c r="F469" s="878">
        <v>23</v>
      </c>
      <c r="G469" s="879">
        <v>95.75</v>
      </c>
      <c r="H469" s="1011">
        <v>680</v>
      </c>
      <c r="I469" s="1181">
        <v>17.5</v>
      </c>
      <c r="J469" s="878">
        <v>0.35</v>
      </c>
      <c r="K469" s="879">
        <v>0.4</v>
      </c>
      <c r="L469" s="880">
        <v>225</v>
      </c>
      <c r="M469" s="1196">
        <v>300</v>
      </c>
      <c r="N469" s="880">
        <v>300</v>
      </c>
      <c r="O469" s="880">
        <v>75</v>
      </c>
      <c r="P469" s="882">
        <v>4.5</v>
      </c>
      <c r="Q469" s="935"/>
      <c r="V469" s="91"/>
      <c r="W469" s="91"/>
      <c r="X469" s="106"/>
      <c r="Y469" s="106"/>
      <c r="Z469" s="106"/>
      <c r="AA469" s="106"/>
      <c r="AB469" s="106"/>
      <c r="AC469" s="106"/>
      <c r="AD469" s="106"/>
      <c r="AE469" s="106"/>
      <c r="AF469" s="106"/>
      <c r="AG469" s="106"/>
      <c r="AH469" s="106"/>
      <c r="AI469" s="106"/>
      <c r="AJ469" s="106"/>
      <c r="AK469" s="91"/>
      <c r="AL469" s="91"/>
      <c r="AM469" s="91"/>
      <c r="AN469" s="91"/>
      <c r="AO469" s="91"/>
      <c r="AP469" s="91"/>
      <c r="AQ469" s="91"/>
      <c r="AR469" s="91"/>
      <c r="AS469" s="91"/>
      <c r="AT469" s="91"/>
      <c r="AU469" s="91"/>
      <c r="AV469" s="91"/>
      <c r="AW469" s="91"/>
      <c r="AX469" s="91"/>
      <c r="AY469" s="91"/>
      <c r="AZ469" s="91"/>
      <c r="BA469" s="91"/>
      <c r="BB469" s="91"/>
      <c r="BC469" s="91"/>
      <c r="BD469" s="91"/>
      <c r="BE469" s="91"/>
      <c r="BF469" s="91"/>
      <c r="BG469" s="91"/>
      <c r="BH469" s="91"/>
      <c r="BI469" s="91"/>
    </row>
    <row r="470" spans="2:61" ht="13.5" customHeight="1" thickBot="1">
      <c r="B470" s="195"/>
      <c r="C470" s="883" t="s">
        <v>505</v>
      </c>
      <c r="D470" s="1746"/>
      <c r="E470" s="1154">
        <v>0.08</v>
      </c>
      <c r="F470" s="1155">
        <v>0.28000000000000003</v>
      </c>
      <c r="G470" s="1155">
        <v>0</v>
      </c>
      <c r="H470" s="2070">
        <v>0.08</v>
      </c>
      <c r="I470" s="860">
        <v>-24.31</v>
      </c>
      <c r="J470" s="860">
        <v>-7</v>
      </c>
      <c r="K470" s="860">
        <v>-2.88</v>
      </c>
      <c r="L470" s="860">
        <v>20.21</v>
      </c>
      <c r="M470" s="860">
        <v>3.07</v>
      </c>
      <c r="N470" s="860">
        <v>-5.14</v>
      </c>
      <c r="O470" s="860">
        <v>-7.4</v>
      </c>
      <c r="P470" s="886">
        <v>-5.33</v>
      </c>
      <c r="Q470" s="68"/>
      <c r="V470" s="91"/>
      <c r="W470" s="91"/>
      <c r="X470" s="106"/>
      <c r="Y470" s="106"/>
      <c r="Z470" s="106"/>
      <c r="AA470" s="106"/>
      <c r="AB470" s="106"/>
      <c r="AC470" s="106"/>
      <c r="AD470" s="106"/>
      <c r="AE470" s="106"/>
      <c r="AF470" s="106"/>
      <c r="AG470" s="106"/>
      <c r="AH470" s="106"/>
      <c r="AI470" s="106"/>
      <c r="AJ470" s="106"/>
      <c r="AK470" s="91"/>
      <c r="AL470" s="91"/>
      <c r="AM470" s="91"/>
      <c r="AN470" s="91"/>
      <c r="AO470" s="91"/>
      <c r="AP470" s="91"/>
      <c r="AQ470" s="91"/>
      <c r="AR470" s="91"/>
      <c r="AS470" s="91"/>
      <c r="AT470" s="91"/>
      <c r="AU470" s="91"/>
      <c r="AV470" s="91"/>
      <c r="AW470" s="91"/>
      <c r="AX470" s="91"/>
      <c r="AY470" s="91"/>
      <c r="AZ470" s="91"/>
      <c r="BA470" s="91"/>
      <c r="BB470" s="91"/>
      <c r="BC470" s="91"/>
      <c r="BD470" s="91"/>
      <c r="BE470" s="91"/>
      <c r="BF470" s="91"/>
      <c r="BG470" s="91"/>
      <c r="BH470" s="91"/>
      <c r="BI470" s="91"/>
    </row>
    <row r="471" spans="2:61">
      <c r="B471" s="75"/>
      <c r="C471" s="908" t="s">
        <v>152</v>
      </c>
      <c r="D471" s="48"/>
      <c r="E471" s="839"/>
      <c r="F471" s="443"/>
      <c r="G471" s="443"/>
      <c r="H471" s="443"/>
      <c r="I471" s="443"/>
      <c r="J471" s="443"/>
      <c r="K471" s="1046"/>
      <c r="L471" s="443"/>
      <c r="M471" s="443"/>
      <c r="N471" s="443"/>
      <c r="O471" s="443"/>
      <c r="P471" s="645"/>
      <c r="Q471" s="960"/>
      <c r="V471" s="91"/>
      <c r="W471" s="91"/>
      <c r="X471" s="106"/>
      <c r="Y471" s="106"/>
      <c r="Z471" s="106"/>
      <c r="AA471" s="106"/>
      <c r="AB471" s="106"/>
      <c r="AC471" s="106"/>
      <c r="AD471" s="106"/>
      <c r="AE471" s="106"/>
      <c r="AF471" s="106"/>
      <c r="AG471" s="106"/>
      <c r="AH471" s="106"/>
      <c r="AI471" s="106"/>
      <c r="AJ471" s="106"/>
      <c r="AK471" s="91"/>
      <c r="AL471" s="91"/>
      <c r="AM471" s="91"/>
      <c r="AN471" s="91"/>
      <c r="AO471" s="91"/>
      <c r="AP471" s="91"/>
      <c r="AQ471" s="91"/>
      <c r="AR471" s="91"/>
      <c r="AS471" s="91"/>
      <c r="AT471" s="91"/>
      <c r="AU471" s="91"/>
      <c r="AV471" s="91"/>
      <c r="AW471" s="91"/>
      <c r="AX471" s="91"/>
      <c r="AY471" s="91"/>
      <c r="AZ471" s="91"/>
      <c r="BA471" s="91"/>
      <c r="BB471" s="91"/>
      <c r="BC471" s="91"/>
      <c r="BD471" s="91"/>
      <c r="BE471" s="91"/>
      <c r="BF471" s="91"/>
      <c r="BG471" s="91"/>
      <c r="BH471" s="91"/>
      <c r="BI471" s="91"/>
    </row>
    <row r="472" spans="2:61" ht="12.75" customHeight="1">
      <c r="B472" s="1702" t="str">
        <f>'МЕНЮ  12-18л. лето '!J450</f>
        <v>54-3з/22</v>
      </c>
      <c r="C472" s="1703" t="str">
        <f>'МЕНЮ  12-18л. лето '!C450</f>
        <v>Помидор в нарезке</v>
      </c>
      <c r="D472" s="1704">
        <f>'МЕНЮ  12-18л. лето '!D450</f>
        <v>70</v>
      </c>
      <c r="E472" s="851">
        <f>'МЕНЮ  12-18л. лето '!E450</f>
        <v>0.81699999999999995</v>
      </c>
      <c r="F472" s="842">
        <f>'МЕНЮ  12-18л. лето '!F450</f>
        <v>0.11700000000000001</v>
      </c>
      <c r="G472" s="842">
        <f>'МЕНЮ  12-18л. лето '!G450</f>
        <v>2.6840000000000002</v>
      </c>
      <c r="H472" s="844">
        <f>'МЕНЮ  12-18л. лето '!H450</f>
        <v>14.933999999999999</v>
      </c>
      <c r="I472" s="842">
        <v>17.5</v>
      </c>
      <c r="J472" s="842">
        <v>0.05</v>
      </c>
      <c r="K472" s="842">
        <v>0.02</v>
      </c>
      <c r="L472" s="842">
        <v>93.1</v>
      </c>
      <c r="M472" s="851">
        <v>9.8000000000000007</v>
      </c>
      <c r="N472" s="842">
        <v>18.2</v>
      </c>
      <c r="O472" s="842">
        <v>14</v>
      </c>
      <c r="P472" s="842">
        <v>0.57999999999999996</v>
      </c>
      <c r="Q472" s="1213">
        <f>'МЕНЮ  12-18л. лето '!I450</f>
        <v>2</v>
      </c>
      <c r="V472" s="91"/>
      <c r="W472" s="91"/>
      <c r="X472" s="106"/>
      <c r="Y472" s="106"/>
      <c r="Z472" s="106"/>
      <c r="AA472" s="106"/>
      <c r="AB472" s="106"/>
      <c r="AC472" s="106"/>
      <c r="AD472" s="106"/>
      <c r="AE472" s="106"/>
      <c r="AF472" s="106"/>
      <c r="AG472" s="106"/>
      <c r="AH472" s="106"/>
      <c r="AI472" s="106"/>
      <c r="AJ472" s="106"/>
      <c r="AK472" s="91"/>
      <c r="AL472" s="91"/>
      <c r="AM472" s="91"/>
      <c r="AN472" s="91"/>
      <c r="AO472" s="91"/>
      <c r="AP472" s="91"/>
      <c r="AQ472" s="91"/>
      <c r="AR472" s="91"/>
      <c r="AS472" s="91"/>
      <c r="AT472" s="91"/>
      <c r="AU472" s="91"/>
      <c r="AV472" s="91"/>
      <c r="AW472" s="91"/>
      <c r="AX472" s="91"/>
      <c r="AY472" s="91"/>
      <c r="AZ472" s="91"/>
      <c r="BA472" s="91"/>
      <c r="BB472" s="91"/>
      <c r="BC472" s="91"/>
      <c r="BD472" s="91"/>
      <c r="BE472" s="91"/>
      <c r="BF472" s="91"/>
      <c r="BG472" s="91"/>
      <c r="BH472" s="91"/>
      <c r="BI472" s="91"/>
    </row>
    <row r="473" spans="2:61" ht="13.5" customHeight="1">
      <c r="B473" s="1702" t="str">
        <f>'МЕНЮ  12-18л. лето '!J451</f>
        <v>ТТК/84/17</v>
      </c>
      <c r="C473" s="1703" t="str">
        <f>'МЕНЮ  12-18л. лето '!C451</f>
        <v>Борщ с фасолью и картофелем</v>
      </c>
      <c r="D473" s="1704">
        <f>'МЕНЮ  12-18л. лето '!D451</f>
        <v>250</v>
      </c>
      <c r="E473" s="851">
        <f>'МЕНЮ  12-18л. лето '!E451</f>
        <v>3.5569999999999999</v>
      </c>
      <c r="F473" s="842">
        <f>'МЕНЮ  12-18л. лето '!F451</f>
        <v>5.1150000000000002</v>
      </c>
      <c r="G473" s="842">
        <f>'МЕНЮ  12-18л. лето '!G451</f>
        <v>9.4120000000000008</v>
      </c>
      <c r="H473" s="844">
        <f>'МЕНЮ  12-18л. лето '!H451</f>
        <v>91.911000000000001</v>
      </c>
      <c r="I473" s="1692">
        <v>7.67</v>
      </c>
      <c r="J473" s="1692">
        <v>0.1</v>
      </c>
      <c r="K473" s="1692">
        <v>0.11</v>
      </c>
      <c r="L473" s="1691">
        <v>0</v>
      </c>
      <c r="M473" s="861">
        <v>54.18</v>
      </c>
      <c r="N473" s="1692">
        <v>99.5</v>
      </c>
      <c r="O473" s="1692">
        <v>34.450000000000003</v>
      </c>
      <c r="P473" s="1692">
        <v>1.52</v>
      </c>
      <c r="Q473" s="1213">
        <f>'МЕНЮ  12-18л. лето '!I451</f>
        <v>14</v>
      </c>
      <c r="AA473" s="106"/>
      <c r="AB473" s="106"/>
      <c r="AC473" s="106"/>
      <c r="AD473" s="106"/>
      <c r="AE473" s="106"/>
      <c r="AF473" s="106"/>
      <c r="AG473" s="106"/>
      <c r="AH473" s="106"/>
      <c r="AI473" s="106"/>
      <c r="AJ473" s="106"/>
      <c r="AK473" s="91"/>
      <c r="AL473" s="91"/>
      <c r="AM473" s="91"/>
      <c r="AN473" s="91"/>
      <c r="AO473" s="91"/>
      <c r="AP473" s="91"/>
      <c r="AQ473" s="91"/>
      <c r="AR473" s="91"/>
      <c r="AS473" s="91"/>
      <c r="AT473" s="91"/>
      <c r="AU473" s="91"/>
      <c r="AV473" s="91"/>
      <c r="AW473" s="91"/>
      <c r="AX473" s="91"/>
      <c r="AY473" s="91"/>
      <c r="AZ473" s="91"/>
      <c r="BA473" s="91"/>
      <c r="BB473" s="91"/>
      <c r="BC473" s="91"/>
      <c r="BD473" s="91"/>
      <c r="BE473" s="91"/>
      <c r="BF473" s="91"/>
      <c r="BG473" s="91"/>
      <c r="BH473" s="91"/>
      <c r="BI473" s="91"/>
    </row>
    <row r="474" spans="2:61" ht="12.75" customHeight="1">
      <c r="B474" s="1702" t="str">
        <f>'МЕНЮ  12-18л. лето '!J452</f>
        <v>312/17</v>
      </c>
      <c r="C474" s="1703" t="str">
        <f>'МЕНЮ  12-18л. лето '!C452</f>
        <v xml:space="preserve">Пюре картофельное  </v>
      </c>
      <c r="D474" s="1704">
        <f>'МЕНЮ  12-18л. лето '!D452</f>
        <v>180</v>
      </c>
      <c r="E474" s="851">
        <f>'МЕНЮ  12-18л. лето '!E452</f>
        <v>3.68</v>
      </c>
      <c r="F474" s="842">
        <f>'МЕНЮ  12-18л. лето '!F452</f>
        <v>5.76</v>
      </c>
      <c r="G474" s="842">
        <f>'МЕНЮ  12-18л. лето '!G452</f>
        <v>24.5</v>
      </c>
      <c r="H474" s="844">
        <f>'МЕНЮ  12-18л. лето '!H452</f>
        <v>164.67</v>
      </c>
      <c r="I474" s="982">
        <v>21.8</v>
      </c>
      <c r="J474" s="982">
        <v>4.8000000000000001E-2</v>
      </c>
      <c r="K474" s="982">
        <v>0.13300000000000001</v>
      </c>
      <c r="L474" s="850">
        <v>0</v>
      </c>
      <c r="M474" s="862">
        <v>44.4</v>
      </c>
      <c r="N474" s="842">
        <v>104</v>
      </c>
      <c r="O474" s="842">
        <v>33.299999999999997</v>
      </c>
      <c r="P474" s="1388">
        <v>1.2</v>
      </c>
      <c r="Q474" s="1213">
        <f>'МЕНЮ  12-18л. лето '!I452</f>
        <v>40</v>
      </c>
      <c r="AA474" s="106"/>
      <c r="AB474" s="106"/>
      <c r="AC474" s="106"/>
      <c r="AD474" s="106"/>
      <c r="AE474" s="106"/>
      <c r="AF474" s="106"/>
      <c r="AG474" s="106"/>
      <c r="AH474" s="106"/>
      <c r="AI474" s="106"/>
      <c r="AJ474" s="106"/>
      <c r="AK474" s="91"/>
      <c r="AL474" s="91"/>
      <c r="AM474" s="91"/>
      <c r="AN474" s="91"/>
      <c r="AO474" s="91"/>
      <c r="AP474" s="91"/>
      <c r="AQ474" s="91"/>
      <c r="AR474" s="91"/>
      <c r="AS474" s="91"/>
      <c r="AT474" s="91"/>
      <c r="AU474" s="91"/>
      <c r="AV474" s="91"/>
      <c r="AW474" s="91"/>
      <c r="AX474" s="91"/>
      <c r="AY474" s="91"/>
      <c r="AZ474" s="91"/>
      <c r="BA474" s="91"/>
      <c r="BB474" s="91"/>
      <c r="BC474" s="91"/>
      <c r="BD474" s="91"/>
      <c r="BE474" s="91"/>
      <c r="BF474" s="91"/>
      <c r="BG474" s="91"/>
      <c r="BH474" s="91"/>
      <c r="BI474" s="91"/>
    </row>
    <row r="475" spans="2:61">
      <c r="B475" s="1702" t="str">
        <f>'МЕНЮ  12-18л. лето '!J453</f>
        <v>ТТК/239/17</v>
      </c>
      <c r="C475" s="1703" t="str">
        <f>'МЕНЮ  12-18л. лето '!C453</f>
        <v>Тефтели рыбные</v>
      </c>
      <c r="D475" s="1704">
        <f>'МЕНЮ  12-18л. лето '!D453</f>
        <v>120</v>
      </c>
      <c r="E475" s="861">
        <f>'МЕНЮ  12-18л. лето '!E453</f>
        <v>15.911</v>
      </c>
      <c r="F475" s="845">
        <f>'МЕНЮ  12-18л. лето '!F453</f>
        <v>16.257000000000001</v>
      </c>
      <c r="G475" s="845">
        <f>'МЕНЮ  12-18л. лето '!G453</f>
        <v>4.2110000000000003</v>
      </c>
      <c r="H475" s="844">
        <f>'МЕНЮ  12-18л. лето '!H453</f>
        <v>224.28</v>
      </c>
      <c r="I475" s="855">
        <v>2.9</v>
      </c>
      <c r="J475" s="1386">
        <v>0.23</v>
      </c>
      <c r="K475" s="945">
        <v>0.24</v>
      </c>
      <c r="L475" s="254">
        <v>36.24</v>
      </c>
      <c r="M475" s="857">
        <v>130.72</v>
      </c>
      <c r="N475" s="893">
        <v>128.4</v>
      </c>
      <c r="O475" s="855">
        <v>36.909999999999997</v>
      </c>
      <c r="P475" s="893">
        <v>2.68</v>
      </c>
      <c r="Q475" s="1213">
        <f>'МЕНЮ  12-18л. лето '!I453</f>
        <v>61</v>
      </c>
      <c r="V475" s="91"/>
      <c r="W475" s="91"/>
      <c r="X475" s="106"/>
      <c r="Y475" s="106"/>
      <c r="Z475" s="106"/>
      <c r="AA475" s="106"/>
      <c r="AB475" s="106"/>
      <c r="AC475" s="106"/>
      <c r="AD475" s="106"/>
      <c r="AE475" s="106"/>
      <c r="AF475" s="106"/>
      <c r="AG475" s="106"/>
      <c r="AH475" s="106"/>
      <c r="AI475" s="106"/>
      <c r="AJ475" s="106"/>
      <c r="AK475" s="91"/>
      <c r="AL475" s="91"/>
      <c r="AM475" s="91"/>
      <c r="AN475" s="91"/>
      <c r="AO475" s="91"/>
      <c r="AP475" s="91"/>
      <c r="AQ475" s="91"/>
      <c r="AR475" s="91"/>
      <c r="AS475" s="91"/>
      <c r="AT475" s="91"/>
      <c r="AU475" s="91"/>
      <c r="AV475" s="91"/>
      <c r="AW475" s="91"/>
      <c r="AX475" s="91"/>
      <c r="AY475" s="91"/>
      <c r="AZ475" s="91"/>
      <c r="BA475" s="91"/>
      <c r="BB475" s="91"/>
      <c r="BC475" s="91"/>
      <c r="BD475" s="91"/>
      <c r="BE475" s="91"/>
      <c r="BF475" s="91"/>
      <c r="BG475" s="91"/>
      <c r="BH475" s="91"/>
      <c r="BI475" s="91"/>
    </row>
    <row r="476" spans="2:61" ht="12.75" customHeight="1">
      <c r="B476" s="1702" t="str">
        <f>'МЕНЮ  12-18л. лето '!J454</f>
        <v>ТТК/355/17</v>
      </c>
      <c r="C476" s="1703" t="str">
        <f>'МЕНЮ  12-18л. лето '!C454</f>
        <v>Кисель из сухофруктов</v>
      </c>
      <c r="D476" s="1704">
        <f>'МЕНЮ  12-18л. лето '!D454</f>
        <v>200</v>
      </c>
      <c r="E476" s="861">
        <f>'МЕНЮ  12-18л. лето '!E454</f>
        <v>0.60699999999999998</v>
      </c>
      <c r="F476" s="845">
        <f>'МЕНЮ  12-18л. лето '!F454</f>
        <v>0.01</v>
      </c>
      <c r="G476" s="845">
        <f>'МЕНЮ  12-18л. лето '!G454</f>
        <v>32.880000000000003</v>
      </c>
      <c r="H476" s="844">
        <f>'МЕНЮ  12-18л. лето '!H454</f>
        <v>134.01599999999999</v>
      </c>
      <c r="I476" s="842">
        <v>0.08</v>
      </c>
      <c r="J476" s="842">
        <v>0.01</v>
      </c>
      <c r="K476" s="842">
        <v>0</v>
      </c>
      <c r="L476" s="850">
        <v>4.4999999999999998E-2</v>
      </c>
      <c r="M476" s="842">
        <v>27.875</v>
      </c>
      <c r="N476" s="845">
        <v>29.85</v>
      </c>
      <c r="O476" s="842">
        <v>17.399999999999999</v>
      </c>
      <c r="P476" s="842">
        <v>0.9</v>
      </c>
      <c r="Q476" s="1213">
        <f>'МЕНЮ  12-18л. лето '!I454</f>
        <v>73</v>
      </c>
      <c r="V476" s="91"/>
      <c r="W476" s="91"/>
      <c r="X476" s="106"/>
      <c r="Y476" s="106"/>
      <c r="Z476" s="106"/>
      <c r="AA476" s="106"/>
      <c r="AB476" s="106"/>
      <c r="AC476" s="106"/>
      <c r="AD476" s="106"/>
      <c r="AE476" s="106"/>
      <c r="AF476" s="106"/>
      <c r="AG476" s="106"/>
      <c r="AH476" s="106"/>
      <c r="AI476" s="106"/>
      <c r="AJ476" s="106"/>
      <c r="AK476" s="91"/>
      <c r="AL476" s="91"/>
      <c r="AM476" s="91"/>
      <c r="AN476" s="91"/>
      <c r="AO476" s="91"/>
      <c r="AP476" s="91"/>
      <c r="AQ476" s="91"/>
      <c r="AR476" s="91"/>
      <c r="AS476" s="91"/>
      <c r="AT476" s="91"/>
      <c r="AU476" s="91"/>
      <c r="AV476" s="91"/>
      <c r="AW476" s="91"/>
      <c r="AX476" s="91"/>
      <c r="AY476" s="91"/>
      <c r="AZ476" s="91"/>
      <c r="BA476" s="91"/>
      <c r="BB476" s="91"/>
      <c r="BC476" s="91"/>
      <c r="BD476" s="91"/>
      <c r="BE476" s="91"/>
      <c r="BF476" s="91"/>
      <c r="BG476" s="91"/>
      <c r="BH476" s="91"/>
      <c r="BI476" s="91"/>
    </row>
    <row r="477" spans="2:61" ht="12.75" customHeight="1">
      <c r="B477" s="1702" t="str">
        <f>'МЕНЮ  12-18л. лето '!J455</f>
        <v>Пром.пр.</v>
      </c>
      <c r="C477" s="1703" t="str">
        <f>'МЕНЮ  12-18л. лето '!C455</f>
        <v>Хлеб пшеничный</v>
      </c>
      <c r="D477" s="1704">
        <f>'МЕНЮ  12-18л. лето '!D455</f>
        <v>70</v>
      </c>
      <c r="E477" s="851">
        <f>'МЕНЮ  12-18л. лето '!E455</f>
        <v>2.6949999999999998</v>
      </c>
      <c r="F477" s="842">
        <f>'МЕНЮ  12-18л. лето '!F455</f>
        <v>0.96299999999999997</v>
      </c>
      <c r="G477" s="842">
        <f>'МЕНЮ  12-18л. лето '!G455</f>
        <v>34.54</v>
      </c>
      <c r="H477" s="844">
        <f>'МЕНЮ  12-18л. лето '!H455</f>
        <v>171.209</v>
      </c>
      <c r="I477" s="1858">
        <v>0</v>
      </c>
      <c r="J477" s="1893">
        <v>0.09</v>
      </c>
      <c r="K477" s="1884">
        <v>0.03</v>
      </c>
      <c r="L477" s="1823">
        <v>0</v>
      </c>
      <c r="M477" s="1858">
        <v>14</v>
      </c>
      <c r="N477" s="1858">
        <v>46.67</v>
      </c>
      <c r="O477" s="1858">
        <v>9.8000000000000007</v>
      </c>
      <c r="P477" s="1884">
        <v>7.0000000000000007E-2</v>
      </c>
      <c r="Q477" s="1213">
        <f>'МЕНЮ  12-18л. лето '!I455</f>
        <v>9</v>
      </c>
      <c r="V477" s="91"/>
      <c r="W477" s="91"/>
      <c r="X477" s="106"/>
      <c r="Y477" s="106"/>
      <c r="Z477" s="106"/>
      <c r="AA477" s="106"/>
      <c r="AB477" s="106"/>
      <c r="AC477" s="106"/>
      <c r="AD477" s="106"/>
      <c r="AE477" s="106"/>
      <c r="AF477" s="106"/>
      <c r="AG477" s="106"/>
      <c r="AH477" s="106"/>
      <c r="AI477" s="106"/>
      <c r="AJ477" s="106"/>
      <c r="AK477" s="91"/>
      <c r="AL477" s="91"/>
      <c r="AM477" s="91"/>
      <c r="AN477" s="91"/>
      <c r="AO477" s="91"/>
      <c r="AP477" s="91"/>
      <c r="AQ477" s="91"/>
      <c r="AR477" s="91"/>
      <c r="AS477" s="91"/>
      <c r="AT477" s="91"/>
      <c r="AU477" s="91"/>
      <c r="AV477" s="91"/>
      <c r="AW477" s="91"/>
      <c r="AX477" s="91"/>
      <c r="AY477" s="91"/>
      <c r="AZ477" s="91"/>
      <c r="BA477" s="91"/>
      <c r="BB477" s="91"/>
      <c r="BC477" s="91"/>
      <c r="BD477" s="91"/>
      <c r="BE477" s="91"/>
      <c r="BF477" s="91"/>
      <c r="BG477" s="91"/>
      <c r="BH477" s="91"/>
      <c r="BI477" s="91"/>
    </row>
    <row r="478" spans="2:61" ht="13.5" customHeight="1">
      <c r="B478" s="1016" t="str">
        <f>'МЕНЮ  12-18л. лето '!J456</f>
        <v>Пром.пр.</v>
      </c>
      <c r="C478" s="1039" t="str">
        <f>'МЕНЮ  12-18л. лето '!C456</f>
        <v>Хлеб ржаной</v>
      </c>
      <c r="D478" s="1704">
        <f>'МЕНЮ  12-18л. лето '!D456</f>
        <v>50</v>
      </c>
      <c r="E478" s="851">
        <f>'МЕНЮ  12-18л. лето '!E456</f>
        <v>2.8250000000000002</v>
      </c>
      <c r="F478" s="842">
        <f>'МЕНЮ  12-18л. лето '!F456</f>
        <v>0.75</v>
      </c>
      <c r="G478" s="842">
        <f>'МЕНЮ  12-18л. лето '!G456</f>
        <v>20.931999999999999</v>
      </c>
      <c r="H478" s="844">
        <f>'МЕНЮ  12-18л. лето '!H456</f>
        <v>101.78</v>
      </c>
      <c r="I478" s="1884">
        <v>0</v>
      </c>
      <c r="J478" s="1884">
        <v>0.115</v>
      </c>
      <c r="K478" s="1884">
        <v>0.115</v>
      </c>
      <c r="L478" s="1823">
        <v>0</v>
      </c>
      <c r="M478" s="1884">
        <v>16.5</v>
      </c>
      <c r="N478" s="1884">
        <v>75.33</v>
      </c>
      <c r="O478" s="1884">
        <v>3.3</v>
      </c>
      <c r="P478" s="1893">
        <v>3.5000000000000003E-2</v>
      </c>
      <c r="Q478" s="1213">
        <f>'МЕНЮ  12-18л. лето '!I456</f>
        <v>10</v>
      </c>
      <c r="V478" s="91"/>
      <c r="W478" s="91"/>
      <c r="X478" s="106"/>
      <c r="Y478" s="106"/>
      <c r="Z478" s="106"/>
      <c r="AA478" s="106"/>
      <c r="AB478" s="106"/>
      <c r="AC478" s="106"/>
      <c r="AD478" s="106"/>
      <c r="AE478" s="106"/>
      <c r="AF478" s="106"/>
      <c r="AG478" s="106"/>
      <c r="AH478" s="106"/>
      <c r="AI478" s="106"/>
      <c r="AJ478" s="106"/>
      <c r="AK478" s="91"/>
      <c r="AL478" s="91"/>
      <c r="AM478" s="91"/>
      <c r="AN478" s="91"/>
      <c r="AO478" s="91"/>
      <c r="AP478" s="91"/>
      <c r="AQ478" s="91"/>
      <c r="AR478" s="91"/>
      <c r="AS478" s="91"/>
      <c r="AT478" s="91"/>
      <c r="AU478" s="91"/>
      <c r="AV478" s="91"/>
      <c r="AW478" s="91"/>
      <c r="AX478" s="91"/>
      <c r="AY478" s="91"/>
      <c r="AZ478" s="91"/>
      <c r="BA478" s="91"/>
      <c r="BB478" s="91"/>
      <c r="BC478" s="91"/>
      <c r="BD478" s="91"/>
      <c r="BE478" s="91"/>
      <c r="BF478" s="91"/>
      <c r="BG478" s="91"/>
      <c r="BH478" s="91"/>
      <c r="BI478" s="91"/>
    </row>
    <row r="479" spans="2:61" ht="15.75" thickBot="1">
      <c r="B479" s="1217" t="str">
        <f>'МЕНЮ  12-18л. лето '!J457</f>
        <v>82 /21</v>
      </c>
      <c r="C479" s="1012" t="str">
        <f>'МЕНЮ  12-18л. лето '!C457</f>
        <v xml:space="preserve">Фрукты свежие </v>
      </c>
      <c r="D479" s="962">
        <f>'МЕНЮ  12-18л. лето '!D457</f>
        <v>110</v>
      </c>
      <c r="E479" s="851">
        <f>'МЕНЮ  12-18л. лето '!E457</f>
        <v>0.44</v>
      </c>
      <c r="F479" s="842">
        <f>'МЕНЮ  12-18л. лето '!F457</f>
        <v>0.44</v>
      </c>
      <c r="G479" s="842">
        <f>'МЕНЮ  12-18л. лето '!G457</f>
        <v>10.78</v>
      </c>
      <c r="H479" s="844">
        <f>'МЕНЮ  12-18л. лето '!H457</f>
        <v>51.7</v>
      </c>
      <c r="I479" s="855">
        <v>11</v>
      </c>
      <c r="J479" s="855">
        <v>0.03</v>
      </c>
      <c r="K479" s="855">
        <v>0.02</v>
      </c>
      <c r="L479" s="712">
        <v>0</v>
      </c>
      <c r="M479" s="856">
        <v>17.600000000000001</v>
      </c>
      <c r="N479" s="857">
        <v>12.1</v>
      </c>
      <c r="O479" s="855">
        <v>9.9</v>
      </c>
      <c r="P479" s="858">
        <v>2.42</v>
      </c>
      <c r="Q479" s="1213">
        <f>'МЕНЮ  12-18л. лето '!I457</f>
        <v>77</v>
      </c>
      <c r="V479" s="91"/>
      <c r="W479" s="91"/>
      <c r="X479" s="106"/>
      <c r="Y479" s="106"/>
      <c r="Z479" s="106"/>
      <c r="AA479" s="106"/>
      <c r="AB479" s="106"/>
      <c r="AC479" s="106"/>
      <c r="AD479" s="106"/>
      <c r="AE479" s="106"/>
      <c r="AF479" s="106"/>
      <c r="AG479" s="106"/>
      <c r="AH479" s="106"/>
      <c r="AI479" s="106"/>
      <c r="AJ479" s="106"/>
      <c r="AK479" s="91"/>
      <c r="AL479" s="91"/>
      <c r="AM479" s="91"/>
      <c r="AN479" s="91"/>
      <c r="AO479" s="91"/>
      <c r="AP479" s="91"/>
      <c r="AQ479" s="91"/>
      <c r="AR479" s="91"/>
      <c r="AS479" s="91"/>
      <c r="AT479" s="91"/>
      <c r="AU479" s="91"/>
      <c r="AV479" s="91"/>
      <c r="AW479" s="91"/>
      <c r="AX479" s="91"/>
      <c r="AY479" s="91"/>
      <c r="AZ479" s="91"/>
      <c r="BA479" s="91"/>
      <c r="BB479" s="91"/>
      <c r="BC479" s="91"/>
      <c r="BD479" s="91"/>
      <c r="BE479" s="91"/>
      <c r="BF479" s="91"/>
      <c r="BG479" s="91"/>
      <c r="BH479" s="91"/>
      <c r="BI479" s="91"/>
    </row>
    <row r="480" spans="2:61">
      <c r="B480" s="405" t="s">
        <v>337</v>
      </c>
      <c r="C480" s="1008"/>
      <c r="D480" s="1669">
        <f>'МЕНЮ  12-18л. лето '!D458</f>
        <v>1050</v>
      </c>
      <c r="E480" s="422">
        <f t="shared" ref="E480:P480" si="41">SUM(E472:E479)</f>
        <v>30.532</v>
      </c>
      <c r="F480" s="407">
        <f t="shared" si="41"/>
        <v>29.412000000000006</v>
      </c>
      <c r="G480" s="640">
        <f t="shared" si="41"/>
        <v>139.93899999999999</v>
      </c>
      <c r="H480" s="949">
        <f t="shared" si="41"/>
        <v>954.5</v>
      </c>
      <c r="I480" s="425">
        <f t="shared" si="41"/>
        <v>60.949999999999996</v>
      </c>
      <c r="J480" s="425">
        <f t="shared" si="41"/>
        <v>0.67300000000000004</v>
      </c>
      <c r="K480" s="976">
        <f t="shared" si="41"/>
        <v>0.66800000000000004</v>
      </c>
      <c r="L480" s="425">
        <f t="shared" si="41"/>
        <v>129.38499999999999</v>
      </c>
      <c r="M480" s="914">
        <f t="shared" si="41"/>
        <v>315.07500000000005</v>
      </c>
      <c r="N480" s="914">
        <f t="shared" si="41"/>
        <v>514.05000000000007</v>
      </c>
      <c r="O480" s="914">
        <f t="shared" si="41"/>
        <v>159.06000000000003</v>
      </c>
      <c r="P480" s="426">
        <f t="shared" si="41"/>
        <v>9.4050000000000011</v>
      </c>
      <c r="Q480" s="977"/>
      <c r="V480" s="91"/>
      <c r="W480" s="91"/>
      <c r="X480" s="106"/>
      <c r="Y480" s="106"/>
      <c r="Z480" s="106"/>
      <c r="AA480" s="106"/>
      <c r="AB480" s="106"/>
      <c r="AC480" s="106"/>
      <c r="AD480" s="106"/>
      <c r="AE480" s="106"/>
      <c r="AF480" s="106"/>
      <c r="AG480" s="106"/>
      <c r="AH480" s="106"/>
      <c r="AI480" s="106"/>
      <c r="AJ480" s="106"/>
      <c r="AK480" s="91"/>
      <c r="AL480" s="91"/>
      <c r="AM480" s="91"/>
      <c r="AN480" s="91"/>
      <c r="AO480" s="91"/>
      <c r="AP480" s="91"/>
      <c r="AQ480" s="91"/>
      <c r="AR480" s="91"/>
      <c r="AS480" s="91"/>
      <c r="AT480" s="91"/>
      <c r="AU480" s="91"/>
      <c r="AV480" s="91"/>
      <c r="AW480" s="91"/>
      <c r="AX480" s="91"/>
      <c r="AY480" s="91"/>
      <c r="AZ480" s="91"/>
      <c r="BA480" s="91"/>
      <c r="BB480" s="91"/>
      <c r="BC480" s="91"/>
      <c r="BD480" s="91"/>
      <c r="BE480" s="91"/>
      <c r="BF480" s="91"/>
      <c r="BG480" s="91"/>
      <c r="BH480" s="91"/>
      <c r="BI480" s="91"/>
    </row>
    <row r="481" spans="2:61">
      <c r="B481" s="1100"/>
      <c r="C481" s="871" t="s">
        <v>10</v>
      </c>
      <c r="D481" s="1198">
        <v>0.35</v>
      </c>
      <c r="E481" s="1199">
        <v>31.5</v>
      </c>
      <c r="F481" s="1181">
        <v>32.200000000000003</v>
      </c>
      <c r="G481" s="1219">
        <v>134.05000000000001</v>
      </c>
      <c r="H481" s="1200">
        <v>952</v>
      </c>
      <c r="I481" s="901">
        <v>24.5</v>
      </c>
      <c r="J481" s="878">
        <v>0.49</v>
      </c>
      <c r="K481" s="879">
        <v>0.56000000000000005</v>
      </c>
      <c r="L481" s="880">
        <v>315</v>
      </c>
      <c r="M481" s="902">
        <v>420</v>
      </c>
      <c r="N481" s="903">
        <v>420</v>
      </c>
      <c r="O481" s="903">
        <v>105</v>
      </c>
      <c r="P481" s="882">
        <v>6.3</v>
      </c>
      <c r="Q481" s="935"/>
      <c r="V481" s="91"/>
      <c r="W481" s="91"/>
      <c r="X481" s="106"/>
      <c r="Y481" s="106"/>
      <c r="Z481" s="106"/>
      <c r="AA481" s="106"/>
      <c r="AB481" s="106"/>
      <c r="AC481" s="106"/>
      <c r="AD481" s="106"/>
      <c r="AE481" s="106"/>
      <c r="AF481" s="106"/>
      <c r="AG481" s="106"/>
      <c r="AH481" s="106"/>
      <c r="AI481" s="106"/>
      <c r="AJ481" s="106"/>
      <c r="AK481" s="91"/>
      <c r="AL481" s="91"/>
      <c r="AM481" s="91"/>
      <c r="AN481" s="91"/>
      <c r="AO481" s="91"/>
      <c r="AP481" s="91"/>
      <c r="AQ481" s="91"/>
      <c r="AR481" s="91"/>
      <c r="AS481" s="91"/>
      <c r="AT481" s="91"/>
      <c r="AU481" s="91"/>
      <c r="AV481" s="91"/>
      <c r="AW481" s="91"/>
      <c r="AX481" s="91"/>
      <c r="AY481" s="91"/>
      <c r="AZ481" s="91"/>
      <c r="BA481" s="91"/>
      <c r="BB481" s="91"/>
      <c r="BC481" s="91"/>
      <c r="BD481" s="91"/>
      <c r="BE481" s="91"/>
      <c r="BF481" s="91"/>
      <c r="BG481" s="91"/>
      <c r="BH481" s="91"/>
      <c r="BI481" s="91"/>
    </row>
    <row r="482" spans="2:61" ht="11.25" customHeight="1" thickBot="1">
      <c r="B482" s="195"/>
      <c r="C482" s="1097" t="s">
        <v>505</v>
      </c>
      <c r="D482" s="1746"/>
      <c r="E482" s="1086">
        <v>-1.08</v>
      </c>
      <c r="F482" s="647">
        <v>-3.03</v>
      </c>
      <c r="G482" s="647">
        <v>1.54</v>
      </c>
      <c r="H482" s="1877">
        <v>0.09</v>
      </c>
      <c r="I482" s="860">
        <v>52.07</v>
      </c>
      <c r="J482" s="860">
        <v>13.07</v>
      </c>
      <c r="K482" s="860">
        <v>6.75</v>
      </c>
      <c r="L482" s="860">
        <v>-20.62</v>
      </c>
      <c r="M482" s="860">
        <v>-8.74</v>
      </c>
      <c r="N482" s="860">
        <v>7.84</v>
      </c>
      <c r="O482" s="860">
        <v>18.02</v>
      </c>
      <c r="P482" s="886">
        <v>17.25</v>
      </c>
      <c r="Q482" s="1040"/>
      <c r="V482" s="91"/>
      <c r="W482" s="91"/>
      <c r="X482" s="106"/>
      <c r="Y482" s="106"/>
      <c r="Z482" s="106"/>
      <c r="AA482" s="106"/>
      <c r="AB482" s="106"/>
      <c r="AC482" s="106"/>
      <c r="AD482" s="106"/>
      <c r="AE482" s="106"/>
      <c r="AF482" s="106"/>
      <c r="AG482" s="106"/>
      <c r="AH482" s="106"/>
      <c r="AI482" s="106"/>
      <c r="AJ482" s="106"/>
      <c r="AK482" s="91"/>
      <c r="AL482" s="91"/>
      <c r="AM482" s="91"/>
      <c r="AN482" s="91"/>
      <c r="AO482" s="91"/>
      <c r="AP482" s="91"/>
      <c r="AQ482" s="91"/>
      <c r="AR482" s="91"/>
      <c r="AS482" s="91"/>
      <c r="AT482" s="91"/>
      <c r="AU482" s="91"/>
      <c r="AV482" s="91"/>
      <c r="AW482" s="91"/>
      <c r="AX482" s="91"/>
      <c r="AY482" s="91"/>
      <c r="AZ482" s="91"/>
      <c r="BA482" s="91"/>
      <c r="BB482" s="91"/>
      <c r="BC482" s="91"/>
      <c r="BD482" s="91"/>
      <c r="BE482" s="91"/>
      <c r="BF482" s="91"/>
      <c r="BG482" s="91"/>
      <c r="BH482" s="91"/>
      <c r="BI482" s="91"/>
    </row>
    <row r="483" spans="2:61" ht="15.75" thickBot="1">
      <c r="V483" s="91"/>
      <c r="W483" s="91"/>
      <c r="X483" s="106"/>
      <c r="Y483" s="106"/>
      <c r="Z483" s="106"/>
      <c r="AA483" s="106"/>
      <c r="AB483" s="106"/>
      <c r="AC483" s="106"/>
      <c r="AD483" s="106"/>
      <c r="AE483" s="106"/>
      <c r="AF483" s="106"/>
      <c r="AG483" s="106"/>
      <c r="AH483" s="106"/>
      <c r="AI483" s="106"/>
      <c r="AJ483" s="106"/>
      <c r="AK483" s="91"/>
      <c r="AL483" s="91"/>
      <c r="AM483" s="91"/>
      <c r="AN483" s="91"/>
      <c r="AO483" s="91"/>
      <c r="AP483" s="91"/>
      <c r="AQ483" s="91"/>
      <c r="AR483" s="91"/>
      <c r="AS483" s="91"/>
      <c r="AT483" s="91"/>
      <c r="AU483" s="91"/>
      <c r="AV483" s="91"/>
      <c r="AW483" s="91"/>
      <c r="AX483" s="91"/>
      <c r="AY483" s="91"/>
      <c r="AZ483" s="91"/>
      <c r="BA483" s="91"/>
      <c r="BB483" s="91"/>
      <c r="BC483" s="91"/>
      <c r="BD483" s="91"/>
      <c r="BE483" s="91"/>
      <c r="BF483" s="91"/>
      <c r="BG483" s="91"/>
      <c r="BH483" s="91"/>
      <c r="BI483" s="91"/>
    </row>
    <row r="484" spans="2:61" ht="13.5" customHeight="1">
      <c r="B484" s="33"/>
      <c r="C484" s="34" t="s">
        <v>508</v>
      </c>
      <c r="D484" s="35"/>
      <c r="E484" s="130">
        <f t="shared" ref="E484:P484" si="42">E468+E480</f>
        <v>53.105999999999995</v>
      </c>
      <c r="F484" s="425">
        <f t="shared" si="42"/>
        <v>52.670000000000009</v>
      </c>
      <c r="G484" s="425">
        <f t="shared" si="42"/>
        <v>235.685</v>
      </c>
      <c r="H484" s="425">
        <f t="shared" si="42"/>
        <v>1636.7380000000001</v>
      </c>
      <c r="I484" s="425">
        <f t="shared" si="42"/>
        <v>61.432999999999993</v>
      </c>
      <c r="J484" s="425">
        <f t="shared" si="42"/>
        <v>0.92500000000000004</v>
      </c>
      <c r="K484" s="425">
        <f t="shared" si="42"/>
        <v>1.022</v>
      </c>
      <c r="L484" s="425">
        <f t="shared" si="42"/>
        <v>536.31500000000005</v>
      </c>
      <c r="M484" s="914">
        <f t="shared" si="42"/>
        <v>651.93200000000002</v>
      </c>
      <c r="N484" s="914">
        <f t="shared" si="42"/>
        <v>752.33</v>
      </c>
      <c r="O484" s="914">
        <f t="shared" si="42"/>
        <v>211.85000000000002</v>
      </c>
      <c r="P484" s="426">
        <f t="shared" si="42"/>
        <v>12.946000000000002</v>
      </c>
      <c r="Q484" s="627"/>
      <c r="V484" s="91"/>
      <c r="W484" s="91"/>
      <c r="X484" s="106"/>
      <c r="Y484" s="106"/>
      <c r="Z484" s="106"/>
      <c r="AA484" s="106"/>
      <c r="AB484" s="106"/>
      <c r="AC484" s="106"/>
      <c r="AD484" s="106"/>
      <c r="AE484" s="106"/>
      <c r="AF484" s="106"/>
      <c r="AG484" s="106"/>
      <c r="AH484" s="106"/>
      <c r="AI484" s="106"/>
      <c r="AJ484" s="106"/>
      <c r="AK484" s="91"/>
      <c r="AL484" s="91"/>
      <c r="AM484" s="91"/>
      <c r="AN484" s="91"/>
      <c r="AO484" s="91"/>
      <c r="AP484" s="91"/>
      <c r="AQ484" s="91"/>
      <c r="AR484" s="91"/>
      <c r="AS484" s="91"/>
      <c r="AT484" s="91"/>
      <c r="AU484" s="91"/>
      <c r="AV484" s="91"/>
      <c r="AW484" s="91"/>
      <c r="AX484" s="91"/>
      <c r="AY484" s="91"/>
      <c r="AZ484" s="91"/>
      <c r="BA484" s="91"/>
      <c r="BB484" s="91"/>
      <c r="BC484" s="91"/>
      <c r="BD484" s="91"/>
      <c r="BE484" s="91"/>
      <c r="BF484" s="91"/>
      <c r="BG484" s="91"/>
      <c r="BH484" s="91"/>
      <c r="BI484" s="91"/>
    </row>
    <row r="485" spans="2:61">
      <c r="B485" s="711"/>
      <c r="C485" s="916" t="s">
        <v>10</v>
      </c>
      <c r="D485" s="872">
        <v>0.6</v>
      </c>
      <c r="E485" s="917">
        <v>54</v>
      </c>
      <c r="F485" s="877">
        <v>55.2</v>
      </c>
      <c r="G485" s="1190">
        <v>229.8</v>
      </c>
      <c r="H485" s="918">
        <v>1632</v>
      </c>
      <c r="I485" s="901">
        <v>42</v>
      </c>
      <c r="J485" s="878">
        <v>0.84</v>
      </c>
      <c r="K485" s="879">
        <v>0.96</v>
      </c>
      <c r="L485" s="880">
        <v>540</v>
      </c>
      <c r="M485" s="919">
        <v>720</v>
      </c>
      <c r="N485" s="881">
        <v>720</v>
      </c>
      <c r="O485" s="881">
        <v>180</v>
      </c>
      <c r="P485" s="1802">
        <v>10.8</v>
      </c>
      <c r="Q485" s="627"/>
      <c r="V485" s="91"/>
      <c r="W485" s="91"/>
      <c r="X485" s="106"/>
      <c r="Y485" s="106"/>
      <c r="Z485" s="106"/>
      <c r="AA485" s="106"/>
      <c r="AB485" s="106"/>
      <c r="AC485" s="106"/>
      <c r="AD485" s="106"/>
      <c r="AE485" s="106"/>
      <c r="AF485" s="106"/>
      <c r="AG485" s="106"/>
      <c r="AH485" s="106"/>
      <c r="AI485" s="106"/>
      <c r="AJ485" s="106"/>
      <c r="AK485" s="91"/>
      <c r="AL485" s="91"/>
      <c r="AM485" s="91"/>
      <c r="AN485" s="91"/>
      <c r="AO485" s="91"/>
      <c r="AP485" s="91"/>
      <c r="AQ485" s="91"/>
      <c r="AR485" s="91"/>
      <c r="AS485" s="91"/>
      <c r="AT485" s="91"/>
      <c r="AU485" s="91"/>
      <c r="AV485" s="91"/>
      <c r="AW485" s="91"/>
      <c r="AX485" s="91"/>
      <c r="AY485" s="91"/>
      <c r="AZ485" s="91"/>
      <c r="BA485" s="91"/>
      <c r="BB485" s="91"/>
      <c r="BC485" s="91"/>
      <c r="BD485" s="91"/>
      <c r="BE485" s="91"/>
      <c r="BF485" s="91"/>
      <c r="BG485" s="91"/>
      <c r="BH485" s="91"/>
      <c r="BI485" s="91"/>
    </row>
    <row r="486" spans="2:61" ht="12.75" customHeight="1" thickBot="1">
      <c r="B486" s="195"/>
      <c r="C486" s="883" t="s">
        <v>505</v>
      </c>
      <c r="D486" s="884"/>
      <c r="E486" s="1086">
        <v>-0.99</v>
      </c>
      <c r="F486" s="647">
        <v>-2.75</v>
      </c>
      <c r="G486" s="647">
        <v>1.54</v>
      </c>
      <c r="H486" s="1091">
        <v>0.17</v>
      </c>
      <c r="I486" s="860">
        <v>27.76</v>
      </c>
      <c r="J486" s="860">
        <v>6.07</v>
      </c>
      <c r="K486" s="860">
        <v>3.88</v>
      </c>
      <c r="L486" s="860">
        <v>-0.41</v>
      </c>
      <c r="M486" s="860">
        <v>-5.67</v>
      </c>
      <c r="N486" s="860">
        <v>2.69</v>
      </c>
      <c r="O486" s="860">
        <v>10.62</v>
      </c>
      <c r="P486" s="886">
        <v>11.92</v>
      </c>
      <c r="Q486" s="627"/>
      <c r="R486" s="91"/>
      <c r="S486" s="91"/>
      <c r="T486" s="91"/>
      <c r="V486" s="91"/>
      <c r="W486" s="91"/>
      <c r="X486" s="106"/>
      <c r="Y486" s="106"/>
      <c r="Z486" s="106"/>
      <c r="AA486" s="106"/>
      <c r="AB486" s="106"/>
      <c r="AC486" s="106"/>
      <c r="AD486" s="106"/>
      <c r="AE486" s="106"/>
      <c r="AF486" s="106"/>
      <c r="AG486" s="106"/>
      <c r="AH486" s="106"/>
      <c r="AI486" s="106"/>
      <c r="AJ486" s="106"/>
      <c r="AK486" s="91"/>
      <c r="AL486" s="91"/>
      <c r="AM486" s="91"/>
      <c r="AN486" s="91"/>
      <c r="AO486" s="91"/>
      <c r="AP486" s="91"/>
      <c r="AQ486" s="91"/>
      <c r="AR486" s="91"/>
      <c r="AS486" s="91"/>
      <c r="AT486" s="91"/>
      <c r="AU486" s="91"/>
      <c r="AV486" s="91"/>
      <c r="AW486" s="91"/>
      <c r="AX486" s="91"/>
      <c r="AY486" s="91"/>
      <c r="AZ486" s="91"/>
      <c r="BA486" s="91"/>
      <c r="BB486" s="91"/>
      <c r="BC486" s="91"/>
      <c r="BD486" s="91"/>
      <c r="BE486" s="91"/>
      <c r="BF486" s="91"/>
      <c r="BG486" s="91"/>
      <c r="BH486" s="91"/>
      <c r="BI486" s="91"/>
    </row>
    <row r="487" spans="2:61" ht="12" customHeight="1">
      <c r="B487" s="164"/>
      <c r="C487" s="164"/>
      <c r="D487" s="91"/>
      <c r="E487" s="166"/>
      <c r="F487" s="166"/>
      <c r="G487" s="166"/>
      <c r="H487" s="166"/>
      <c r="I487" s="166"/>
      <c r="J487" s="166"/>
      <c r="K487" s="166"/>
      <c r="L487" s="166"/>
      <c r="M487" s="166"/>
      <c r="N487" s="166"/>
      <c r="O487" s="166"/>
      <c r="P487" s="166"/>
      <c r="Q487" s="571"/>
      <c r="R487" s="91"/>
      <c r="S487" s="91"/>
      <c r="T487" s="91"/>
      <c r="V487" s="91"/>
      <c r="W487" s="91"/>
      <c r="X487" s="106"/>
      <c r="Y487" s="106"/>
      <c r="Z487" s="106"/>
      <c r="AA487" s="106"/>
      <c r="AB487" s="106"/>
      <c r="AC487" s="106"/>
      <c r="AD487" s="106"/>
      <c r="AE487" s="106"/>
      <c r="AF487" s="106"/>
      <c r="AG487" s="106"/>
      <c r="AH487" s="106"/>
      <c r="AI487" s="106"/>
      <c r="AJ487" s="106"/>
      <c r="AK487" s="91"/>
      <c r="AL487" s="91"/>
      <c r="AM487" s="91"/>
      <c r="AN487" s="91"/>
      <c r="AO487" s="91"/>
      <c r="AP487" s="91"/>
      <c r="AQ487" s="91"/>
      <c r="AR487" s="91"/>
      <c r="AS487" s="91"/>
      <c r="AT487" s="91"/>
      <c r="AU487" s="91"/>
      <c r="AV487" s="91"/>
      <c r="AW487" s="91"/>
      <c r="AX487" s="91"/>
      <c r="AY487" s="91"/>
      <c r="AZ487" s="91"/>
      <c r="BA487" s="91"/>
      <c r="BB487" s="91"/>
      <c r="BC487" s="91"/>
      <c r="BD487" s="91"/>
      <c r="BE487" s="91"/>
      <c r="BF487" s="91"/>
      <c r="BG487" s="91"/>
      <c r="BH487" s="91"/>
      <c r="BI487" s="91"/>
    </row>
    <row r="488" spans="2:61" ht="13.5" customHeight="1">
      <c r="C488" s="794"/>
      <c r="D488" s="279" t="s">
        <v>313</v>
      </c>
      <c r="E488" s="330"/>
      <c r="S488" s="91"/>
      <c r="T488" s="91"/>
      <c r="V488" s="91"/>
      <c r="W488" s="91"/>
      <c r="X488" s="106"/>
      <c r="Y488" s="106"/>
      <c r="Z488" s="106"/>
      <c r="AA488" s="106"/>
      <c r="AB488" s="106"/>
      <c r="AC488" s="106"/>
      <c r="AD488" s="106"/>
      <c r="AE488" s="106"/>
      <c r="AF488" s="106"/>
      <c r="AG488" s="106"/>
      <c r="AH488" s="106"/>
      <c r="AI488" s="106"/>
      <c r="AJ488" s="106"/>
      <c r="AK488" s="91"/>
      <c r="AL488" s="91"/>
      <c r="AM488" s="91"/>
      <c r="AN488" s="91"/>
      <c r="AO488" s="91"/>
      <c r="AP488" s="91"/>
      <c r="AQ488" s="91"/>
      <c r="AR488" s="91"/>
      <c r="AS488" s="91"/>
      <c r="AT488" s="91"/>
      <c r="AU488" s="91"/>
      <c r="AV488" s="91"/>
      <c r="AW488" s="91"/>
      <c r="AX488" s="91"/>
      <c r="AY488" s="91"/>
      <c r="AZ488" s="91"/>
      <c r="BA488" s="91"/>
      <c r="BB488" s="91"/>
      <c r="BC488" s="91"/>
      <c r="BD488" s="91"/>
      <c r="BE488" s="91"/>
      <c r="BF488" s="91"/>
      <c r="BG488" s="91"/>
      <c r="BH488" s="91"/>
      <c r="BI488" s="91"/>
    </row>
    <row r="489" spans="2:61" ht="12" customHeight="1">
      <c r="C489" s="1195" t="s">
        <v>538</v>
      </c>
      <c r="D489" s="132"/>
      <c r="E489" s="2"/>
      <c r="F489"/>
      <c r="I489"/>
      <c r="J489"/>
      <c r="K489" s="21"/>
      <c r="L489" s="21"/>
      <c r="M489"/>
      <c r="N489"/>
      <c r="O489"/>
      <c r="P489"/>
      <c r="S489" s="91"/>
      <c r="T489" s="91"/>
      <c r="V489" s="91"/>
      <c r="W489" s="91"/>
      <c r="X489" s="106"/>
      <c r="Y489" s="106"/>
      <c r="Z489" s="106"/>
      <c r="AA489" s="106"/>
      <c r="AB489" s="106"/>
      <c r="AC489" s="106"/>
      <c r="AD489" s="106"/>
      <c r="AE489" s="106"/>
      <c r="AF489" s="106"/>
      <c r="AG489" s="106"/>
      <c r="AH489" s="106"/>
      <c r="AI489" s="106"/>
      <c r="AJ489" s="106"/>
      <c r="AK489" s="91"/>
      <c r="AL489" s="91"/>
      <c r="AM489" s="91"/>
      <c r="AN489" s="91"/>
      <c r="AO489" s="91"/>
      <c r="AP489" s="91"/>
      <c r="AQ489" s="91"/>
      <c r="AR489" s="91"/>
      <c r="AS489" s="91"/>
      <c r="AT489" s="91"/>
      <c r="AU489" s="91"/>
      <c r="AV489" s="91"/>
      <c r="AW489" s="91"/>
      <c r="AX489" s="91"/>
      <c r="AY489" s="91"/>
      <c r="AZ489" s="91"/>
      <c r="BA489" s="91"/>
      <c r="BB489" s="91"/>
      <c r="BC489" s="91"/>
      <c r="BD489" s="91"/>
      <c r="BE489" s="91"/>
      <c r="BF489" s="91"/>
      <c r="BG489" s="91"/>
      <c r="BH489" s="91"/>
      <c r="BI489" s="91"/>
    </row>
    <row r="490" spans="2:61" ht="13.5" customHeight="1">
      <c r="B490" s="335" t="s">
        <v>539</v>
      </c>
      <c r="C490" s="802"/>
      <c r="L490" s="470" t="s">
        <v>534</v>
      </c>
      <c r="S490" s="91"/>
      <c r="T490" s="91"/>
      <c r="V490" s="91"/>
      <c r="W490" s="91"/>
      <c r="X490" s="106"/>
      <c r="Y490" s="106"/>
      <c r="Z490" s="106"/>
      <c r="AA490" s="106"/>
      <c r="AB490" s="106"/>
      <c r="AC490" s="106"/>
      <c r="AD490" s="106"/>
      <c r="AE490" s="106"/>
      <c r="AF490" s="106"/>
      <c r="AG490" s="106"/>
      <c r="AH490" s="106"/>
      <c r="AI490" s="106"/>
      <c r="AJ490" s="106"/>
      <c r="AK490" s="91"/>
      <c r="AL490" s="91"/>
      <c r="AM490" s="91"/>
      <c r="AN490" s="91"/>
      <c r="AO490" s="91"/>
      <c r="AP490" s="91"/>
      <c r="AQ490" s="91"/>
      <c r="AR490" s="91"/>
      <c r="AS490" s="91"/>
      <c r="AT490" s="91"/>
      <c r="AU490" s="91"/>
      <c r="AV490" s="91"/>
      <c r="AW490" s="91"/>
      <c r="AX490" s="91"/>
      <c r="AY490" s="91"/>
      <c r="AZ490" s="91"/>
      <c r="BA490" s="91"/>
      <c r="BB490" s="91"/>
      <c r="BC490" s="91"/>
      <c r="BD490" s="91"/>
      <c r="BE490" s="91"/>
      <c r="BF490" s="91"/>
      <c r="BG490" s="91"/>
      <c r="BH490" s="91"/>
      <c r="BI490" s="91"/>
    </row>
    <row r="491" spans="2:61" ht="12.75" customHeight="1">
      <c r="C491" s="794" t="s">
        <v>477</v>
      </c>
      <c r="S491" s="91"/>
      <c r="T491" s="91"/>
      <c r="V491" s="91"/>
      <c r="W491" s="91"/>
      <c r="X491" s="106"/>
      <c r="Y491" s="106"/>
      <c r="Z491" s="106"/>
      <c r="AA491" s="106"/>
      <c r="AB491" s="106"/>
      <c r="AC491" s="106"/>
      <c r="AD491" s="106"/>
      <c r="AE491" s="106"/>
      <c r="AF491" s="106"/>
      <c r="AG491" s="106"/>
      <c r="AH491" s="106"/>
      <c r="AI491" s="106"/>
      <c r="AJ491" s="106"/>
      <c r="AK491" s="91"/>
      <c r="AL491" s="91"/>
      <c r="AM491" s="91"/>
      <c r="AN491" s="91"/>
      <c r="AO491" s="91"/>
      <c r="AP491" s="91"/>
      <c r="AQ491" s="91"/>
      <c r="AR491" s="91"/>
      <c r="AS491" s="91"/>
      <c r="AT491" s="91"/>
      <c r="AU491" s="91"/>
      <c r="AV491" s="91"/>
      <c r="AW491" s="91"/>
      <c r="AX491" s="91"/>
      <c r="AY491" s="91"/>
      <c r="AZ491" s="91"/>
      <c r="BA491" s="91"/>
      <c r="BB491" s="91"/>
      <c r="BC491" s="91"/>
      <c r="BD491" s="91"/>
      <c r="BE491" s="91"/>
      <c r="BF491" s="91"/>
      <c r="BG491" s="91"/>
      <c r="BH491" s="91"/>
      <c r="BI491" s="91"/>
    </row>
    <row r="492" spans="2:61" ht="13.5" customHeight="1" thickBot="1">
      <c r="B492" s="269" t="s">
        <v>597</v>
      </c>
      <c r="C492" s="21"/>
      <c r="D492"/>
      <c r="F492" s="634" t="s">
        <v>582</v>
      </c>
      <c r="I492" s="2" t="s">
        <v>0</v>
      </c>
      <c r="J492"/>
      <c r="K492" s="70" t="s">
        <v>533</v>
      </c>
      <c r="L492" s="21"/>
      <c r="M492" s="21"/>
      <c r="N492" s="25"/>
      <c r="P492" s="353"/>
      <c r="S492" s="91"/>
      <c r="T492" s="91"/>
      <c r="V492" s="91"/>
      <c r="W492" s="91"/>
      <c r="X492" s="106"/>
      <c r="Y492" s="106"/>
      <c r="Z492" s="106"/>
      <c r="AA492" s="106"/>
      <c r="AB492" s="106"/>
      <c r="AC492" s="106"/>
      <c r="AD492" s="106"/>
      <c r="AE492" s="106"/>
      <c r="AF492" s="106"/>
      <c r="AG492" s="106"/>
      <c r="AH492" s="106"/>
      <c r="AI492" s="106"/>
      <c r="AJ492" s="106"/>
      <c r="AK492" s="91"/>
      <c r="AL492" s="91"/>
      <c r="AM492" s="91"/>
      <c r="AN492" s="91"/>
      <c r="AO492" s="91"/>
      <c r="AP492" s="91"/>
      <c r="AQ492" s="91"/>
      <c r="AR492" s="91"/>
      <c r="AS492" s="91"/>
      <c r="AT492" s="91"/>
      <c r="AU492" s="91"/>
      <c r="AV492" s="91"/>
      <c r="AW492" s="91"/>
      <c r="AX492" s="91"/>
      <c r="AY492" s="91"/>
      <c r="AZ492" s="91"/>
      <c r="BA492" s="91"/>
      <c r="BB492" s="91"/>
      <c r="BC492" s="91"/>
      <c r="BD492" s="91"/>
      <c r="BE492" s="91"/>
      <c r="BF492" s="91"/>
      <c r="BG492" s="91"/>
      <c r="BH492" s="91"/>
      <c r="BI492" s="91"/>
    </row>
    <row r="493" spans="2:61" ht="13.5" customHeight="1" thickBot="1">
      <c r="B493" s="808" t="s">
        <v>479</v>
      </c>
      <c r="C493" s="809" t="s">
        <v>587</v>
      </c>
      <c r="D493" s="810" t="s">
        <v>315</v>
      </c>
      <c r="E493" s="811" t="s">
        <v>316</v>
      </c>
      <c r="F493" s="199"/>
      <c r="G493" s="199"/>
      <c r="H493" s="812"/>
      <c r="I493" s="710" t="s">
        <v>481</v>
      </c>
      <c r="J493" s="812"/>
      <c r="K493" s="813"/>
      <c r="L493" s="481"/>
      <c r="M493" s="814" t="s">
        <v>482</v>
      </c>
      <c r="N493" s="812"/>
      <c r="O493" s="812"/>
      <c r="P493" s="63"/>
      <c r="Q493" s="815"/>
      <c r="R493" s="91"/>
      <c r="S493" s="91"/>
      <c r="T493" s="91"/>
      <c r="V493" s="91"/>
      <c r="W493" s="91"/>
      <c r="X493" s="106"/>
      <c r="Y493" s="106"/>
      <c r="Z493" s="106"/>
      <c r="AA493" s="106"/>
      <c r="AB493" s="106"/>
      <c r="AC493" s="106"/>
      <c r="AD493" s="106"/>
      <c r="AE493" s="106"/>
      <c r="AF493" s="106"/>
      <c r="AG493" s="106"/>
      <c r="AH493" s="106"/>
      <c r="AI493" s="106"/>
      <c r="AJ493" s="106"/>
      <c r="AK493" s="91"/>
      <c r="AL493" s="91"/>
      <c r="AM493" s="91"/>
      <c r="AN493" s="91"/>
      <c r="AO493" s="91"/>
      <c r="AP493" s="91"/>
      <c r="AQ493" s="91"/>
      <c r="AR493" s="91"/>
      <c r="AS493" s="91"/>
      <c r="AT493" s="91"/>
      <c r="AU493" s="91"/>
      <c r="AV493" s="91"/>
      <c r="AW493" s="91"/>
      <c r="AX493" s="91"/>
      <c r="AY493" s="91"/>
      <c r="AZ493" s="91"/>
      <c r="BA493" s="91"/>
      <c r="BB493" s="91"/>
      <c r="BC493" s="91"/>
      <c r="BD493" s="91"/>
      <c r="BE493" s="91"/>
      <c r="BF493" s="91"/>
      <c r="BG493" s="91"/>
      <c r="BH493" s="91"/>
      <c r="BI493" s="91"/>
    </row>
    <row r="494" spans="2:61" ht="12" customHeight="1" thickBot="1">
      <c r="B494" s="380" t="s">
        <v>484</v>
      </c>
      <c r="C494" s="369"/>
      <c r="D494" s="816" t="s">
        <v>322</v>
      </c>
      <c r="E494" s="817"/>
      <c r="F494" s="440"/>
      <c r="G494" s="818" t="s">
        <v>485</v>
      </c>
      <c r="H494" s="819" t="s">
        <v>486</v>
      </c>
      <c r="I494" s="189"/>
      <c r="J494" s="189"/>
      <c r="K494" s="189"/>
      <c r="L494" s="920"/>
      <c r="M494" s="921" t="s">
        <v>487</v>
      </c>
      <c r="N494" s="189"/>
      <c r="O494" s="189"/>
      <c r="P494" s="920"/>
      <c r="Q494" s="821"/>
      <c r="R494" s="91"/>
      <c r="S494" s="91"/>
      <c r="T494" s="91"/>
      <c r="V494" s="91"/>
      <c r="W494" s="91"/>
      <c r="X494" s="106"/>
      <c r="Y494" s="106"/>
      <c r="Z494" s="106"/>
      <c r="AA494" s="106"/>
      <c r="AB494" s="106"/>
      <c r="AC494" s="106"/>
      <c r="AD494" s="106"/>
      <c r="AE494" s="106"/>
      <c r="AF494" s="106"/>
      <c r="AG494" s="106"/>
      <c r="AH494" s="106"/>
      <c r="AI494" s="106"/>
      <c r="AJ494" s="106"/>
      <c r="AK494" s="91"/>
      <c r="AL494" s="91"/>
      <c r="AM494" s="91"/>
      <c r="AN494" s="91"/>
      <c r="AO494" s="91"/>
      <c r="AP494" s="91"/>
      <c r="AQ494" s="91"/>
      <c r="AR494" s="91"/>
      <c r="AS494" s="91"/>
      <c r="AT494" s="91"/>
      <c r="AU494" s="91"/>
      <c r="AV494" s="91"/>
      <c r="AW494" s="91"/>
      <c r="AX494" s="91"/>
      <c r="AY494" s="91"/>
      <c r="AZ494" s="91"/>
      <c r="BA494" s="91"/>
      <c r="BB494" s="91"/>
      <c r="BC494" s="91"/>
      <c r="BD494" s="91"/>
      <c r="BE494" s="91"/>
      <c r="BF494" s="91"/>
      <c r="BG494" s="91"/>
      <c r="BH494" s="91"/>
      <c r="BI494" s="91"/>
    </row>
    <row r="495" spans="2:61" ht="12" customHeight="1">
      <c r="B495" s="380" t="s">
        <v>489</v>
      </c>
      <c r="C495" s="369" t="s">
        <v>321</v>
      </c>
      <c r="D495" s="822"/>
      <c r="E495" s="816" t="s">
        <v>323</v>
      </c>
      <c r="F495" s="823" t="s">
        <v>65</v>
      </c>
      <c r="G495" s="818" t="s">
        <v>490</v>
      </c>
      <c r="H495" s="824" t="s">
        <v>327</v>
      </c>
      <c r="I495" s="817"/>
      <c r="J495" s="825"/>
      <c r="K495" s="812"/>
      <c r="L495" s="825"/>
      <c r="M495" s="826" t="s">
        <v>491</v>
      </c>
      <c r="N495" s="827" t="s">
        <v>492</v>
      </c>
      <c r="O495" s="828" t="s">
        <v>493</v>
      </c>
      <c r="P495" s="829" t="s">
        <v>494</v>
      </c>
      <c r="Q495" s="821"/>
      <c r="R495" s="91"/>
      <c r="S495" s="91"/>
      <c r="T495" s="91"/>
      <c r="V495" s="91"/>
      <c r="W495" s="91"/>
      <c r="X495" s="106"/>
      <c r="Y495" s="106"/>
      <c r="Z495" s="106"/>
      <c r="AA495" s="106"/>
      <c r="AB495" s="106"/>
      <c r="AC495" s="106"/>
      <c r="AD495" s="106"/>
      <c r="AE495" s="106"/>
      <c r="AF495" s="106"/>
      <c r="AG495" s="106"/>
      <c r="AH495" s="106"/>
      <c r="AI495" s="106"/>
      <c r="AJ495" s="106"/>
      <c r="AK495" s="91"/>
      <c r="AL495" s="91"/>
      <c r="AM495" s="91"/>
      <c r="AN495" s="91"/>
      <c r="AO495" s="91"/>
      <c r="AP495" s="91"/>
      <c r="AQ495" s="91"/>
      <c r="AR495" s="91"/>
      <c r="AS495" s="91"/>
      <c r="AT495" s="91"/>
      <c r="AU495" s="91"/>
      <c r="AV495" s="91"/>
      <c r="AW495" s="91"/>
      <c r="AX495" s="91"/>
      <c r="AY495" s="91"/>
      <c r="AZ495" s="91"/>
      <c r="BA495" s="91"/>
      <c r="BB495" s="91"/>
      <c r="BC495" s="91"/>
      <c r="BD495" s="91"/>
      <c r="BE495" s="91"/>
      <c r="BF495" s="91"/>
      <c r="BG495" s="91"/>
      <c r="BH495" s="91"/>
      <c r="BI495" s="91"/>
    </row>
    <row r="496" spans="2:61" ht="12.75" customHeight="1" thickBot="1">
      <c r="B496" s="50"/>
      <c r="C496" s="830"/>
      <c r="D496" s="410"/>
      <c r="E496" s="831" t="s">
        <v>5</v>
      </c>
      <c r="F496" s="378" t="s">
        <v>6</v>
      </c>
      <c r="G496" s="922" t="s">
        <v>7</v>
      </c>
      <c r="H496" s="832" t="s">
        <v>496</v>
      </c>
      <c r="I496" s="833" t="s">
        <v>497</v>
      </c>
      <c r="J496" s="834" t="s">
        <v>498</v>
      </c>
      <c r="K496" s="835" t="s">
        <v>499</v>
      </c>
      <c r="L496" s="834" t="s">
        <v>500</v>
      </c>
      <c r="M496" s="836" t="s">
        <v>501</v>
      </c>
      <c r="N496" s="834" t="s">
        <v>502</v>
      </c>
      <c r="O496" s="835" t="s">
        <v>503</v>
      </c>
      <c r="P496" s="837" t="s">
        <v>504</v>
      </c>
      <c r="Q496" s="830"/>
      <c r="R496" s="91"/>
      <c r="S496" s="91"/>
      <c r="T496" s="91"/>
      <c r="V496" s="91"/>
      <c r="W496" s="91"/>
      <c r="X496" s="106"/>
      <c r="Y496" s="106"/>
      <c r="Z496" s="106"/>
      <c r="AA496" s="106"/>
      <c r="AB496" s="106"/>
      <c r="AC496" s="106"/>
      <c r="AD496" s="106"/>
      <c r="AE496" s="106"/>
      <c r="AF496" s="106"/>
      <c r="AG496" s="106"/>
      <c r="AH496" s="106"/>
      <c r="AI496" s="106"/>
      <c r="AJ496" s="106"/>
      <c r="AK496" s="91"/>
      <c r="AL496" s="91"/>
      <c r="AM496" s="91"/>
      <c r="AN496" s="91"/>
      <c r="AO496" s="91"/>
      <c r="AP496" s="91"/>
      <c r="AQ496" s="91"/>
      <c r="AR496" s="91"/>
      <c r="AS496" s="91"/>
      <c r="AT496" s="91"/>
      <c r="AU496" s="91"/>
      <c r="AV496" s="91"/>
      <c r="AW496" s="91"/>
      <c r="AX496" s="91"/>
      <c r="AY496" s="91"/>
      <c r="AZ496" s="91"/>
      <c r="BA496" s="91"/>
      <c r="BB496" s="91"/>
      <c r="BC496" s="91"/>
      <c r="BD496" s="91"/>
      <c r="BE496" s="91"/>
      <c r="BF496" s="91"/>
      <c r="BG496" s="91"/>
      <c r="BH496" s="91"/>
      <c r="BI496" s="91"/>
    </row>
    <row r="497" spans="2:61" ht="14.25" customHeight="1">
      <c r="B497" s="75"/>
      <c r="C497" s="908" t="s">
        <v>172</v>
      </c>
      <c r="D497" s="1020"/>
      <c r="E497" s="1041"/>
      <c r="F497" s="613"/>
      <c r="G497" s="613"/>
      <c r="H497" s="1042"/>
      <c r="I497" s="825"/>
      <c r="J497" s="825"/>
      <c r="K497" s="1043"/>
      <c r="L497" s="825"/>
      <c r="M497" s="825"/>
      <c r="N497" s="825"/>
      <c r="O497" s="825"/>
      <c r="P497" s="1044"/>
      <c r="Q497" s="960"/>
      <c r="R497" s="91"/>
      <c r="S497" s="91"/>
      <c r="T497" s="91"/>
      <c r="V497" s="91"/>
      <c r="W497" s="91"/>
      <c r="X497" s="106"/>
      <c r="Y497" s="106"/>
      <c r="Z497" s="106"/>
      <c r="AA497" s="106"/>
      <c r="AB497" s="106"/>
      <c r="AC497" s="106"/>
      <c r="AD497" s="106"/>
      <c r="AE497" s="106"/>
      <c r="AF497" s="106"/>
      <c r="AG497" s="106"/>
      <c r="AH497" s="106"/>
      <c r="AI497" s="106"/>
      <c r="AJ497" s="106"/>
      <c r="AK497" s="91"/>
      <c r="AL497" s="91"/>
      <c r="AM497" s="91"/>
      <c r="AN497" s="91"/>
      <c r="AO497" s="91"/>
      <c r="AP497" s="91"/>
      <c r="AQ497" s="91"/>
      <c r="AR497" s="91"/>
      <c r="AS497" s="91"/>
      <c r="AT497" s="91"/>
      <c r="AU497" s="91"/>
      <c r="AV497" s="91"/>
      <c r="AW497" s="91"/>
      <c r="AX497" s="91"/>
      <c r="AY497" s="91"/>
      <c r="AZ497" s="91"/>
      <c r="BA497" s="91"/>
      <c r="BB497" s="91"/>
      <c r="BC497" s="91"/>
      <c r="BD497" s="91"/>
      <c r="BE497" s="91"/>
      <c r="BF497" s="91"/>
      <c r="BG497" s="91"/>
      <c r="BH497" s="91"/>
      <c r="BI497" s="91"/>
    </row>
    <row r="498" spans="2:61">
      <c r="B498" s="1016" t="str">
        <f>'МЕНЮ  12-18л. лето '!J472</f>
        <v>223 / 17</v>
      </c>
      <c r="C498" s="956" t="str">
        <f>'МЕНЮ  12-18л. лето '!C472</f>
        <v xml:space="preserve">Запеканка из творога с </v>
      </c>
      <c r="D498" s="198" t="str">
        <f>'МЕНЮ  12-18л. лето '!D472</f>
        <v>195 /10</v>
      </c>
      <c r="E498" s="1632">
        <f>'МЕНЮ  12-18л. лето '!E472</f>
        <v>15.96</v>
      </c>
      <c r="F498" s="722">
        <f>'МЕНЮ  12-18л. лето '!F472</f>
        <v>18.09</v>
      </c>
      <c r="G498" s="1632">
        <f>'МЕНЮ  12-18л. лето '!G472</f>
        <v>49.12</v>
      </c>
      <c r="H498" s="712">
        <f>'МЕНЮ  12-18л. лето '!H472</f>
        <v>423.13</v>
      </c>
      <c r="I498" s="722">
        <v>0.93</v>
      </c>
      <c r="J498" s="253">
        <v>0.08</v>
      </c>
      <c r="K498" s="722">
        <v>0.34</v>
      </c>
      <c r="L498" s="1209">
        <v>61.64</v>
      </c>
      <c r="M498" s="967">
        <v>227.24</v>
      </c>
      <c r="N498" s="1210">
        <v>32.479999999999997</v>
      </c>
      <c r="O498" s="967">
        <v>15.044</v>
      </c>
      <c r="P498" s="968">
        <v>1.92</v>
      </c>
      <c r="Q498" s="946">
        <f>'МЕНЮ  12-18л. лето '!I472</f>
        <v>62</v>
      </c>
      <c r="R498" s="91"/>
      <c r="AE498" s="106"/>
      <c r="AF498" s="106"/>
      <c r="AG498" s="106"/>
      <c r="AH498" s="106"/>
      <c r="AI498" s="106"/>
      <c r="AJ498" s="106"/>
      <c r="AK498" s="91"/>
      <c r="AL498" s="91"/>
      <c r="AM498" s="91"/>
      <c r="AN498" s="91"/>
      <c r="AO498" s="91"/>
      <c r="AP498" s="91"/>
      <c r="AQ498" s="91"/>
      <c r="AR498" s="91"/>
      <c r="AS498" s="91"/>
      <c r="AT498" s="91"/>
      <c r="AU498" s="91"/>
      <c r="AV498" s="91"/>
      <c r="AW498" s="91"/>
      <c r="AX498" s="91"/>
      <c r="AY498" s="91"/>
      <c r="AZ498" s="91"/>
      <c r="BA498" s="91"/>
      <c r="BB498" s="91"/>
      <c r="BC498" s="91"/>
      <c r="BD498" s="91"/>
      <c r="BE498" s="91"/>
      <c r="BF498" s="91"/>
      <c r="BG498" s="91"/>
      <c r="BH498" s="91"/>
      <c r="BI498" s="91"/>
    </row>
    <row r="499" spans="2:61" ht="11.25" customHeight="1">
      <c r="B499" s="1203"/>
      <c r="C499" s="969" t="str">
        <f>'МЕНЮ  12-18л. лето '!C473</f>
        <v>молоком сгущённым</v>
      </c>
      <c r="D499" s="299"/>
      <c r="E499" s="1633"/>
      <c r="F499" s="420"/>
      <c r="G499" s="1633"/>
      <c r="H499" s="466"/>
      <c r="I499" s="1001"/>
      <c r="J499" s="1000"/>
      <c r="K499" s="1001"/>
      <c r="L499" s="466"/>
      <c r="M499" s="1634"/>
      <c r="N499" s="1037"/>
      <c r="O499" s="1001"/>
      <c r="P499" s="1028"/>
      <c r="Q499" s="970"/>
      <c r="R499" s="91"/>
      <c r="S499" s="91"/>
      <c r="T499" s="91"/>
      <c r="V499" s="91"/>
      <c r="W499" s="91"/>
      <c r="X499" s="106"/>
      <c r="Y499" s="106"/>
      <c r="Z499" s="106"/>
      <c r="AA499" s="106"/>
      <c r="AB499" s="106"/>
      <c r="AC499" s="106"/>
      <c r="AD499" s="106"/>
      <c r="AE499" s="106"/>
      <c r="AF499" s="106"/>
      <c r="AG499" s="106"/>
      <c r="AH499" s="106"/>
      <c r="AI499" s="106"/>
      <c r="AJ499" s="106"/>
      <c r="AK499" s="91"/>
      <c r="AL499" s="91"/>
      <c r="AM499" s="91"/>
      <c r="AN499" s="91"/>
      <c r="AO499" s="91"/>
      <c r="AP499" s="91"/>
      <c r="AQ499" s="91"/>
      <c r="AR499" s="91"/>
      <c r="AS499" s="91"/>
      <c r="AT499" s="91"/>
      <c r="AU499" s="91"/>
      <c r="AV499" s="91"/>
      <c r="AW499" s="91"/>
      <c r="AX499" s="91"/>
      <c r="AY499" s="91"/>
      <c r="AZ499" s="91"/>
      <c r="BA499" s="91"/>
      <c r="BB499" s="91"/>
      <c r="BC499" s="91"/>
      <c r="BD499" s="91"/>
      <c r="BE499" s="91"/>
      <c r="BF499" s="91"/>
      <c r="BG499" s="91"/>
      <c r="BH499" s="91"/>
      <c r="BI499" s="91"/>
    </row>
    <row r="500" spans="2:61" ht="13.5" customHeight="1">
      <c r="B500" s="1702" t="str">
        <f>'МЕНЮ  12-18л. лето '!J474</f>
        <v>14/17</v>
      </c>
      <c r="C500" s="1752" t="str">
        <f>'МЕНЮ  12-18л. лето '!C474</f>
        <v>масло порциями</v>
      </c>
      <c r="D500" s="1704">
        <f>'МЕНЮ  12-18л. лето '!D474</f>
        <v>10</v>
      </c>
      <c r="E500" s="1014">
        <f>'МЕНЮ  12-18л. лето '!E474</f>
        <v>0.08</v>
      </c>
      <c r="F500" s="849">
        <f>'МЕНЮ  12-18л. лето '!F474</f>
        <v>7.25</v>
      </c>
      <c r="G500" s="1015">
        <f>'МЕНЮ  12-18л. лето '!G474</f>
        <v>0.13</v>
      </c>
      <c r="H500" s="844">
        <f>'МЕНЮ  12-18л. лето '!H474</f>
        <v>66.09</v>
      </c>
      <c r="I500" s="1753">
        <v>0</v>
      </c>
      <c r="J500" s="1755">
        <v>1E-4</v>
      </c>
      <c r="K500" s="1755">
        <v>1E-4</v>
      </c>
      <c r="L500" s="1691">
        <v>4</v>
      </c>
      <c r="M500" s="851">
        <v>0.24</v>
      </c>
      <c r="N500" s="1687">
        <v>0.3</v>
      </c>
      <c r="O500" s="1687">
        <v>0</v>
      </c>
      <c r="P500" s="1687">
        <v>2E-3</v>
      </c>
      <c r="Q500" s="847">
        <f>'МЕНЮ  12-18л. лето '!I474</f>
        <v>8</v>
      </c>
      <c r="R500" s="91"/>
      <c r="S500" s="91"/>
      <c r="T500" s="91"/>
      <c r="V500" s="91"/>
      <c r="W500" s="91"/>
      <c r="X500" s="106"/>
      <c r="Y500" s="106"/>
      <c r="Z500" s="106"/>
      <c r="AA500" s="106"/>
      <c r="AB500" s="106"/>
      <c r="AC500" s="106"/>
      <c r="AD500" s="106"/>
      <c r="AE500" s="106"/>
      <c r="AF500" s="106"/>
      <c r="AG500" s="106"/>
      <c r="AH500" s="106"/>
      <c r="AI500" s="106"/>
      <c r="AJ500" s="106"/>
      <c r="AK500" s="91"/>
      <c r="AL500" s="91"/>
      <c r="AM500" s="91"/>
      <c r="AN500" s="91"/>
      <c r="AO500" s="91"/>
      <c r="AP500" s="91"/>
      <c r="AQ500" s="91"/>
      <c r="AR500" s="91"/>
      <c r="AS500" s="91"/>
      <c r="AT500" s="91"/>
      <c r="AU500" s="91"/>
      <c r="AV500" s="91"/>
      <c r="AW500" s="91"/>
      <c r="AX500" s="91"/>
      <c r="AY500" s="91"/>
      <c r="AZ500" s="91"/>
      <c r="BA500" s="91"/>
      <c r="BB500" s="91"/>
      <c r="BC500" s="91"/>
      <c r="BD500" s="91"/>
      <c r="BE500" s="91"/>
      <c r="BF500" s="91"/>
      <c r="BG500" s="91"/>
      <c r="BH500" s="91"/>
      <c r="BI500" s="91"/>
    </row>
    <row r="501" spans="2:61" ht="12.75" customHeight="1">
      <c r="B501" s="1702" t="str">
        <f>'МЕНЮ  12-18л. лето '!J475</f>
        <v>376/17</v>
      </c>
      <c r="C501" s="1752" t="str">
        <f>'МЕНЮ  12-18л. лето '!C475</f>
        <v>чай с сахаром</v>
      </c>
      <c r="D501" s="1704">
        <f>'МЕНЮ  12-18л. лето '!D475</f>
        <v>200</v>
      </c>
      <c r="E501" s="1014">
        <f>'МЕНЮ  12-18л. лето '!E475</f>
        <v>0.4</v>
      </c>
      <c r="F501" s="849">
        <f>'МЕНЮ  12-18л. лето '!F475</f>
        <v>0</v>
      </c>
      <c r="G501" s="1015">
        <f>'МЕНЮ  12-18л. лето '!G475</f>
        <v>10.257</v>
      </c>
      <c r="H501" s="844">
        <f>'МЕНЮ  12-18л. лето '!H475</f>
        <v>42.213999999999999</v>
      </c>
      <c r="I501" s="848">
        <v>0.08</v>
      </c>
      <c r="J501" s="849">
        <v>0</v>
      </c>
      <c r="K501" s="849">
        <v>0.02</v>
      </c>
      <c r="L501" s="853">
        <v>0.6</v>
      </c>
      <c r="M501" s="851">
        <v>8.9570000000000007</v>
      </c>
      <c r="N501" s="842">
        <v>14.4</v>
      </c>
      <c r="O501" s="842">
        <v>7.6</v>
      </c>
      <c r="P501" s="852">
        <v>1.4510000000000001</v>
      </c>
      <c r="Q501" s="847">
        <f>'МЕНЮ  12-18л. лето '!I475</f>
        <v>66</v>
      </c>
      <c r="R501" s="91"/>
      <c r="V501" s="91"/>
      <c r="W501" s="91"/>
      <c r="X501" s="106"/>
      <c r="Y501" s="106"/>
      <c r="Z501" s="106"/>
      <c r="AA501" s="106"/>
      <c r="AB501" s="106"/>
      <c r="AC501" s="106"/>
      <c r="AD501" s="106"/>
      <c r="AE501" s="106"/>
      <c r="AF501" s="106"/>
      <c r="AG501" s="106"/>
      <c r="AH501" s="106"/>
      <c r="AI501" s="106"/>
      <c r="AJ501" s="106"/>
      <c r="AK501" s="91"/>
      <c r="AL501" s="91"/>
      <c r="AM501" s="91"/>
      <c r="AN501" s="91"/>
      <c r="AO501" s="91"/>
      <c r="AP501" s="91"/>
      <c r="AQ501" s="91"/>
      <c r="AR501" s="91"/>
      <c r="AS501" s="91"/>
      <c r="AT501" s="91"/>
      <c r="AU501" s="91"/>
      <c r="AV501" s="91"/>
      <c r="AW501" s="91"/>
      <c r="AX501" s="91"/>
      <c r="AY501" s="91"/>
      <c r="AZ501" s="91"/>
      <c r="BA501" s="91"/>
      <c r="BB501" s="91"/>
      <c r="BC501" s="91"/>
      <c r="BD501" s="91"/>
      <c r="BE501" s="91"/>
      <c r="BF501" s="91"/>
      <c r="BG501" s="91"/>
      <c r="BH501" s="91"/>
      <c r="BI501" s="91"/>
    </row>
    <row r="502" spans="2:61" ht="13.5" customHeight="1">
      <c r="B502" s="1702" t="str">
        <f>'МЕНЮ  12-18л. лето '!J476</f>
        <v>Пром.пр.</v>
      </c>
      <c r="C502" s="1752" t="str">
        <f>'МЕНЮ  12-18л. лето '!C476</f>
        <v>Хлеб пшеничный</v>
      </c>
      <c r="D502" s="1704">
        <f>'МЕНЮ  12-18л. лето '!D476</f>
        <v>40</v>
      </c>
      <c r="E502" s="1014">
        <f>'МЕНЮ  12-18л. лето '!E476</f>
        <v>1.54</v>
      </c>
      <c r="F502" s="849">
        <f>'МЕНЮ  12-18л. лето '!F476</f>
        <v>0.55000000000000004</v>
      </c>
      <c r="G502" s="1015">
        <f>'МЕНЮ  12-18л. лето '!G476</f>
        <v>21.68</v>
      </c>
      <c r="H502" s="844">
        <f>'МЕНЮ  12-18л. лето '!H476</f>
        <v>97.83</v>
      </c>
      <c r="I502" s="1858">
        <v>0</v>
      </c>
      <c r="J502" s="1895">
        <v>4.8000000000000001E-2</v>
      </c>
      <c r="K502" s="1893">
        <v>1.6E-2</v>
      </c>
      <c r="L502" s="1823">
        <v>0</v>
      </c>
      <c r="M502" s="1858">
        <v>8</v>
      </c>
      <c r="N502" s="1858">
        <v>23.75</v>
      </c>
      <c r="O502" s="1858">
        <v>5.0999999999999996</v>
      </c>
      <c r="P502" s="1893">
        <v>0.04</v>
      </c>
      <c r="Q502" s="847">
        <f>'МЕНЮ  12-18л. лето '!I476</f>
        <v>9</v>
      </c>
      <c r="R502" s="91"/>
      <c r="V502" s="91"/>
      <c r="W502" s="91"/>
      <c r="X502" s="106"/>
      <c r="Y502" s="106"/>
      <c r="Z502" s="106"/>
      <c r="AA502" s="106"/>
      <c r="AB502" s="106"/>
      <c r="AC502" s="106"/>
      <c r="AD502" s="106"/>
      <c r="AE502" s="106"/>
      <c r="AF502" s="106"/>
      <c r="AG502" s="106"/>
      <c r="AH502" s="106"/>
      <c r="AI502" s="106"/>
      <c r="AJ502" s="106"/>
      <c r="AK502" s="91"/>
      <c r="AL502" s="91"/>
      <c r="AM502" s="91"/>
      <c r="AN502" s="91"/>
      <c r="AO502" s="91"/>
      <c r="AP502" s="91"/>
      <c r="AQ502" s="91"/>
      <c r="AR502" s="91"/>
      <c r="AS502" s="91"/>
      <c r="AT502" s="91"/>
      <c r="AU502" s="91"/>
      <c r="AV502" s="91"/>
      <c r="AW502" s="91"/>
      <c r="AX502" s="91"/>
      <c r="AY502" s="91"/>
      <c r="AZ502" s="91"/>
      <c r="BA502" s="91"/>
      <c r="BB502" s="91"/>
      <c r="BC502" s="91"/>
      <c r="BD502" s="91"/>
      <c r="BE502" s="91"/>
      <c r="BF502" s="91"/>
      <c r="BG502" s="91"/>
      <c r="BH502" s="91"/>
      <c r="BI502" s="91"/>
    </row>
    <row r="503" spans="2:61" ht="13.5" customHeight="1" thickBot="1">
      <c r="B503" s="1217" t="str">
        <f>'МЕНЮ  12-18л. лето '!J477</f>
        <v>82 /21</v>
      </c>
      <c r="C503" s="280" t="str">
        <f>'МЕНЮ  12-18л. лето '!C477</f>
        <v>Фрукты свежие (яблоки)</v>
      </c>
      <c r="D503" s="962">
        <f>'МЕНЮ  12-18л. лето '!D477</f>
        <v>110</v>
      </c>
      <c r="E503" s="1014">
        <f>'МЕНЮ  12-18л. лето '!E477</f>
        <v>0.44</v>
      </c>
      <c r="F503" s="849">
        <f>'МЕНЮ  12-18л. лето '!F477</f>
        <v>0.44</v>
      </c>
      <c r="G503" s="1015">
        <f>'МЕНЮ  12-18л. лето '!G477</f>
        <v>10.78</v>
      </c>
      <c r="H503" s="844">
        <f>'МЕНЮ  12-18л. лето '!H477</f>
        <v>51.7</v>
      </c>
      <c r="I503" s="855">
        <v>11</v>
      </c>
      <c r="J503" s="855">
        <v>0.03</v>
      </c>
      <c r="K503" s="855">
        <v>0.02</v>
      </c>
      <c r="L503" s="712">
        <v>0</v>
      </c>
      <c r="M503" s="856">
        <v>17.600000000000001</v>
      </c>
      <c r="N503" s="857">
        <v>12.1</v>
      </c>
      <c r="O503" s="855">
        <v>9.9</v>
      </c>
      <c r="P503" s="858">
        <v>2.42</v>
      </c>
      <c r="Q503" s="847">
        <f>'МЕНЮ  12-18л. лето '!I477</f>
        <v>77</v>
      </c>
      <c r="R503" s="91"/>
      <c r="V503" s="91"/>
      <c r="W503" s="91"/>
      <c r="X503" s="106"/>
      <c r="Y503" s="106"/>
      <c r="Z503" s="106"/>
      <c r="AA503" s="106"/>
      <c r="AB503" s="106"/>
      <c r="AC503" s="106"/>
      <c r="AD503" s="106"/>
      <c r="AE503" s="106"/>
      <c r="AF503" s="106"/>
      <c r="AG503" s="106"/>
      <c r="AH503" s="106"/>
      <c r="AI503" s="106"/>
      <c r="AJ503" s="106"/>
      <c r="AK503" s="91"/>
      <c r="AL503" s="91"/>
      <c r="AM503" s="91"/>
      <c r="AN503" s="91"/>
      <c r="AO503" s="91"/>
      <c r="AP503" s="91"/>
      <c r="AQ503" s="91"/>
      <c r="AR503" s="91"/>
      <c r="AS503" s="91"/>
      <c r="AT503" s="91"/>
      <c r="AU503" s="91"/>
      <c r="AV503" s="91"/>
      <c r="AW503" s="91"/>
      <c r="AX503" s="91"/>
      <c r="AY503" s="91"/>
      <c r="AZ503" s="91"/>
      <c r="BA503" s="91"/>
      <c r="BB503" s="91"/>
      <c r="BC503" s="91"/>
      <c r="BD503" s="91"/>
      <c r="BE503" s="91"/>
      <c r="BF503" s="91"/>
      <c r="BG503" s="91"/>
      <c r="BH503" s="91"/>
      <c r="BI503" s="91"/>
    </row>
    <row r="504" spans="2:61">
      <c r="B504" s="405" t="s">
        <v>333</v>
      </c>
      <c r="D504" s="1751">
        <f>'МЕНЮ  12-18л. лето '!D478</f>
        <v>565</v>
      </c>
      <c r="E504" s="406">
        <f t="shared" ref="E504:I504" si="43">SUM(E498:E503)</f>
        <v>18.419999999999998</v>
      </c>
      <c r="F504" s="407">
        <f t="shared" si="43"/>
        <v>26.330000000000002</v>
      </c>
      <c r="G504" s="1007">
        <f t="shared" si="43"/>
        <v>91.966999999999999</v>
      </c>
      <c r="H504" s="949">
        <f t="shared" si="43"/>
        <v>680.96400000000006</v>
      </c>
      <c r="I504" s="425">
        <f t="shared" si="43"/>
        <v>12.01</v>
      </c>
      <c r="J504" s="425">
        <f>SUM(J498:J503)</f>
        <v>0.15809999999999999</v>
      </c>
      <c r="K504" s="425">
        <f t="shared" ref="K504:P504" si="44">SUM(K498:K503)</f>
        <v>0.39610000000000006</v>
      </c>
      <c r="L504" s="425">
        <f t="shared" si="44"/>
        <v>66.239999999999995</v>
      </c>
      <c r="M504" s="914">
        <f t="shared" si="44"/>
        <v>262.03700000000003</v>
      </c>
      <c r="N504" s="914">
        <f t="shared" si="44"/>
        <v>83.029999999999987</v>
      </c>
      <c r="O504" s="914">
        <f t="shared" si="44"/>
        <v>37.643999999999998</v>
      </c>
      <c r="P504" s="426">
        <f t="shared" si="44"/>
        <v>5.8330000000000002</v>
      </c>
      <c r="Q504" s="935"/>
      <c r="R504" s="91"/>
      <c r="V504" s="91"/>
      <c r="W504" s="91"/>
      <c r="X504" s="106"/>
      <c r="Y504" s="106"/>
      <c r="Z504" s="106"/>
      <c r="AA504" s="106"/>
      <c r="AB504" s="106"/>
      <c r="AC504" s="106"/>
      <c r="AD504" s="106"/>
      <c r="AE504" s="106"/>
      <c r="AF504" s="106"/>
      <c r="AG504" s="106"/>
      <c r="AH504" s="106"/>
      <c r="AI504" s="106"/>
      <c r="AJ504" s="106"/>
      <c r="AK504" s="91"/>
      <c r="AL504" s="91"/>
      <c r="AM504" s="91"/>
      <c r="AN504" s="91"/>
      <c r="AO504" s="91"/>
      <c r="AP504" s="91"/>
      <c r="AQ504" s="91"/>
      <c r="AR504" s="91"/>
      <c r="AS504" s="91"/>
      <c r="AT504" s="91"/>
      <c r="AU504" s="91"/>
      <c r="AV504" s="91"/>
      <c r="AW504" s="91"/>
      <c r="AX504" s="91"/>
      <c r="AY504" s="91"/>
      <c r="AZ504" s="91"/>
      <c r="BA504" s="91"/>
      <c r="BB504" s="91"/>
      <c r="BC504" s="91"/>
      <c r="BD504" s="91"/>
      <c r="BE504" s="91"/>
      <c r="BF504" s="91"/>
      <c r="BG504" s="91"/>
      <c r="BH504" s="91"/>
      <c r="BI504" s="91"/>
    </row>
    <row r="505" spans="2:61" ht="11.25" customHeight="1">
      <c r="B505" s="870"/>
      <c r="C505" s="871" t="s">
        <v>10</v>
      </c>
      <c r="D505" s="1198">
        <v>0.25</v>
      </c>
      <c r="E505" s="1010">
        <v>22.5</v>
      </c>
      <c r="F505" s="878">
        <v>23</v>
      </c>
      <c r="G505" s="879">
        <v>95.75</v>
      </c>
      <c r="H505" s="1011">
        <v>680</v>
      </c>
      <c r="I505" s="1181">
        <v>17.5</v>
      </c>
      <c r="J505" s="878">
        <v>0.35</v>
      </c>
      <c r="K505" s="879">
        <v>0.4</v>
      </c>
      <c r="L505" s="880">
        <v>225</v>
      </c>
      <c r="M505" s="1196">
        <v>300</v>
      </c>
      <c r="N505" s="880">
        <v>300</v>
      </c>
      <c r="O505" s="880">
        <v>75</v>
      </c>
      <c r="P505" s="882">
        <v>4.5</v>
      </c>
      <c r="Q505" s="935"/>
      <c r="R505" s="91"/>
      <c r="AA505" s="106"/>
      <c r="AB505" s="106"/>
      <c r="AC505" s="106"/>
      <c r="AD505" s="106"/>
      <c r="AE505" s="106"/>
      <c r="AF505" s="106"/>
      <c r="AG505" s="106"/>
      <c r="AH505" s="106"/>
      <c r="AI505" s="106"/>
      <c r="AJ505" s="106"/>
      <c r="AK505" s="91"/>
      <c r="AL505" s="91"/>
      <c r="AM505" s="91"/>
      <c r="AN505" s="91"/>
      <c r="AO505" s="91"/>
      <c r="AP505" s="91"/>
      <c r="AQ505" s="91"/>
      <c r="AR505" s="91"/>
      <c r="AS505" s="91"/>
      <c r="AT505" s="91"/>
      <c r="AU505" s="91"/>
      <c r="AV505" s="91"/>
      <c r="AW505" s="91"/>
      <c r="AX505" s="91"/>
      <c r="AY505" s="91"/>
      <c r="AZ505" s="91"/>
      <c r="BA505" s="91"/>
      <c r="BB505" s="91"/>
      <c r="BC505" s="91"/>
      <c r="BD505" s="91"/>
      <c r="BE505" s="91"/>
      <c r="BF505" s="91"/>
      <c r="BG505" s="91"/>
      <c r="BH505" s="91"/>
      <c r="BI505" s="91"/>
    </row>
    <row r="506" spans="2:61" ht="12.75" customHeight="1" thickBot="1">
      <c r="B506" s="195"/>
      <c r="C506" s="883" t="s">
        <v>505</v>
      </c>
      <c r="D506" s="1746"/>
      <c r="E506" s="1154">
        <v>-4.53</v>
      </c>
      <c r="F506" s="1155">
        <v>3.62</v>
      </c>
      <c r="G506" s="1155">
        <v>-0.99</v>
      </c>
      <c r="H506" s="2070">
        <v>0.04</v>
      </c>
      <c r="I506" s="860">
        <v>-7.84</v>
      </c>
      <c r="J506" s="860">
        <v>-13.71</v>
      </c>
      <c r="K506" s="860">
        <v>-0.24</v>
      </c>
      <c r="L506" s="860">
        <v>-17.64</v>
      </c>
      <c r="M506" s="860">
        <v>-3.16</v>
      </c>
      <c r="N506" s="860">
        <v>-18.079999999999998</v>
      </c>
      <c r="O506" s="860">
        <v>-12.45</v>
      </c>
      <c r="P506" s="886">
        <v>7.41</v>
      </c>
      <c r="Q506" s="68"/>
      <c r="R506" s="91"/>
      <c r="AA506" s="106"/>
      <c r="AB506" s="106"/>
      <c r="AC506" s="106"/>
      <c r="AD506" s="106"/>
      <c r="AE506" s="106"/>
      <c r="AF506" s="106"/>
      <c r="AG506" s="106"/>
      <c r="AH506" s="106"/>
      <c r="AI506" s="106"/>
      <c r="AJ506" s="106"/>
      <c r="AK506" s="91"/>
      <c r="AL506" s="91"/>
      <c r="AM506" s="91"/>
      <c r="AN506" s="91"/>
      <c r="AO506" s="91"/>
      <c r="AP506" s="91"/>
      <c r="AQ506" s="91"/>
      <c r="AR506" s="91"/>
      <c r="AS506" s="91"/>
      <c r="AT506" s="91"/>
      <c r="AU506" s="91"/>
      <c r="AV506" s="91"/>
      <c r="AW506" s="91"/>
      <c r="AX506" s="91"/>
      <c r="AY506" s="91"/>
      <c r="AZ506" s="91"/>
      <c r="BA506" s="91"/>
      <c r="BB506" s="91"/>
      <c r="BC506" s="91"/>
      <c r="BD506" s="91"/>
      <c r="BE506" s="91"/>
      <c r="BF506" s="91"/>
      <c r="BG506" s="91"/>
      <c r="BH506" s="91"/>
      <c r="BI506" s="91"/>
    </row>
    <row r="507" spans="2:61" ht="13.5" customHeight="1">
      <c r="B507" s="75"/>
      <c r="C507" s="908" t="s">
        <v>152</v>
      </c>
      <c r="D507" s="48"/>
      <c r="E507" s="839"/>
      <c r="F507" s="443"/>
      <c r="G507" s="443"/>
      <c r="H507" s="443"/>
      <c r="I507" s="443"/>
      <c r="J507" s="443"/>
      <c r="K507" s="1046"/>
      <c r="L507" s="443"/>
      <c r="M507" s="443"/>
      <c r="N507" s="443"/>
      <c r="O507" s="443"/>
      <c r="P507" s="645"/>
      <c r="Q507" s="960"/>
      <c r="R507" s="91"/>
      <c r="V507" s="91"/>
      <c r="W507" s="91"/>
      <c r="X507" s="106"/>
      <c r="Y507" s="106"/>
      <c r="Z507" s="106"/>
      <c r="AA507" s="106"/>
      <c r="AB507" s="106"/>
      <c r="AC507" s="106"/>
      <c r="AD507" s="106"/>
      <c r="AE507" s="106"/>
      <c r="AF507" s="106"/>
      <c r="AG507" s="106"/>
      <c r="AH507" s="106"/>
      <c r="AI507" s="106"/>
      <c r="AJ507" s="106"/>
      <c r="AK507" s="91"/>
      <c r="AL507" s="91"/>
      <c r="AM507" s="91"/>
      <c r="AN507" s="91"/>
      <c r="AO507" s="91"/>
      <c r="AP507" s="91"/>
      <c r="AQ507" s="91"/>
      <c r="AR507" s="91"/>
      <c r="AS507" s="91"/>
      <c r="AT507" s="91"/>
      <c r="AU507" s="91"/>
      <c r="AV507" s="91"/>
      <c r="AW507" s="91"/>
      <c r="AX507" s="91"/>
      <c r="AY507" s="91"/>
      <c r="AZ507" s="91"/>
      <c r="BA507" s="91"/>
      <c r="BB507" s="91"/>
      <c r="BC507" s="91"/>
      <c r="BD507" s="91"/>
      <c r="BE507" s="91"/>
      <c r="BF507" s="91"/>
      <c r="BG507" s="91"/>
      <c r="BH507" s="91"/>
      <c r="BI507" s="91"/>
    </row>
    <row r="508" spans="2:61" ht="12.75" customHeight="1">
      <c r="B508" s="1702" t="str">
        <f>'МЕНЮ  12-18л. лето '!J482</f>
        <v>54-2з/22</v>
      </c>
      <c r="C508" s="1703" t="str">
        <f>'МЕНЮ  12-18л. лето '!C482</f>
        <v>Огурец в нарезке</v>
      </c>
      <c r="D508" s="1704">
        <f>'МЕНЮ  12-18л. лето '!D482</f>
        <v>70</v>
      </c>
      <c r="E508" s="851">
        <f>'МЕНЮ  12-18л. лето '!E482</f>
        <v>0.61299999999999999</v>
      </c>
      <c r="F508" s="842">
        <f>'МЕНЮ  12-18л. лето '!F482</f>
        <v>8.7999999999999995E-2</v>
      </c>
      <c r="G508" s="842">
        <f>'МЕНЮ  12-18л. лето '!G482</f>
        <v>1.75</v>
      </c>
      <c r="H508" s="844">
        <f>'МЕНЮ  12-18л. лето '!H482</f>
        <v>9.8800000000000008</v>
      </c>
      <c r="I508" s="842">
        <v>7</v>
      </c>
      <c r="J508" s="842">
        <v>0.03</v>
      </c>
      <c r="K508" s="842">
        <v>0.02</v>
      </c>
      <c r="L508" s="844">
        <v>7</v>
      </c>
      <c r="M508" s="842">
        <v>15.75</v>
      </c>
      <c r="N508" s="842">
        <v>29.75</v>
      </c>
      <c r="O508" s="842">
        <v>9.6300000000000008</v>
      </c>
      <c r="P508" s="1212">
        <v>0.47</v>
      </c>
      <c r="Q508" s="1213">
        <f>'МЕНЮ  12-18л. лето '!I482</f>
        <v>1</v>
      </c>
      <c r="R508" s="91"/>
      <c r="V508" s="91"/>
      <c r="W508" s="91"/>
      <c r="X508" s="106"/>
      <c r="Y508" s="106"/>
      <c r="Z508" s="106"/>
      <c r="AA508" s="106"/>
      <c r="AB508" s="106"/>
      <c r="AC508" s="106"/>
      <c r="AD508" s="106"/>
      <c r="AE508" s="106"/>
      <c r="AF508" s="106"/>
      <c r="AG508" s="106"/>
      <c r="AH508" s="106"/>
      <c r="AI508" s="106"/>
      <c r="AJ508" s="106"/>
      <c r="AK508" s="91"/>
      <c r="AL508" s="91"/>
      <c r="AM508" s="91"/>
      <c r="AN508" s="91"/>
      <c r="AO508" s="91"/>
      <c r="AP508" s="91"/>
      <c r="AQ508" s="91"/>
      <c r="AR508" s="91"/>
      <c r="AS508" s="91"/>
      <c r="AT508" s="91"/>
      <c r="AU508" s="91"/>
      <c r="AV508" s="91"/>
      <c r="AW508" s="91"/>
      <c r="AX508" s="91"/>
      <c r="AY508" s="91"/>
      <c r="AZ508" s="91"/>
      <c r="BA508" s="91"/>
      <c r="BB508" s="91"/>
      <c r="BC508" s="91"/>
      <c r="BD508" s="91"/>
      <c r="BE508" s="91"/>
      <c r="BF508" s="91"/>
      <c r="BG508" s="91"/>
      <c r="BH508" s="91"/>
      <c r="BI508" s="91"/>
    </row>
    <row r="509" spans="2:61" ht="12.75" customHeight="1">
      <c r="B509" s="1702" t="str">
        <f>'МЕНЮ  12-18л. лето '!J483</f>
        <v>ТТК/99/17</v>
      </c>
      <c r="C509" s="1900" t="str">
        <f>'МЕНЮ  12-18л. лето '!C483</f>
        <v xml:space="preserve">Суп из овощей </v>
      </c>
      <c r="D509" s="1704">
        <f>'МЕНЮ  12-18л. лето '!D483</f>
        <v>250</v>
      </c>
      <c r="E509" s="851">
        <f>'МЕНЮ  12-18л. лето '!E483</f>
        <v>2</v>
      </c>
      <c r="F509" s="842">
        <f>'МЕНЮ  12-18л. лето '!F483</f>
        <v>5.5250000000000004</v>
      </c>
      <c r="G509" s="842">
        <f>'МЕНЮ  12-18л. лето '!G483</f>
        <v>17.074999999999999</v>
      </c>
      <c r="H509" s="844">
        <f>'МЕНЮ  12-18л. лето '!H483</f>
        <v>126.02500000000001</v>
      </c>
      <c r="I509" s="1884">
        <v>7.4</v>
      </c>
      <c r="J509" s="1884">
        <v>7.4999999999999997E-2</v>
      </c>
      <c r="K509" s="1884">
        <v>7.4999999999999997E-2</v>
      </c>
      <c r="L509" s="1823">
        <v>0</v>
      </c>
      <c r="M509" s="1884">
        <v>22.75</v>
      </c>
      <c r="N509" s="1884">
        <v>45.25</v>
      </c>
      <c r="O509" s="1884">
        <v>18.25</v>
      </c>
      <c r="P509" s="1884">
        <v>0.71</v>
      </c>
      <c r="Q509" s="1213">
        <f>'МЕНЮ  12-18л. лето '!I483</f>
        <v>19</v>
      </c>
      <c r="S509" s="134"/>
      <c r="V509" s="91"/>
      <c r="W509" s="91"/>
      <c r="X509" s="106"/>
      <c r="Y509" s="106"/>
      <c r="Z509" s="106"/>
      <c r="AA509" s="106"/>
      <c r="AB509" s="106"/>
      <c r="AC509" s="106"/>
      <c r="AD509" s="106"/>
      <c r="AE509" s="106"/>
      <c r="AF509" s="106"/>
      <c r="AG509" s="106"/>
      <c r="AH509" s="106"/>
      <c r="AI509" s="106"/>
      <c r="AJ509" s="106"/>
      <c r="AK509" s="91"/>
      <c r="AL509" s="91"/>
      <c r="AM509" s="91"/>
      <c r="AN509" s="91"/>
      <c r="AO509" s="91"/>
      <c r="AP509" s="91"/>
      <c r="AQ509" s="91"/>
      <c r="AR509" s="91"/>
      <c r="AS509" s="91"/>
      <c r="AT509" s="91"/>
      <c r="AU509" s="91"/>
      <c r="AV509" s="91"/>
      <c r="AW509" s="91"/>
      <c r="AX509" s="91"/>
      <c r="AY509" s="91"/>
      <c r="AZ509" s="91"/>
      <c r="BA509" s="91"/>
      <c r="BB509" s="91"/>
      <c r="BC509" s="91"/>
      <c r="BD509" s="91"/>
      <c r="BE509" s="91"/>
      <c r="BF509" s="91"/>
      <c r="BG509" s="91"/>
      <c r="BH509" s="91"/>
      <c r="BI509" s="91"/>
    </row>
    <row r="510" spans="2:61" ht="13.5" customHeight="1">
      <c r="B510" s="1702" t="str">
        <f>'МЕНЮ  12-18л. лето '!J484</f>
        <v>259/17</v>
      </c>
      <c r="C510" s="1703" t="str">
        <f>'МЕНЮ  12-18л. лето '!C484</f>
        <v>Жаркое по- домашнему</v>
      </c>
      <c r="D510" s="1704">
        <f>'МЕНЮ  12-18л. лето '!D484</f>
        <v>200</v>
      </c>
      <c r="E510" s="861">
        <f>'МЕНЮ  12-18л. лето '!E484</f>
        <v>21.68</v>
      </c>
      <c r="F510" s="845">
        <f>'МЕНЮ  12-18л. лето '!F484</f>
        <v>25.564</v>
      </c>
      <c r="G510" s="845">
        <f>'МЕНЮ  12-18л. лето '!G484</f>
        <v>29.268000000000001</v>
      </c>
      <c r="H510" s="844">
        <f>'МЕНЮ  12-18л. лето '!H484</f>
        <v>433.86799999999999</v>
      </c>
      <c r="I510" s="982">
        <v>2.1800000000000002</v>
      </c>
      <c r="J510" s="982">
        <v>0.19800000000000001</v>
      </c>
      <c r="K510" s="982">
        <v>0.13300000000000001</v>
      </c>
      <c r="L510" s="850">
        <v>0</v>
      </c>
      <c r="M510" s="862">
        <v>444</v>
      </c>
      <c r="N510" s="845">
        <v>104</v>
      </c>
      <c r="O510" s="845">
        <v>18.3</v>
      </c>
      <c r="P510" s="1388">
        <v>1.2</v>
      </c>
      <c r="Q510" s="1213">
        <f>'МЕНЮ  12-18л. лето '!I484</f>
        <v>48</v>
      </c>
      <c r="V510" s="91"/>
      <c r="W510" s="91"/>
      <c r="X510" s="106"/>
      <c r="Y510" s="106"/>
      <c r="Z510" s="106"/>
      <c r="AA510" s="106"/>
      <c r="AB510" s="106"/>
      <c r="AC510" s="106"/>
      <c r="AD510" s="106"/>
      <c r="AE510" s="106"/>
      <c r="AF510" s="106"/>
      <c r="AG510" s="106"/>
      <c r="AH510" s="106"/>
      <c r="AI510" s="106"/>
      <c r="AJ510" s="106"/>
      <c r="AK510" s="91"/>
      <c r="AL510" s="91"/>
      <c r="AM510" s="91"/>
      <c r="AN510" s="91"/>
      <c r="AO510" s="91"/>
      <c r="AP510" s="91"/>
      <c r="AQ510" s="91"/>
      <c r="AR510" s="91"/>
      <c r="AS510" s="91"/>
      <c r="AT510" s="91"/>
      <c r="AU510" s="91"/>
      <c r="AV510" s="91"/>
      <c r="AW510" s="91"/>
      <c r="AX510" s="91"/>
      <c r="AY510" s="91"/>
      <c r="AZ510" s="91"/>
      <c r="BA510" s="91"/>
      <c r="BB510" s="91"/>
      <c r="BC510" s="91"/>
      <c r="BD510" s="91"/>
      <c r="BE510" s="91"/>
      <c r="BF510" s="91"/>
      <c r="BG510" s="91"/>
      <c r="BH510" s="91"/>
      <c r="BI510" s="91"/>
    </row>
    <row r="511" spans="2:61" ht="13.5" customHeight="1">
      <c r="B511" s="1702" t="str">
        <f>'МЕНЮ  12-18л. лето '!J485</f>
        <v>501 / 21</v>
      </c>
      <c r="C511" s="1703" t="str">
        <f>'МЕНЮ  12-18л. лето '!C485</f>
        <v>Сок фруктовый (абрикосовый)</v>
      </c>
      <c r="D511" s="1704">
        <f>'МЕНЮ  12-18л. лето '!D485</f>
        <v>200</v>
      </c>
      <c r="E511" s="851">
        <f>'МЕНЮ  12-18л. лето '!E485</f>
        <v>1</v>
      </c>
      <c r="F511" s="842">
        <f>'МЕНЮ  12-18л. лето '!F485</f>
        <v>0</v>
      </c>
      <c r="G511" s="842">
        <f>'МЕНЮ  12-18л. лето '!G485</f>
        <v>25.4</v>
      </c>
      <c r="H511" s="844">
        <f>'МЕНЮ  12-18л. лето '!H485</f>
        <v>105.6</v>
      </c>
      <c r="I511" s="1683">
        <v>2.25</v>
      </c>
      <c r="J511" s="1683">
        <v>4.3999999999999997E-2</v>
      </c>
      <c r="K511" s="1683">
        <v>0.08</v>
      </c>
      <c r="L511" s="1686">
        <v>0</v>
      </c>
      <c r="M511" s="1687">
        <v>40</v>
      </c>
      <c r="N511" s="1687">
        <v>36</v>
      </c>
      <c r="O511" s="1687">
        <v>20</v>
      </c>
      <c r="P511" s="1688">
        <v>0.4</v>
      </c>
      <c r="Q511" s="1213">
        <f>'МЕНЮ  12-18л. лето '!I485</f>
        <v>75</v>
      </c>
      <c r="S511" s="239"/>
      <c r="V511" s="91"/>
      <c r="W511" s="91"/>
      <c r="X511" s="106"/>
      <c r="Y511" s="106"/>
      <c r="Z511" s="106"/>
      <c r="AA511" s="106"/>
      <c r="AB511" s="106"/>
      <c r="AC511" s="106"/>
      <c r="AD511" s="106"/>
      <c r="AE511" s="106"/>
      <c r="AF511" s="106"/>
      <c r="AG511" s="106"/>
      <c r="AH511" s="106"/>
      <c r="AI511" s="106"/>
      <c r="AJ511" s="106"/>
      <c r="AK511" s="91"/>
      <c r="AL511" s="91"/>
      <c r="AM511" s="91"/>
      <c r="AN511" s="91"/>
      <c r="AO511" s="91"/>
      <c r="AP511" s="91"/>
      <c r="AQ511" s="91"/>
      <c r="AR511" s="91"/>
      <c r="AS511" s="91"/>
      <c r="AT511" s="91"/>
      <c r="AU511" s="91"/>
      <c r="AV511" s="91"/>
      <c r="AW511" s="91"/>
      <c r="AX511" s="91"/>
      <c r="AY511" s="91"/>
      <c r="AZ511" s="91"/>
      <c r="BA511" s="91"/>
      <c r="BB511" s="91"/>
      <c r="BC511" s="91"/>
      <c r="BD511" s="91"/>
      <c r="BE511" s="91"/>
      <c r="BF511" s="91"/>
      <c r="BG511" s="91"/>
      <c r="BH511" s="91"/>
      <c r="BI511" s="91"/>
    </row>
    <row r="512" spans="2:61" ht="13.5" customHeight="1">
      <c r="B512" s="1702" t="str">
        <f>'МЕНЮ  12-18л. лето '!J486</f>
        <v>Пром.пр.</v>
      </c>
      <c r="C512" s="1703" t="str">
        <f>'МЕНЮ  12-18л. лето '!C486</f>
        <v>Хлеб пшеничный</v>
      </c>
      <c r="D512" s="1704">
        <f>'МЕНЮ  12-18л. лето '!D486</f>
        <v>70</v>
      </c>
      <c r="E512" s="851">
        <f>'МЕНЮ  12-18л. лето '!E486</f>
        <v>2.6949999999999998</v>
      </c>
      <c r="F512" s="842">
        <f>'МЕНЮ  12-18л. лето '!F486</f>
        <v>0.96299999999999997</v>
      </c>
      <c r="G512" s="842">
        <f>'МЕНЮ  12-18л. лето '!G486</f>
        <v>34.54</v>
      </c>
      <c r="H512" s="844">
        <f>'МЕНЮ  12-18л. лето '!H486</f>
        <v>171.209</v>
      </c>
      <c r="I512" s="1858">
        <v>0</v>
      </c>
      <c r="J512" s="1893">
        <v>0.09</v>
      </c>
      <c r="K512" s="1884">
        <v>0.03</v>
      </c>
      <c r="L512" s="1823">
        <v>0</v>
      </c>
      <c r="M512" s="1858">
        <v>14</v>
      </c>
      <c r="N512" s="1858">
        <v>46.67</v>
      </c>
      <c r="O512" s="1858">
        <v>9.8000000000000007</v>
      </c>
      <c r="P512" s="1884">
        <v>7.0000000000000007E-2</v>
      </c>
      <c r="Q512" s="1213">
        <f>'МЕНЮ  12-18л. лето '!I486</f>
        <v>9</v>
      </c>
      <c r="V512" s="91"/>
      <c r="W512" s="91"/>
      <c r="X512" s="106"/>
      <c r="Y512" s="106"/>
      <c r="Z512" s="106"/>
      <c r="AA512" s="106"/>
      <c r="AB512" s="106"/>
      <c r="AC512" s="106"/>
      <c r="AD512" s="106"/>
      <c r="AE512" s="106"/>
      <c r="AF512" s="106"/>
      <c r="AG512" s="106"/>
      <c r="AH512" s="106"/>
      <c r="AI512" s="106"/>
      <c r="AJ512" s="106"/>
      <c r="AK512" s="91"/>
      <c r="AL512" s="91"/>
      <c r="AM512" s="91"/>
      <c r="AN512" s="91"/>
      <c r="AO512" s="91"/>
      <c r="AP512" s="91"/>
      <c r="AQ512" s="91"/>
      <c r="AR512" s="91"/>
      <c r="AS512" s="91"/>
      <c r="AT512" s="91"/>
      <c r="AU512" s="91"/>
      <c r="AV512" s="91"/>
      <c r="AW512" s="91"/>
      <c r="AX512" s="91"/>
      <c r="AY512" s="91"/>
      <c r="AZ512" s="91"/>
      <c r="BA512" s="91"/>
      <c r="BB512" s="91"/>
      <c r="BC512" s="91"/>
      <c r="BD512" s="91"/>
      <c r="BE512" s="91"/>
      <c r="BF512" s="91"/>
      <c r="BG512" s="91"/>
      <c r="BH512" s="91"/>
      <c r="BI512" s="91"/>
    </row>
    <row r="513" spans="2:61" ht="13.5" customHeight="1" thickBot="1">
      <c r="B513" s="1217" t="str">
        <f>'МЕНЮ  12-18л. лето '!J487</f>
        <v>Пром.пр.</v>
      </c>
      <c r="C513" s="1012" t="str">
        <f>'МЕНЮ  12-18л. лето '!C487</f>
        <v>Хлеб ржаной</v>
      </c>
      <c r="D513" s="962">
        <f>'МЕНЮ  12-18л. лето '!D487</f>
        <v>50</v>
      </c>
      <c r="E513" s="851">
        <f>'МЕНЮ  12-18л. лето '!E487</f>
        <v>2.8250000000000002</v>
      </c>
      <c r="F513" s="842">
        <f>'МЕНЮ  12-18л. лето '!F487</f>
        <v>0.75</v>
      </c>
      <c r="G513" s="842">
        <f>'МЕНЮ  12-18л. лето '!G487</f>
        <v>20.931999999999999</v>
      </c>
      <c r="H513" s="844">
        <f>'МЕНЮ  12-18л. лето '!H487</f>
        <v>101.78</v>
      </c>
      <c r="I513" s="1884">
        <v>0</v>
      </c>
      <c r="J513" s="1884">
        <v>0.115</v>
      </c>
      <c r="K513" s="1884">
        <v>0.115</v>
      </c>
      <c r="L513" s="1823">
        <v>0</v>
      </c>
      <c r="M513" s="1884">
        <v>16.5</v>
      </c>
      <c r="N513" s="1884">
        <v>75.33</v>
      </c>
      <c r="O513" s="1884">
        <v>3.3</v>
      </c>
      <c r="P513" s="1893">
        <v>3.5000000000000003E-2</v>
      </c>
      <c r="Q513" s="1213">
        <f>'МЕНЮ  12-18л. лето '!I487</f>
        <v>10</v>
      </c>
      <c r="S513" s="239"/>
      <c r="V513" s="91"/>
      <c r="W513" s="91"/>
      <c r="X513" s="106"/>
      <c r="Y513" s="106"/>
      <c r="Z513" s="106"/>
      <c r="AA513" s="106"/>
      <c r="AB513" s="106"/>
      <c r="AC513" s="106"/>
      <c r="AD513" s="106"/>
      <c r="AE513" s="106"/>
      <c r="AF513" s="106"/>
      <c r="AG513" s="106"/>
      <c r="AH513" s="106"/>
      <c r="AI513" s="106"/>
      <c r="AJ513" s="106"/>
      <c r="AK513" s="91"/>
      <c r="AL513" s="91"/>
      <c r="AM513" s="91"/>
      <c r="AN513" s="91"/>
      <c r="AO513" s="91"/>
      <c r="AP513" s="91"/>
      <c r="AQ513" s="91"/>
      <c r="AR513" s="91"/>
      <c r="AS513" s="91"/>
      <c r="AT513" s="91"/>
      <c r="AU513" s="91"/>
      <c r="AV513" s="91"/>
      <c r="AW513" s="91"/>
      <c r="AX513" s="91"/>
      <c r="AY513" s="91"/>
      <c r="AZ513" s="91"/>
      <c r="BA513" s="91"/>
      <c r="BB513" s="91"/>
      <c r="BC513" s="91"/>
      <c r="BD513" s="91"/>
      <c r="BE513" s="91"/>
      <c r="BF513" s="91"/>
      <c r="BG513" s="91"/>
      <c r="BH513" s="91"/>
      <c r="BI513" s="91"/>
    </row>
    <row r="514" spans="2:61" ht="14.25" customHeight="1">
      <c r="B514" s="405" t="s">
        <v>337</v>
      </c>
      <c r="C514" s="1008"/>
      <c r="D514" s="1751">
        <f>'МЕНЮ  12-18л. лето '!D488</f>
        <v>840</v>
      </c>
      <c r="E514" s="422">
        <f t="shared" ref="E514:P514" si="45">SUM(E508:E513)</f>
        <v>30.812999999999999</v>
      </c>
      <c r="F514" s="407">
        <f t="shared" si="45"/>
        <v>32.89</v>
      </c>
      <c r="G514" s="640">
        <f t="shared" si="45"/>
        <v>128.96499999999997</v>
      </c>
      <c r="H514" s="949">
        <f t="shared" si="45"/>
        <v>948.36200000000008</v>
      </c>
      <c r="I514" s="425">
        <f t="shared" si="45"/>
        <v>18.830000000000002</v>
      </c>
      <c r="J514" s="425">
        <f t="shared" si="45"/>
        <v>0.55199999999999994</v>
      </c>
      <c r="K514" s="976">
        <f t="shared" si="45"/>
        <v>0.45299999999999996</v>
      </c>
      <c r="L514" s="425">
        <f t="shared" si="45"/>
        <v>7</v>
      </c>
      <c r="M514" s="914">
        <f t="shared" si="45"/>
        <v>553</v>
      </c>
      <c r="N514" s="914">
        <f t="shared" si="45"/>
        <v>337</v>
      </c>
      <c r="O514" s="914">
        <f t="shared" si="45"/>
        <v>79.28</v>
      </c>
      <c r="P514" s="426">
        <f t="shared" si="45"/>
        <v>2.8849999999999998</v>
      </c>
      <c r="Q514" s="977"/>
      <c r="V514" s="91"/>
      <c r="W514" s="91"/>
      <c r="X514" s="106"/>
      <c r="Y514" s="106"/>
      <c r="Z514" s="106"/>
      <c r="AA514" s="106"/>
      <c r="AB514" s="106"/>
      <c r="AC514" s="106"/>
      <c r="AD514" s="106"/>
      <c r="AE514" s="106"/>
      <c r="AF514" s="106"/>
      <c r="AG514" s="106"/>
      <c r="AH514" s="106"/>
      <c r="AI514" s="106"/>
      <c r="AJ514" s="106"/>
      <c r="AK514" s="91"/>
      <c r="AL514" s="91"/>
      <c r="AM514" s="91"/>
      <c r="AN514" s="91"/>
      <c r="AO514" s="91"/>
      <c r="AP514" s="91"/>
      <c r="AQ514" s="91"/>
      <c r="AR514" s="91"/>
      <c r="AS514" s="91"/>
      <c r="AT514" s="91"/>
      <c r="AU514" s="91"/>
      <c r="AV514" s="91"/>
      <c r="AW514" s="91"/>
      <c r="AX514" s="91"/>
      <c r="AY514" s="91"/>
      <c r="AZ514" s="91"/>
      <c r="BA514" s="91"/>
      <c r="BB514" s="91"/>
      <c r="BC514" s="91"/>
      <c r="BD514" s="91"/>
      <c r="BE514" s="91"/>
      <c r="BF514" s="91"/>
      <c r="BG514" s="91"/>
      <c r="BH514" s="91"/>
      <c r="BI514" s="91"/>
    </row>
    <row r="515" spans="2:61" ht="12.75" customHeight="1">
      <c r="B515" s="1100"/>
      <c r="C515" s="871" t="s">
        <v>10</v>
      </c>
      <c r="D515" s="1198">
        <v>0.35</v>
      </c>
      <c r="E515" s="1199">
        <v>31.5</v>
      </c>
      <c r="F515" s="1181">
        <v>32.200000000000003</v>
      </c>
      <c r="G515" s="1219">
        <v>134.05000000000001</v>
      </c>
      <c r="H515" s="1200">
        <v>952</v>
      </c>
      <c r="I515" s="901">
        <v>24.5</v>
      </c>
      <c r="J515" s="878">
        <v>0.49</v>
      </c>
      <c r="K515" s="879">
        <v>0.56000000000000005</v>
      </c>
      <c r="L515" s="880">
        <v>315</v>
      </c>
      <c r="M515" s="902">
        <v>420</v>
      </c>
      <c r="N515" s="903">
        <v>420</v>
      </c>
      <c r="O515" s="903">
        <v>105</v>
      </c>
      <c r="P515" s="882">
        <v>6.3</v>
      </c>
      <c r="Q515" s="935"/>
      <c r="V515" s="91"/>
      <c r="W515" s="91"/>
      <c r="X515" s="106"/>
      <c r="Y515" s="106"/>
      <c r="Z515" s="106"/>
      <c r="AA515" s="106"/>
      <c r="AB515" s="106"/>
      <c r="AC515" s="106"/>
      <c r="AD515" s="106"/>
      <c r="AE515" s="106"/>
      <c r="AF515" s="106"/>
      <c r="AG515" s="106"/>
      <c r="AH515" s="106"/>
      <c r="AI515" s="106"/>
      <c r="AJ515" s="106"/>
      <c r="AK515" s="91"/>
      <c r="AL515" s="91"/>
      <c r="AM515" s="91"/>
      <c r="AN515" s="91"/>
      <c r="AO515" s="91"/>
      <c r="AP515" s="91"/>
      <c r="AQ515" s="91"/>
      <c r="AR515" s="91"/>
      <c r="AS515" s="91"/>
      <c r="AT515" s="91"/>
      <c r="AU515" s="91"/>
      <c r="AV515" s="91"/>
      <c r="AW515" s="91"/>
      <c r="AX515" s="91"/>
      <c r="AY515" s="91"/>
      <c r="AZ515" s="91"/>
      <c r="BA515" s="91"/>
      <c r="BB515" s="91"/>
      <c r="BC515" s="91"/>
      <c r="BD515" s="91"/>
      <c r="BE515" s="91"/>
      <c r="BF515" s="91"/>
      <c r="BG515" s="91"/>
      <c r="BH515" s="91"/>
      <c r="BI515" s="91"/>
    </row>
    <row r="516" spans="2:61" ht="13.5" customHeight="1" thickBot="1">
      <c r="B516" s="195"/>
      <c r="C516" s="1097" t="s">
        <v>505</v>
      </c>
      <c r="D516" s="1746"/>
      <c r="E516" s="1086">
        <v>-0.76</v>
      </c>
      <c r="F516" s="647">
        <v>0.75</v>
      </c>
      <c r="G516" s="647">
        <v>-1.33</v>
      </c>
      <c r="H516" s="1877">
        <v>-0.13</v>
      </c>
      <c r="I516" s="860">
        <v>-8.1</v>
      </c>
      <c r="J516" s="860">
        <v>4.43</v>
      </c>
      <c r="K516" s="860">
        <v>-6.69</v>
      </c>
      <c r="L516" s="860">
        <v>-34.22</v>
      </c>
      <c r="M516" s="860">
        <v>11.08</v>
      </c>
      <c r="N516" s="860">
        <v>-6.92</v>
      </c>
      <c r="O516" s="860">
        <v>-8.57</v>
      </c>
      <c r="P516" s="886">
        <v>-18.97</v>
      </c>
      <c r="Q516" s="1040"/>
      <c r="S516" s="238"/>
      <c r="V516" s="91"/>
      <c r="W516" s="91"/>
      <c r="X516" s="106"/>
      <c r="Y516" s="106"/>
      <c r="Z516" s="106"/>
      <c r="AA516" s="106"/>
      <c r="AB516" s="106"/>
      <c r="AC516" s="106"/>
      <c r="AD516" s="106"/>
      <c r="AE516" s="106"/>
      <c r="AF516" s="106"/>
      <c r="AG516" s="106"/>
      <c r="AH516" s="106"/>
      <c r="AI516" s="106"/>
      <c r="AJ516" s="106"/>
      <c r="AK516" s="91"/>
      <c r="AL516" s="91"/>
      <c r="AM516" s="91"/>
      <c r="AN516" s="91"/>
      <c r="AO516" s="91"/>
      <c r="AP516" s="91"/>
      <c r="AQ516" s="91"/>
      <c r="AR516" s="91"/>
      <c r="AS516" s="91"/>
      <c r="AT516" s="91"/>
      <c r="AU516" s="91"/>
      <c r="AV516" s="91"/>
      <c r="AW516" s="91"/>
      <c r="AX516" s="91"/>
      <c r="AY516" s="91"/>
      <c r="AZ516" s="91"/>
      <c r="BA516" s="91"/>
      <c r="BB516" s="91"/>
      <c r="BC516" s="91"/>
      <c r="BD516" s="91"/>
      <c r="BE516" s="91"/>
      <c r="BF516" s="91"/>
      <c r="BG516" s="91"/>
      <c r="BH516" s="91"/>
      <c r="BI516" s="91"/>
    </row>
    <row r="517" spans="2:61" ht="8.25" customHeight="1" thickBot="1">
      <c r="V517" s="91"/>
      <c r="W517" s="91"/>
      <c r="X517" s="106"/>
      <c r="Y517" s="106"/>
      <c r="Z517" s="106"/>
      <c r="AA517" s="106"/>
      <c r="AB517" s="106"/>
      <c r="AC517" s="106"/>
      <c r="AD517" s="106"/>
      <c r="AE517" s="106"/>
      <c r="AF517" s="106"/>
      <c r="AG517" s="106"/>
      <c r="AH517" s="106"/>
      <c r="AI517" s="106"/>
      <c r="AJ517" s="106"/>
      <c r="AK517" s="91"/>
      <c r="AL517" s="91"/>
      <c r="AM517" s="91"/>
      <c r="AN517" s="91"/>
      <c r="AO517" s="91"/>
      <c r="AP517" s="91"/>
      <c r="AQ517" s="91"/>
      <c r="AR517" s="91"/>
      <c r="AS517" s="91"/>
      <c r="AT517" s="91"/>
      <c r="AU517" s="91"/>
      <c r="AV517" s="91"/>
      <c r="AW517" s="91"/>
      <c r="AX517" s="91"/>
      <c r="AY517" s="91"/>
      <c r="AZ517" s="91"/>
      <c r="BA517" s="91"/>
      <c r="BB517" s="91"/>
      <c r="BC517" s="91"/>
      <c r="BD517" s="91"/>
      <c r="BE517" s="91"/>
      <c r="BF517" s="91"/>
      <c r="BG517" s="91"/>
      <c r="BH517" s="91"/>
      <c r="BI517" s="91"/>
    </row>
    <row r="518" spans="2:61" ht="12.75" customHeight="1">
      <c r="B518" s="33"/>
      <c r="C518" s="34" t="s">
        <v>508</v>
      </c>
      <c r="D518" s="35"/>
      <c r="E518" s="130">
        <f t="shared" ref="E518:P518" si="46">E504+E514</f>
        <v>49.232999999999997</v>
      </c>
      <c r="F518" s="425">
        <f t="shared" si="46"/>
        <v>59.22</v>
      </c>
      <c r="G518" s="425">
        <f t="shared" si="46"/>
        <v>220.93199999999996</v>
      </c>
      <c r="H518" s="425">
        <f t="shared" si="46"/>
        <v>1629.326</v>
      </c>
      <c r="I518" s="425">
        <f t="shared" si="46"/>
        <v>30.840000000000003</v>
      </c>
      <c r="J518" s="425">
        <f t="shared" si="46"/>
        <v>0.71009999999999995</v>
      </c>
      <c r="K518" s="425">
        <f t="shared" si="46"/>
        <v>0.84909999999999997</v>
      </c>
      <c r="L518" s="425">
        <f t="shared" si="46"/>
        <v>73.239999999999995</v>
      </c>
      <c r="M518" s="914">
        <f t="shared" si="46"/>
        <v>815.03700000000003</v>
      </c>
      <c r="N518" s="914">
        <f t="shared" si="46"/>
        <v>420.03</v>
      </c>
      <c r="O518" s="914">
        <f t="shared" si="46"/>
        <v>116.92400000000001</v>
      </c>
      <c r="P518" s="426">
        <f t="shared" si="46"/>
        <v>8.718</v>
      </c>
      <c r="Q518" s="627"/>
      <c r="V518" s="91"/>
      <c r="W518" s="91"/>
      <c r="X518" s="106"/>
      <c r="Y518" s="106"/>
      <c r="Z518" s="106"/>
      <c r="AA518" s="106"/>
      <c r="AB518" s="106"/>
      <c r="AC518" s="106"/>
      <c r="AD518" s="106"/>
      <c r="AE518" s="106"/>
      <c r="AF518" s="106"/>
      <c r="AG518" s="106"/>
      <c r="AH518" s="106"/>
      <c r="AI518" s="106"/>
      <c r="AJ518" s="106"/>
      <c r="AK518" s="91"/>
      <c r="AL518" s="91"/>
      <c r="AM518" s="91"/>
      <c r="AN518" s="91"/>
      <c r="AO518" s="91"/>
      <c r="AP518" s="91"/>
      <c r="AQ518" s="91"/>
      <c r="AR518" s="91"/>
      <c r="AS518" s="91"/>
      <c r="AT518" s="91"/>
      <c r="AU518" s="91"/>
      <c r="AV518" s="91"/>
      <c r="AW518" s="91"/>
      <c r="AX518" s="91"/>
      <c r="AY518" s="91"/>
      <c r="AZ518" s="91"/>
      <c r="BA518" s="91"/>
      <c r="BB518" s="91"/>
      <c r="BC518" s="91"/>
      <c r="BD518" s="91"/>
      <c r="BE518" s="91"/>
      <c r="BF518" s="91"/>
      <c r="BG518" s="91"/>
      <c r="BH518" s="91"/>
      <c r="BI518" s="91"/>
    </row>
    <row r="519" spans="2:61" ht="12" customHeight="1">
      <c r="B519" s="711"/>
      <c r="C519" s="916" t="s">
        <v>10</v>
      </c>
      <c r="D519" s="872">
        <v>0.6</v>
      </c>
      <c r="E519" s="917">
        <v>54</v>
      </c>
      <c r="F519" s="877">
        <v>55.2</v>
      </c>
      <c r="G519" s="1190">
        <v>229.8</v>
      </c>
      <c r="H519" s="918">
        <v>1632</v>
      </c>
      <c r="I519" s="901">
        <v>42</v>
      </c>
      <c r="J519" s="878">
        <v>0.84</v>
      </c>
      <c r="K519" s="879">
        <v>0.96</v>
      </c>
      <c r="L519" s="880">
        <v>540</v>
      </c>
      <c r="M519" s="919">
        <v>720</v>
      </c>
      <c r="N519" s="881">
        <v>720</v>
      </c>
      <c r="O519" s="881">
        <v>180</v>
      </c>
      <c r="P519" s="1802">
        <v>10.8</v>
      </c>
      <c r="Q519" s="627"/>
      <c r="V519" s="91"/>
      <c r="W519" s="91"/>
      <c r="X519" s="106"/>
      <c r="Y519" s="106"/>
      <c r="Z519" s="106"/>
      <c r="AA519" s="106"/>
      <c r="AB519" s="106"/>
      <c r="AC519" s="106"/>
      <c r="AD519" s="106"/>
      <c r="AE519" s="106"/>
      <c r="AF519" s="106"/>
      <c r="AG519" s="106"/>
      <c r="AH519" s="106"/>
      <c r="AI519" s="106"/>
      <c r="AJ519" s="106"/>
      <c r="AK519" s="91"/>
      <c r="AL519" s="91"/>
      <c r="AM519" s="91"/>
      <c r="AN519" s="91"/>
      <c r="AO519" s="91"/>
      <c r="AP519" s="91"/>
      <c r="AQ519" s="91"/>
      <c r="AR519" s="91"/>
      <c r="AS519" s="91"/>
      <c r="AT519" s="91"/>
      <c r="AU519" s="91"/>
      <c r="AV519" s="91"/>
      <c r="AW519" s="91"/>
      <c r="AX519" s="91"/>
      <c r="AY519" s="91"/>
      <c r="AZ519" s="91"/>
      <c r="BA519" s="91"/>
      <c r="BB519" s="91"/>
      <c r="BC519" s="91"/>
      <c r="BD519" s="91"/>
      <c r="BE519" s="91"/>
      <c r="BF519" s="91"/>
      <c r="BG519" s="91"/>
      <c r="BH519" s="91"/>
      <c r="BI519" s="91"/>
    </row>
    <row r="520" spans="2:61" ht="13.5" customHeight="1" thickBot="1">
      <c r="B520" s="195"/>
      <c r="C520" s="883" t="s">
        <v>505</v>
      </c>
      <c r="D520" s="884"/>
      <c r="E520" s="1086">
        <v>-5.3</v>
      </c>
      <c r="F520" s="647">
        <v>4.37</v>
      </c>
      <c r="G520" s="647">
        <v>-2.3199999999999998</v>
      </c>
      <c r="H520" s="1091">
        <v>-0.1</v>
      </c>
      <c r="I520" s="860">
        <v>-15.94</v>
      </c>
      <c r="J520" s="860">
        <v>-9.2799999999999994</v>
      </c>
      <c r="K520" s="860">
        <v>-6.93</v>
      </c>
      <c r="L520" s="860">
        <v>-51.86</v>
      </c>
      <c r="M520" s="860">
        <v>7.92</v>
      </c>
      <c r="N520" s="860">
        <v>-25</v>
      </c>
      <c r="O520" s="860">
        <v>-21.03</v>
      </c>
      <c r="P520" s="886">
        <v>-11.57</v>
      </c>
      <c r="Q520" s="627"/>
      <c r="V520" s="91"/>
      <c r="W520" s="91"/>
      <c r="X520" s="106"/>
      <c r="Y520" s="106"/>
      <c r="Z520" s="106"/>
      <c r="AA520" s="106"/>
      <c r="AB520" s="106"/>
      <c r="AC520" s="106"/>
      <c r="AD520" s="106"/>
      <c r="AE520" s="106"/>
      <c r="AF520" s="106"/>
      <c r="AG520" s="106"/>
      <c r="AH520" s="106"/>
      <c r="AI520" s="106"/>
      <c r="AJ520" s="106"/>
      <c r="AK520" s="91"/>
      <c r="AL520" s="91"/>
      <c r="AM520" s="91"/>
      <c r="AN520" s="91"/>
      <c r="AO520" s="91"/>
      <c r="AP520" s="91"/>
      <c r="AQ520" s="91"/>
      <c r="AR520" s="91"/>
      <c r="AS520" s="91"/>
      <c r="AT520" s="91"/>
      <c r="AU520" s="91"/>
      <c r="AV520" s="91"/>
      <c r="AW520" s="91"/>
      <c r="AX520" s="91"/>
      <c r="AY520" s="91"/>
      <c r="AZ520" s="91"/>
      <c r="BA520" s="91"/>
      <c r="BB520" s="91"/>
      <c r="BC520" s="91"/>
      <c r="BD520" s="91"/>
      <c r="BE520" s="91"/>
      <c r="BF520" s="91"/>
      <c r="BG520" s="91"/>
      <c r="BH520" s="91"/>
      <c r="BI520" s="91"/>
    </row>
    <row r="521" spans="2:61" ht="8.25" customHeight="1" thickBot="1">
      <c r="Q521" s="796"/>
      <c r="V521" s="91"/>
      <c r="W521" s="91"/>
      <c r="X521" s="106"/>
      <c r="Y521" s="106"/>
      <c r="Z521" s="106"/>
      <c r="AA521" s="106"/>
      <c r="AB521" s="106"/>
      <c r="AC521" s="106"/>
      <c r="AD521" s="106"/>
      <c r="AE521" s="106"/>
      <c r="AF521" s="106"/>
      <c r="AG521" s="106"/>
      <c r="AH521" s="106"/>
      <c r="AI521" s="106"/>
      <c r="AJ521" s="106"/>
      <c r="AK521" s="91"/>
      <c r="AL521" s="91"/>
      <c r="AM521" s="91"/>
      <c r="AN521" s="91"/>
      <c r="AO521" s="91"/>
      <c r="AP521" s="91"/>
      <c r="AQ521" s="91"/>
      <c r="AR521" s="91"/>
      <c r="AS521" s="91"/>
      <c r="AT521" s="91"/>
      <c r="AU521" s="91"/>
      <c r="AV521" s="91"/>
      <c r="AW521" s="91"/>
      <c r="AX521" s="91"/>
      <c r="AY521" s="91"/>
      <c r="AZ521" s="91"/>
      <c r="BA521" s="91"/>
      <c r="BB521" s="91"/>
      <c r="BC521" s="91"/>
      <c r="BD521" s="91"/>
      <c r="BE521" s="91"/>
      <c r="BF521" s="91"/>
      <c r="BG521" s="91"/>
      <c r="BH521" s="91"/>
      <c r="BI521" s="91"/>
    </row>
    <row r="522" spans="2:61" ht="15.75" thickBot="1">
      <c r="B522" s="808" t="s">
        <v>479</v>
      </c>
      <c r="C522" s="809" t="s">
        <v>588</v>
      </c>
      <c r="D522" s="810" t="s">
        <v>315</v>
      </c>
      <c r="E522" s="811" t="s">
        <v>316</v>
      </c>
      <c r="F522" s="199"/>
      <c r="G522" s="199"/>
      <c r="H522" s="812"/>
      <c r="I522" s="710" t="s">
        <v>481</v>
      </c>
      <c r="J522" s="812"/>
      <c r="K522" s="813"/>
      <c r="L522" s="481"/>
      <c r="M522" s="814" t="s">
        <v>482</v>
      </c>
      <c r="N522" s="812"/>
      <c r="O522" s="812"/>
      <c r="P522" s="63"/>
      <c r="Q522" s="815"/>
      <c r="V522" s="91"/>
      <c r="W522" s="91"/>
      <c r="X522" s="106"/>
      <c r="Y522" s="106"/>
      <c r="Z522" s="106"/>
      <c r="AA522" s="106"/>
      <c r="AB522" s="106"/>
      <c r="AC522" s="106"/>
      <c r="AD522" s="106"/>
      <c r="AE522" s="106"/>
      <c r="AF522" s="106"/>
      <c r="AG522" s="106"/>
      <c r="AH522" s="106"/>
      <c r="AI522" s="106"/>
      <c r="AJ522" s="106"/>
      <c r="AK522" s="91"/>
      <c r="AL522" s="91"/>
      <c r="AM522" s="91"/>
      <c r="AN522" s="91"/>
      <c r="AO522" s="91"/>
      <c r="AP522" s="91"/>
      <c r="AQ522" s="91"/>
      <c r="AR522" s="91"/>
      <c r="AS522" s="91"/>
      <c r="AT522" s="91"/>
      <c r="AU522" s="91"/>
      <c r="AV522" s="91"/>
      <c r="AW522" s="91"/>
      <c r="AX522" s="91"/>
      <c r="AY522" s="91"/>
      <c r="AZ522" s="91"/>
      <c r="BA522" s="91"/>
      <c r="BB522" s="91"/>
      <c r="BC522" s="91"/>
      <c r="BD522" s="91"/>
      <c r="BE522" s="91"/>
      <c r="BF522" s="91"/>
      <c r="BG522" s="91"/>
      <c r="BH522" s="91"/>
      <c r="BI522" s="91"/>
    </row>
    <row r="523" spans="2:61" ht="13.5" customHeight="1" thickBot="1">
      <c r="B523" s="380" t="s">
        <v>484</v>
      </c>
      <c r="C523" s="369"/>
      <c r="D523" s="816" t="s">
        <v>322</v>
      </c>
      <c r="E523" s="817"/>
      <c r="F523" s="440"/>
      <c r="G523" s="1289" t="s">
        <v>485</v>
      </c>
      <c r="H523" s="819" t="s">
        <v>486</v>
      </c>
      <c r="I523" s="189"/>
      <c r="J523" s="189"/>
      <c r="K523" s="189"/>
      <c r="L523" s="920"/>
      <c r="M523" s="921" t="s">
        <v>487</v>
      </c>
      <c r="N523" s="189"/>
      <c r="O523" s="189"/>
      <c r="P523" s="920"/>
      <c r="Q523" s="821"/>
      <c r="V523" s="91"/>
      <c r="W523" s="91"/>
      <c r="X523" s="106"/>
      <c r="Y523" s="106"/>
      <c r="Z523" s="106"/>
      <c r="AA523" s="106"/>
      <c r="AB523" s="106"/>
      <c r="AC523" s="106"/>
      <c r="AD523" s="106"/>
      <c r="AE523" s="106"/>
      <c r="AF523" s="106"/>
      <c r="AG523" s="106"/>
      <c r="AH523" s="106"/>
      <c r="AI523" s="106"/>
      <c r="AJ523" s="106"/>
      <c r="AK523" s="91"/>
      <c r="AL523" s="91"/>
      <c r="AM523" s="91"/>
      <c r="AN523" s="91"/>
      <c r="AO523" s="91"/>
      <c r="AP523" s="91"/>
      <c r="AQ523" s="91"/>
      <c r="AR523" s="91"/>
      <c r="AS523" s="91"/>
      <c r="AT523" s="91"/>
      <c r="AU523" s="91"/>
      <c r="AV523" s="91"/>
      <c r="AW523" s="91"/>
      <c r="AX523" s="91"/>
      <c r="AY523" s="91"/>
      <c r="AZ523" s="91"/>
      <c r="BA523" s="91"/>
      <c r="BB523" s="91"/>
      <c r="BC523" s="91"/>
      <c r="BD523" s="91"/>
      <c r="BE523" s="91"/>
      <c r="BF523" s="91"/>
      <c r="BG523" s="91"/>
      <c r="BH523" s="91"/>
      <c r="BI523" s="91"/>
    </row>
    <row r="524" spans="2:61" ht="11.25" customHeight="1">
      <c r="B524" s="380" t="s">
        <v>489</v>
      </c>
      <c r="C524" s="369" t="s">
        <v>321</v>
      </c>
      <c r="D524" s="822"/>
      <c r="E524" s="816" t="s">
        <v>323</v>
      </c>
      <c r="F524" s="823" t="s">
        <v>65</v>
      </c>
      <c r="G524" s="1289" t="s">
        <v>490</v>
      </c>
      <c r="H524" s="824" t="s">
        <v>327</v>
      </c>
      <c r="I524" s="817"/>
      <c r="J524" s="825"/>
      <c r="K524" s="812"/>
      <c r="L524" s="825"/>
      <c r="M524" s="826" t="s">
        <v>491</v>
      </c>
      <c r="N524" s="827" t="s">
        <v>492</v>
      </c>
      <c r="O524" s="828" t="s">
        <v>493</v>
      </c>
      <c r="P524" s="829" t="s">
        <v>494</v>
      </c>
      <c r="Q524" s="821"/>
      <c r="V524" s="91"/>
      <c r="W524" s="91"/>
      <c r="X524" s="106"/>
      <c r="Y524" s="106"/>
      <c r="Z524" s="106"/>
      <c r="AA524" s="106"/>
      <c r="AB524" s="106"/>
      <c r="AC524" s="106"/>
      <c r="AD524" s="106"/>
      <c r="AE524" s="106"/>
      <c r="AF524" s="106"/>
      <c r="AG524" s="106"/>
      <c r="AH524" s="106"/>
      <c r="AI524" s="106"/>
      <c r="AJ524" s="106"/>
      <c r="AK524" s="91"/>
      <c r="AL524" s="91"/>
      <c r="AM524" s="91"/>
      <c r="AN524" s="91"/>
      <c r="AO524" s="91"/>
      <c r="AP524" s="91"/>
      <c r="AQ524" s="91"/>
      <c r="AR524" s="91"/>
      <c r="AS524" s="91"/>
      <c r="AT524" s="91"/>
      <c r="AU524" s="91"/>
      <c r="AV524" s="91"/>
      <c r="AW524" s="91"/>
      <c r="AX524" s="91"/>
      <c r="AY524" s="91"/>
      <c r="AZ524" s="91"/>
      <c r="BA524" s="91"/>
      <c r="BB524" s="91"/>
      <c r="BC524" s="91"/>
      <c r="BD524" s="91"/>
      <c r="BE524" s="91"/>
      <c r="BF524" s="91"/>
      <c r="BG524" s="91"/>
      <c r="BH524" s="91"/>
      <c r="BI524" s="91"/>
    </row>
    <row r="525" spans="2:61" ht="12" customHeight="1" thickBot="1">
      <c r="B525" s="50"/>
      <c r="C525" s="830"/>
      <c r="D525" s="410"/>
      <c r="E525" s="831" t="s">
        <v>5</v>
      </c>
      <c r="F525" s="378" t="s">
        <v>6</v>
      </c>
      <c r="G525" s="922" t="s">
        <v>7</v>
      </c>
      <c r="H525" s="832" t="s">
        <v>496</v>
      </c>
      <c r="I525" s="833" t="s">
        <v>497</v>
      </c>
      <c r="J525" s="834" t="s">
        <v>498</v>
      </c>
      <c r="K525" s="835" t="s">
        <v>499</v>
      </c>
      <c r="L525" s="834" t="s">
        <v>500</v>
      </c>
      <c r="M525" s="836" t="s">
        <v>501</v>
      </c>
      <c r="N525" s="834" t="s">
        <v>502</v>
      </c>
      <c r="O525" s="835" t="s">
        <v>503</v>
      </c>
      <c r="P525" s="837" t="s">
        <v>504</v>
      </c>
      <c r="Q525" s="830"/>
      <c r="V525" s="91"/>
      <c r="W525" s="91"/>
      <c r="X525" s="106"/>
      <c r="Y525" s="106"/>
      <c r="Z525" s="106"/>
      <c r="AA525" s="106"/>
      <c r="AB525" s="106"/>
      <c r="AC525" s="106"/>
      <c r="AD525" s="106"/>
      <c r="AE525" s="106"/>
      <c r="AF525" s="106"/>
      <c r="AG525" s="106"/>
      <c r="AH525" s="106"/>
      <c r="AI525" s="106"/>
      <c r="AJ525" s="106"/>
      <c r="AK525" s="91"/>
      <c r="AL525" s="91"/>
      <c r="AM525" s="91"/>
      <c r="AN525" s="91"/>
      <c r="AO525" s="91"/>
      <c r="AP525" s="91"/>
      <c r="AQ525" s="91"/>
      <c r="AR525" s="91"/>
      <c r="AS525" s="91"/>
      <c r="AT525" s="91"/>
      <c r="AU525" s="91"/>
      <c r="AV525" s="91"/>
      <c r="AW525" s="91"/>
      <c r="AX525" s="91"/>
      <c r="AY525" s="91"/>
      <c r="AZ525" s="91"/>
      <c r="BA525" s="91"/>
      <c r="BB525" s="91"/>
      <c r="BC525" s="91"/>
      <c r="BD525" s="91"/>
      <c r="BE525" s="91"/>
      <c r="BF525" s="91"/>
      <c r="BG525" s="91"/>
      <c r="BH525" s="91"/>
      <c r="BI525" s="91"/>
    </row>
    <row r="526" spans="2:61">
      <c r="B526" s="75"/>
      <c r="C526" s="650" t="s">
        <v>172</v>
      </c>
      <c r="D526" s="923"/>
      <c r="E526" s="427"/>
      <c r="F526" s="385"/>
      <c r="G526" s="385"/>
      <c r="H526" s="924"/>
      <c r="I526" s="965"/>
      <c r="J526" s="965"/>
      <c r="K526" s="192"/>
      <c r="L526" s="965"/>
      <c r="M526" s="965"/>
      <c r="N526" s="965"/>
      <c r="O526" s="965"/>
      <c r="P526" s="1030"/>
      <c r="Q526" s="960"/>
      <c r="V526" s="91"/>
      <c r="W526" s="91"/>
      <c r="X526" s="106"/>
      <c r="Y526" s="106"/>
      <c r="Z526" s="106"/>
      <c r="AA526" s="106"/>
      <c r="AB526" s="106"/>
      <c r="AC526" s="106"/>
      <c r="AD526" s="106"/>
      <c r="AE526" s="106"/>
      <c r="AF526" s="106"/>
      <c r="AG526" s="106"/>
      <c r="AH526" s="106"/>
      <c r="AI526" s="106"/>
      <c r="AJ526" s="106"/>
      <c r="AK526" s="91"/>
      <c r="AL526" s="91"/>
      <c r="AM526" s="91"/>
      <c r="AN526" s="91"/>
      <c r="AO526" s="91"/>
      <c r="AP526" s="91"/>
      <c r="AQ526" s="91"/>
      <c r="AR526" s="91"/>
      <c r="AS526" s="91"/>
      <c r="AT526" s="91"/>
      <c r="AU526" s="91"/>
      <c r="AV526" s="91"/>
      <c r="AW526" s="91"/>
      <c r="AX526" s="91"/>
      <c r="AY526" s="91"/>
      <c r="AZ526" s="91"/>
      <c r="BA526" s="91"/>
      <c r="BB526" s="91"/>
      <c r="BC526" s="91"/>
      <c r="BD526" s="91"/>
      <c r="BE526" s="91"/>
      <c r="BF526" s="91"/>
      <c r="BG526" s="91"/>
      <c r="BH526" s="91"/>
      <c r="BI526" s="91"/>
    </row>
    <row r="527" spans="2:61">
      <c r="B527" s="1736" t="str">
        <f>'МЕНЮ  12-18л. лето '!J500</f>
        <v>121/17</v>
      </c>
      <c r="C527" s="1737" t="str">
        <f>'МЕНЮ  12-18л. лето '!C500</f>
        <v>Суп молочный с крупой (гречка)</v>
      </c>
      <c r="D527" s="1738">
        <f>'МЕНЮ  12-18л. лето '!D500</f>
        <v>250</v>
      </c>
      <c r="E527" s="1896">
        <f>'МЕНЮ  12-18л. лето '!E500</f>
        <v>9.51</v>
      </c>
      <c r="F527" s="848">
        <f>'МЕНЮ  12-18л. лето '!F500</f>
        <v>6.95</v>
      </c>
      <c r="G527" s="848">
        <f>'МЕНЮ  12-18л. лето '!G500</f>
        <v>23.062000000000001</v>
      </c>
      <c r="H527" s="850">
        <f>'МЕНЮ  12-18л. лето '!H500</f>
        <v>192.1</v>
      </c>
      <c r="I527" s="857">
        <v>4.3040000000000003</v>
      </c>
      <c r="J527" s="857">
        <v>8.0299999999999996E-2</v>
      </c>
      <c r="K527" s="857">
        <v>0.14899999999999999</v>
      </c>
      <c r="L527" s="712">
        <v>267.10000000000002</v>
      </c>
      <c r="M527" s="857">
        <v>260.017</v>
      </c>
      <c r="N527" s="857">
        <v>105.83</v>
      </c>
      <c r="O527" s="857">
        <v>18.98</v>
      </c>
      <c r="P527" s="858">
        <v>2.9689999999999999</v>
      </c>
      <c r="Q527" s="946">
        <f>'МЕНЮ  12-18л. лето '!I500</f>
        <v>27</v>
      </c>
      <c r="V527" s="91"/>
      <c r="W527" s="91"/>
      <c r="X527" s="106"/>
      <c r="Y527" s="106"/>
      <c r="Z527" s="106"/>
      <c r="AA527" s="106"/>
      <c r="AB527" s="106"/>
      <c r="AC527" s="106"/>
      <c r="AD527" s="106"/>
      <c r="AE527" s="106"/>
      <c r="AF527" s="106"/>
      <c r="AG527" s="106"/>
      <c r="AH527" s="106"/>
      <c r="AI527" s="106"/>
      <c r="AJ527" s="106"/>
      <c r="AK527" s="91"/>
      <c r="AL527" s="91"/>
      <c r="AM527" s="91"/>
      <c r="AN527" s="91"/>
      <c r="AO527" s="91"/>
      <c r="AP527" s="91"/>
      <c r="AQ527" s="91"/>
      <c r="AR527" s="91"/>
      <c r="AS527" s="91"/>
      <c r="AT527" s="91"/>
      <c r="AU527" s="91"/>
      <c r="AV527" s="91"/>
      <c r="AW527" s="91"/>
      <c r="AX527" s="91"/>
      <c r="AY527" s="91"/>
      <c r="AZ527" s="91"/>
      <c r="BA527" s="91"/>
      <c r="BB527" s="91"/>
      <c r="BC527" s="91"/>
      <c r="BD527" s="91"/>
      <c r="BE527" s="91"/>
      <c r="BF527" s="91"/>
      <c r="BG527" s="91"/>
      <c r="BH527" s="91"/>
      <c r="BI527" s="91"/>
    </row>
    <row r="528" spans="2:61">
      <c r="B528" s="1702" t="str">
        <f>'МЕНЮ  12-18л. лето '!J501</f>
        <v>Пром.пр.</v>
      </c>
      <c r="C528" s="1737" t="str">
        <f>'МЕНЮ  12-18л. лето '!C501</f>
        <v>Кондитерка (печенье)</v>
      </c>
      <c r="D528" s="1738">
        <f>'МЕНЮ  12-18л. лето '!D501</f>
        <v>15</v>
      </c>
      <c r="E528" s="1896">
        <f>'МЕНЮ  12-18л. лето '!E501</f>
        <v>0.60599999999999998</v>
      </c>
      <c r="F528" s="848">
        <f>'МЕНЮ  12-18л. лето '!F501</f>
        <v>3.1709999999999998</v>
      </c>
      <c r="G528" s="848">
        <f>'МЕНЮ  12-18л. лето '!G501</f>
        <v>6.3710000000000004</v>
      </c>
      <c r="H528" s="850">
        <f>'МЕНЮ  12-18л. лето '!H501</f>
        <v>53.438000000000002</v>
      </c>
      <c r="I528" s="1884">
        <v>0</v>
      </c>
      <c r="J528" s="1893">
        <v>1.4999999999999999E-2</v>
      </c>
      <c r="K528" s="1893">
        <v>8.0000000000000002E-3</v>
      </c>
      <c r="L528" s="1823">
        <v>1.5</v>
      </c>
      <c r="M528" s="1884">
        <v>4.3499999999999996</v>
      </c>
      <c r="N528" s="1884">
        <v>0</v>
      </c>
      <c r="O528" s="1884">
        <v>0.3</v>
      </c>
      <c r="P528" s="1884">
        <v>3.15E-2</v>
      </c>
      <c r="Q528" s="946">
        <f>'МЕНЮ  12-18л. лето '!I501</f>
        <v>11</v>
      </c>
      <c r="AA528" s="106"/>
      <c r="AB528" s="106"/>
      <c r="AC528" s="106"/>
      <c r="AD528" s="106"/>
      <c r="AE528" s="106"/>
      <c r="AF528" s="106"/>
      <c r="AG528" s="106"/>
      <c r="AH528" s="106"/>
      <c r="AI528" s="106"/>
      <c r="AJ528" s="106"/>
      <c r="AK528" s="91"/>
      <c r="AL528" s="91"/>
      <c r="AM528" s="91"/>
      <c r="AN528" s="91"/>
      <c r="AO528" s="91"/>
      <c r="AP528" s="91"/>
      <c r="AQ528" s="91"/>
      <c r="AR528" s="91"/>
      <c r="AS528" s="91"/>
      <c r="AT528" s="91"/>
      <c r="AU528" s="91"/>
      <c r="AV528" s="91"/>
      <c r="AW528" s="91"/>
      <c r="AX528" s="91"/>
      <c r="AY528" s="91"/>
      <c r="AZ528" s="91"/>
      <c r="BA528" s="91"/>
      <c r="BB528" s="91"/>
      <c r="BC528" s="91"/>
      <c r="BD528" s="91"/>
      <c r="BE528" s="91"/>
      <c r="BF528" s="91"/>
      <c r="BG528" s="91"/>
      <c r="BH528" s="91"/>
      <c r="BI528" s="91"/>
    </row>
    <row r="529" spans="2:61" ht="14.25" customHeight="1">
      <c r="B529" s="1736" t="str">
        <f>'МЕНЮ  12-18л. лето '!J502</f>
        <v>460/21</v>
      </c>
      <c r="C529" s="1737" t="str">
        <f>'МЕНЮ  12-18л. лето '!C502</f>
        <v>Чай с молоком</v>
      </c>
      <c r="D529" s="1738">
        <f>'МЕНЮ  12-18л. лето '!D502</f>
        <v>200</v>
      </c>
      <c r="E529" s="895">
        <f>'МЕНЮ  12-18л. лето '!E502</f>
        <v>2.91</v>
      </c>
      <c r="F529" s="849">
        <f>'МЕНЮ  12-18л. лето '!F502</f>
        <v>2.2000000000000002</v>
      </c>
      <c r="G529" s="849">
        <f>'МЕНЮ  12-18л. лето '!G502</f>
        <v>14.66</v>
      </c>
      <c r="H529" s="850">
        <f>'МЕНЮ  12-18л. лето '!H502</f>
        <v>90.41</v>
      </c>
      <c r="I529" s="848">
        <v>0.6</v>
      </c>
      <c r="J529" s="849">
        <v>0.02</v>
      </c>
      <c r="K529" s="849">
        <v>0.14000000000000001</v>
      </c>
      <c r="L529" s="853">
        <v>13.8</v>
      </c>
      <c r="M529" s="861">
        <v>114.96</v>
      </c>
      <c r="N529" s="842">
        <v>92.4</v>
      </c>
      <c r="O529" s="842">
        <v>19.78</v>
      </c>
      <c r="P529" s="852">
        <v>1.53</v>
      </c>
      <c r="Q529" s="946">
        <f>'МЕНЮ  12-18л. лето '!I502</f>
        <v>68</v>
      </c>
      <c r="AA529" s="106"/>
      <c r="AB529" s="106"/>
      <c r="AC529" s="106"/>
      <c r="AD529" s="106"/>
      <c r="AE529" s="106"/>
      <c r="AF529" s="106"/>
      <c r="AG529" s="106"/>
      <c r="AH529" s="106"/>
      <c r="AI529" s="106"/>
      <c r="AJ529" s="106"/>
      <c r="AK529" s="91"/>
      <c r="AL529" s="91"/>
      <c r="AM529" s="91"/>
      <c r="AN529" s="91"/>
      <c r="AO529" s="91"/>
      <c r="AP529" s="91"/>
      <c r="AQ529" s="91"/>
      <c r="AR529" s="91"/>
      <c r="AS529" s="91"/>
      <c r="AT529" s="91"/>
      <c r="AU529" s="91"/>
      <c r="AV529" s="91"/>
      <c r="AW529" s="91"/>
      <c r="AX529" s="91"/>
      <c r="AY529" s="91"/>
      <c r="AZ529" s="91"/>
      <c r="BA529" s="91"/>
      <c r="BB529" s="91"/>
      <c r="BC529" s="91"/>
      <c r="BD529" s="91"/>
      <c r="BE529" s="91"/>
      <c r="BF529" s="91"/>
      <c r="BG529" s="91"/>
      <c r="BH529" s="91"/>
      <c r="BI529" s="91"/>
    </row>
    <row r="530" spans="2:61" ht="13.5" customHeight="1">
      <c r="B530" s="1736" t="str">
        <f>'МЕНЮ  12-18л. лето '!J503</f>
        <v>401/17</v>
      </c>
      <c r="C530" s="1737" t="str">
        <f>'МЕНЮ  12-18л. лето '!C503</f>
        <v xml:space="preserve">Оладьи </v>
      </c>
      <c r="D530" s="1738">
        <f>'МЕНЮ  12-18л. лето '!D503</f>
        <v>100</v>
      </c>
      <c r="E530" s="895">
        <f>'МЕНЮ  12-18л. лето '!E503</f>
        <v>7.91</v>
      </c>
      <c r="F530" s="849">
        <f>'МЕНЮ  12-18л. лето '!F503</f>
        <v>10.199999999999999</v>
      </c>
      <c r="G530" s="849">
        <f>'МЕНЮ  12-18л. лето '!G503</f>
        <v>30.12</v>
      </c>
      <c r="H530" s="850">
        <f>'МЕНЮ  12-18л. лето '!H503</f>
        <v>243.92</v>
      </c>
      <c r="I530" s="842">
        <v>0</v>
      </c>
      <c r="J530" s="845">
        <v>0.15</v>
      </c>
      <c r="K530" s="845">
        <v>0.03</v>
      </c>
      <c r="L530" s="844">
        <v>0</v>
      </c>
      <c r="M530" s="851">
        <v>117.43</v>
      </c>
      <c r="N530" s="842">
        <v>35.71</v>
      </c>
      <c r="O530" s="842">
        <v>8.1199999999999992</v>
      </c>
      <c r="P530" s="1388">
        <v>0.1</v>
      </c>
      <c r="Q530" s="946">
        <f>'МЕНЮ  12-18л. лето '!I503</f>
        <v>65</v>
      </c>
      <c r="V530" s="91"/>
      <c r="W530" s="91"/>
      <c r="X530" s="106"/>
      <c r="Y530" s="106"/>
      <c r="Z530" s="106"/>
      <c r="AA530" s="106"/>
      <c r="AB530" s="106"/>
      <c r="AC530" s="106"/>
      <c r="AD530" s="106"/>
      <c r="AE530" s="106"/>
      <c r="AF530" s="106"/>
      <c r="AG530" s="106"/>
      <c r="AH530" s="106"/>
      <c r="AI530" s="106"/>
      <c r="AJ530" s="106"/>
      <c r="AK530" s="91"/>
      <c r="AL530" s="91"/>
      <c r="AM530" s="91"/>
      <c r="AN530" s="91"/>
      <c r="AO530" s="91"/>
      <c r="AP530" s="91"/>
      <c r="AQ530" s="91"/>
      <c r="AR530" s="91"/>
      <c r="AS530" s="91"/>
      <c r="AT530" s="91"/>
      <c r="AU530" s="91"/>
      <c r="AV530" s="91"/>
      <c r="AW530" s="91"/>
      <c r="AX530" s="91"/>
      <c r="AY530" s="91"/>
      <c r="AZ530" s="91"/>
      <c r="BA530" s="91"/>
      <c r="BB530" s="91"/>
      <c r="BC530" s="91"/>
      <c r="BD530" s="91"/>
      <c r="BE530" s="91"/>
      <c r="BF530" s="91"/>
      <c r="BG530" s="91"/>
      <c r="BH530" s="91"/>
      <c r="BI530" s="91"/>
    </row>
    <row r="531" spans="2:61" ht="15.75" thickBot="1">
      <c r="B531" s="1217" t="str">
        <f>'МЕНЮ  12-18л. лето '!J504</f>
        <v>Пром.пр.</v>
      </c>
      <c r="C531" s="307" t="str">
        <f>'МЕНЮ  12-18л. лето '!C504</f>
        <v>Хлеб пшеничный</v>
      </c>
      <c r="D531" s="1739">
        <f>'МЕНЮ  12-18л. лето '!D504</f>
        <v>40</v>
      </c>
      <c r="E531" s="895">
        <f>'МЕНЮ  12-18л. лето '!E504</f>
        <v>1.54</v>
      </c>
      <c r="F531" s="849">
        <f>'МЕНЮ  12-18л. лето '!F504</f>
        <v>0.55000000000000004</v>
      </c>
      <c r="G531" s="849">
        <f>'МЕНЮ  12-18л. лето '!G504</f>
        <v>21.68</v>
      </c>
      <c r="H531" s="850">
        <f>'МЕНЮ  12-18л. лето '!H504</f>
        <v>97.83</v>
      </c>
      <c r="I531" s="1858">
        <v>0</v>
      </c>
      <c r="J531" s="1895">
        <v>4.8000000000000001E-2</v>
      </c>
      <c r="K531" s="1893">
        <v>1.6E-2</v>
      </c>
      <c r="L531" s="1823">
        <v>0</v>
      </c>
      <c r="M531" s="1858">
        <v>8</v>
      </c>
      <c r="N531" s="1858">
        <v>23.75</v>
      </c>
      <c r="O531" s="1858">
        <v>5.0999999999999996</v>
      </c>
      <c r="P531" s="1893">
        <v>0.04</v>
      </c>
      <c r="Q531" s="1707">
        <f>'МЕНЮ  12-18л. лето '!I504</f>
        <v>9</v>
      </c>
      <c r="V531" s="91"/>
      <c r="W531" s="91"/>
      <c r="X531" s="106"/>
      <c r="Y531" s="106"/>
      <c r="Z531" s="106"/>
      <c r="AA531" s="106"/>
      <c r="AB531" s="106"/>
      <c r="AC531" s="106"/>
      <c r="AD531" s="106"/>
      <c r="AE531" s="106"/>
      <c r="AF531" s="106"/>
      <c r="AG531" s="106"/>
      <c r="AH531" s="106"/>
      <c r="AI531" s="106"/>
      <c r="AJ531" s="106"/>
      <c r="AK531" s="91"/>
      <c r="AL531" s="91"/>
      <c r="AM531" s="91"/>
      <c r="AN531" s="91"/>
      <c r="AO531" s="91"/>
      <c r="AP531" s="91"/>
      <c r="AQ531" s="91"/>
      <c r="AR531" s="91"/>
      <c r="AS531" s="91"/>
      <c r="AT531" s="91"/>
      <c r="AU531" s="91"/>
      <c r="AV531" s="91"/>
      <c r="AW531" s="91"/>
      <c r="AX531" s="91"/>
      <c r="AY531" s="91"/>
      <c r="AZ531" s="91"/>
      <c r="BA531" s="91"/>
      <c r="BB531" s="91"/>
      <c r="BC531" s="91"/>
      <c r="BD531" s="91"/>
      <c r="BE531" s="91"/>
      <c r="BF531" s="91"/>
      <c r="BG531" s="91"/>
      <c r="BH531" s="91"/>
      <c r="BI531" s="91"/>
    </row>
    <row r="532" spans="2:61" ht="13.5" customHeight="1">
      <c r="B532" s="405" t="s">
        <v>333</v>
      </c>
      <c r="D532" s="1745">
        <f>'МЕНЮ  12-18л. лето '!D505</f>
        <v>605</v>
      </c>
      <c r="E532" s="406">
        <f t="shared" ref="E532:P532" si="47">SUM(E527:E531)</f>
        <v>22.475999999999999</v>
      </c>
      <c r="F532" s="407">
        <f t="shared" si="47"/>
        <v>23.071000000000002</v>
      </c>
      <c r="G532" s="408">
        <f t="shared" si="47"/>
        <v>95.893000000000001</v>
      </c>
      <c r="H532" s="1009">
        <f t="shared" si="47"/>
        <v>677.69799999999998</v>
      </c>
      <c r="I532" s="425">
        <f t="shared" si="47"/>
        <v>4.9039999999999999</v>
      </c>
      <c r="J532" s="640">
        <f t="shared" si="47"/>
        <v>0.31329999999999997</v>
      </c>
      <c r="K532" s="407">
        <f t="shared" si="47"/>
        <v>0.34300000000000008</v>
      </c>
      <c r="L532" s="939">
        <f t="shared" si="47"/>
        <v>282.40000000000003</v>
      </c>
      <c r="M532" s="939">
        <f t="shared" si="47"/>
        <v>504.75700000000001</v>
      </c>
      <c r="N532" s="939">
        <f t="shared" si="47"/>
        <v>257.69000000000005</v>
      </c>
      <c r="O532" s="939">
        <f t="shared" si="47"/>
        <v>52.28</v>
      </c>
      <c r="P532" s="951">
        <f t="shared" si="47"/>
        <v>4.6704999999999997</v>
      </c>
      <c r="Q532" s="935"/>
      <c r="V532" s="91"/>
      <c r="W532" s="91"/>
      <c r="X532" s="106"/>
      <c r="Y532" s="106"/>
      <c r="Z532" s="106"/>
      <c r="AA532" s="106"/>
      <c r="AB532" s="106"/>
      <c r="AC532" s="106"/>
      <c r="AD532" s="106"/>
      <c r="AE532" s="106"/>
      <c r="AF532" s="106"/>
      <c r="AG532" s="106"/>
      <c r="AH532" s="106"/>
      <c r="AI532" s="106"/>
      <c r="AJ532" s="106"/>
      <c r="AK532" s="91"/>
      <c r="AL532" s="91"/>
      <c r="AM532" s="91"/>
      <c r="AN532" s="91"/>
      <c r="AO532" s="91"/>
      <c r="AP532" s="91"/>
      <c r="AQ532" s="91"/>
      <c r="AR532" s="91"/>
      <c r="AS532" s="91"/>
      <c r="AT532" s="91"/>
      <c r="AU532" s="91"/>
      <c r="AV532" s="91"/>
      <c r="AW532" s="91"/>
      <c r="AX532" s="91"/>
      <c r="AY532" s="91"/>
      <c r="AZ532" s="91"/>
      <c r="BA532" s="91"/>
      <c r="BB532" s="91"/>
      <c r="BC532" s="91"/>
      <c r="BD532" s="91"/>
      <c r="BE532" s="91"/>
      <c r="BF532" s="91"/>
      <c r="BG532" s="91"/>
      <c r="BH532" s="91"/>
      <c r="BI532" s="91"/>
    </row>
    <row r="533" spans="2:61" ht="12" customHeight="1">
      <c r="B533" s="870"/>
      <c r="C533" s="871" t="s">
        <v>10</v>
      </c>
      <c r="D533" s="1198">
        <v>0.25</v>
      </c>
      <c r="E533" s="1010">
        <v>22.5</v>
      </c>
      <c r="F533" s="878">
        <v>23</v>
      </c>
      <c r="G533" s="879">
        <v>95.75</v>
      </c>
      <c r="H533" s="1011">
        <v>680</v>
      </c>
      <c r="I533" s="1181">
        <v>17.5</v>
      </c>
      <c r="J533" s="878">
        <v>0.35</v>
      </c>
      <c r="K533" s="879">
        <v>0.4</v>
      </c>
      <c r="L533" s="880">
        <v>225</v>
      </c>
      <c r="M533" s="1196">
        <v>300</v>
      </c>
      <c r="N533" s="880">
        <v>300</v>
      </c>
      <c r="O533" s="880">
        <v>75</v>
      </c>
      <c r="P533" s="882">
        <v>4.5</v>
      </c>
      <c r="Q533" s="935"/>
      <c r="V533" s="91"/>
      <c r="W533" s="91"/>
      <c r="X533" s="106"/>
      <c r="Y533" s="106"/>
      <c r="Z533" s="106"/>
      <c r="AA533" s="106"/>
      <c r="AB533" s="106"/>
      <c r="AC533" s="106"/>
      <c r="AD533" s="106"/>
      <c r="AE533" s="106"/>
      <c r="AF533" s="106"/>
      <c r="AG533" s="106"/>
      <c r="AH533" s="106"/>
      <c r="AI533" s="106"/>
      <c r="AJ533" s="106"/>
      <c r="AK533" s="91"/>
      <c r="AL533" s="91"/>
      <c r="AM533" s="91"/>
      <c r="AN533" s="91"/>
      <c r="AO533" s="91"/>
      <c r="AP533" s="91"/>
      <c r="AQ533" s="91"/>
      <c r="AR533" s="91"/>
      <c r="AS533" s="91"/>
      <c r="AT533" s="91"/>
      <c r="AU533" s="91"/>
      <c r="AV533" s="91"/>
      <c r="AW533" s="91"/>
      <c r="AX533" s="91"/>
      <c r="AY533" s="91"/>
      <c r="AZ533" s="91"/>
      <c r="BA533" s="91"/>
      <c r="BB533" s="91"/>
      <c r="BC533" s="91"/>
      <c r="BD533" s="91"/>
      <c r="BE533" s="91"/>
      <c r="BF533" s="91"/>
      <c r="BG533" s="91"/>
      <c r="BH533" s="91"/>
      <c r="BI533" s="91"/>
    </row>
    <row r="534" spans="2:61" ht="13.5" customHeight="1" thickBot="1">
      <c r="B534" s="195"/>
      <c r="C534" s="883" t="s">
        <v>505</v>
      </c>
      <c r="D534" s="1746"/>
      <c r="E534" s="1154">
        <v>-0.03</v>
      </c>
      <c r="F534" s="1155">
        <v>0.08</v>
      </c>
      <c r="G534" s="1155">
        <v>0.04</v>
      </c>
      <c r="H534" s="2070">
        <v>-0.08</v>
      </c>
      <c r="I534" s="860">
        <v>-17.989999999999998</v>
      </c>
      <c r="J534" s="860">
        <v>-2.62</v>
      </c>
      <c r="K534" s="860">
        <v>-3.56</v>
      </c>
      <c r="L534" s="860">
        <v>6.38</v>
      </c>
      <c r="M534" s="860">
        <v>17.059999999999999</v>
      </c>
      <c r="N534" s="860">
        <v>-3.53</v>
      </c>
      <c r="O534" s="860">
        <v>-7.57</v>
      </c>
      <c r="P534" s="886">
        <v>0.95</v>
      </c>
      <c r="Q534" s="68"/>
      <c r="AE534" s="106"/>
      <c r="AF534" s="106"/>
      <c r="AG534" s="106"/>
      <c r="AH534" s="106"/>
      <c r="AI534" s="106"/>
      <c r="AJ534" s="106"/>
      <c r="AK534" s="91"/>
      <c r="AL534" s="91"/>
      <c r="AM534" s="91"/>
      <c r="AN534" s="91"/>
      <c r="AO534" s="91"/>
      <c r="AP534" s="91"/>
      <c r="AQ534" s="91"/>
      <c r="AR534" s="91"/>
      <c r="AS534" s="91"/>
      <c r="AT534" s="91"/>
      <c r="AU534" s="91"/>
      <c r="AV534" s="91"/>
      <c r="AW534" s="91"/>
      <c r="AX534" s="91"/>
      <c r="AY534" s="91"/>
      <c r="AZ534" s="91"/>
      <c r="BA534" s="91"/>
      <c r="BB534" s="91"/>
      <c r="BC534" s="91"/>
      <c r="BD534" s="91"/>
      <c r="BE534" s="91"/>
      <c r="BF534" s="91"/>
      <c r="BG534" s="91"/>
      <c r="BH534" s="91"/>
      <c r="BI534" s="91"/>
    </row>
    <row r="535" spans="2:61">
      <c r="B535" s="75"/>
      <c r="C535" s="650" t="s">
        <v>152</v>
      </c>
      <c r="D535" s="48"/>
      <c r="E535" s="983"/>
      <c r="F535" s="1034"/>
      <c r="G535" s="1034"/>
      <c r="H535" s="984"/>
      <c r="I535" s="1035"/>
      <c r="J535" s="984"/>
      <c r="K535" s="1035"/>
      <c r="L535" s="1035"/>
      <c r="M535" s="984"/>
      <c r="N535" s="1035"/>
      <c r="O535" s="1035"/>
      <c r="P535" s="1034"/>
      <c r="Q535" s="960"/>
      <c r="AA535" s="106"/>
      <c r="AB535" s="106"/>
      <c r="AC535" s="106"/>
      <c r="AD535" s="106"/>
      <c r="AE535" s="106"/>
      <c r="AF535" s="106"/>
      <c r="AG535" s="106"/>
      <c r="AH535" s="106"/>
      <c r="AI535" s="106"/>
      <c r="AJ535" s="106"/>
      <c r="AK535" s="91"/>
      <c r="AL535" s="91"/>
      <c r="AM535" s="91"/>
      <c r="AN535" s="91"/>
      <c r="AO535" s="91"/>
      <c r="AP535" s="91"/>
      <c r="AQ535" s="91"/>
      <c r="AR535" s="91"/>
      <c r="AS535" s="91"/>
      <c r="AT535" s="91"/>
      <c r="AU535" s="91"/>
      <c r="AV535" s="91"/>
      <c r="AW535" s="91"/>
      <c r="AX535" s="91"/>
      <c r="AY535" s="91"/>
      <c r="AZ535" s="91"/>
      <c r="BA535" s="91"/>
      <c r="BB535" s="91"/>
      <c r="BC535" s="91"/>
      <c r="BD535" s="91"/>
      <c r="BE535" s="91"/>
      <c r="BF535" s="91"/>
      <c r="BG535" s="91"/>
      <c r="BH535" s="91"/>
      <c r="BI535" s="91"/>
    </row>
    <row r="536" spans="2:61">
      <c r="B536" s="1016" t="str">
        <f>'МЕНЮ  12-18л. лето '!J509</f>
        <v>149 /21</v>
      </c>
      <c r="C536" s="956" t="str">
        <f>'МЕНЮ  12-18л. лето '!C509</f>
        <v>Овощи консервированный</v>
      </c>
      <c r="D536" s="198">
        <f>'МЕНЮ  12-18л. лето '!D509</f>
        <v>60</v>
      </c>
      <c r="E536" s="1632">
        <f>'МЕНЮ  12-18л. лето '!E509</f>
        <v>1.0249999999999999</v>
      </c>
      <c r="F536" s="722">
        <f>'МЕНЮ  12-18л. лето '!F509</f>
        <v>3.0030000000000001</v>
      </c>
      <c r="G536" s="1632">
        <f>'МЕНЮ  12-18л. лето '!G509</f>
        <v>5.0750000000000002</v>
      </c>
      <c r="H536" s="712">
        <f>'МЕНЮ  12-18л. лето '!H509</f>
        <v>51.42</v>
      </c>
      <c r="I536" s="966">
        <v>11.89</v>
      </c>
      <c r="J536" s="967">
        <v>0.01</v>
      </c>
      <c r="K536" s="893">
        <v>1.6199999999999999E-2</v>
      </c>
      <c r="L536" s="967">
        <v>0</v>
      </c>
      <c r="M536" s="968">
        <v>31.35</v>
      </c>
      <c r="N536" s="967">
        <v>20.37</v>
      </c>
      <c r="O536" s="968">
        <v>9.61</v>
      </c>
      <c r="P536" s="966">
        <v>0.4</v>
      </c>
      <c r="Q536" s="946">
        <f>'МЕНЮ  12-18л. лето '!I509</f>
        <v>6</v>
      </c>
      <c r="AA536" s="106"/>
      <c r="AB536" s="106"/>
      <c r="AC536" s="106"/>
      <c r="AD536" s="106"/>
      <c r="AE536" s="106"/>
      <c r="AF536" s="106"/>
      <c r="AG536" s="106"/>
      <c r="AH536" s="106"/>
      <c r="AI536" s="106"/>
      <c r="AJ536" s="106"/>
      <c r="AK536" s="91"/>
      <c r="AL536" s="91"/>
      <c r="AM536" s="91"/>
      <c r="AN536" s="91"/>
      <c r="AO536" s="91"/>
      <c r="AP536" s="91"/>
      <c r="AQ536" s="91"/>
      <c r="AR536" s="91"/>
      <c r="AS536" s="91"/>
      <c r="AT536" s="91"/>
      <c r="AU536" s="91"/>
      <c r="AV536" s="91"/>
      <c r="AW536" s="91"/>
      <c r="AX536" s="91"/>
      <c r="AY536" s="91"/>
      <c r="AZ536" s="91"/>
      <c r="BA536" s="91"/>
      <c r="BB536" s="91"/>
      <c r="BC536" s="91"/>
      <c r="BD536" s="91"/>
      <c r="BE536" s="91"/>
      <c r="BF536" s="91"/>
      <c r="BG536" s="91"/>
      <c r="BH536" s="91"/>
      <c r="BI536" s="91"/>
    </row>
    <row r="537" spans="2:61" ht="12" customHeight="1">
      <c r="B537" s="1203"/>
      <c r="C537" s="969" t="str">
        <f>'МЕНЮ  12-18л. лето '!C510</f>
        <v>(порциями (капуста квашеная))</v>
      </c>
      <c r="D537" s="299"/>
      <c r="E537" s="1633"/>
      <c r="F537" s="420"/>
      <c r="G537" s="1633"/>
      <c r="H537" s="466"/>
      <c r="I537" s="1001"/>
      <c r="J537" s="1000"/>
      <c r="K537" s="1001"/>
      <c r="L537" s="466"/>
      <c r="M537" s="1634"/>
      <c r="N537" s="1037"/>
      <c r="O537" s="1001"/>
      <c r="P537" s="1028"/>
      <c r="Q537" s="970"/>
      <c r="V537" s="91"/>
      <c r="W537" s="91"/>
      <c r="X537" s="106"/>
      <c r="Y537" s="106"/>
      <c r="Z537" s="106"/>
      <c r="AA537" s="106"/>
      <c r="AB537" s="106"/>
      <c r="AC537" s="106"/>
      <c r="AD537" s="106"/>
      <c r="AE537" s="106"/>
      <c r="AF537" s="106"/>
      <c r="AG537" s="106"/>
      <c r="AH537" s="106"/>
      <c r="AI537" s="106"/>
      <c r="AJ537" s="106"/>
      <c r="AK537" s="91"/>
      <c r="AL537" s="91"/>
      <c r="AM537" s="91"/>
      <c r="AN537" s="91"/>
      <c r="AO537" s="91"/>
      <c r="AP537" s="91"/>
      <c r="AQ537" s="91"/>
      <c r="AR537" s="91"/>
      <c r="AS537" s="91"/>
      <c r="AT537" s="91"/>
      <c r="AU537" s="91"/>
      <c r="AV537" s="91"/>
      <c r="AW537" s="91"/>
      <c r="AX537" s="91"/>
      <c r="AY537" s="91"/>
      <c r="AZ537" s="91"/>
      <c r="BA537" s="91"/>
      <c r="BB537" s="91"/>
      <c r="BC537" s="91"/>
      <c r="BD537" s="91"/>
      <c r="BE537" s="91"/>
      <c r="BF537" s="91"/>
      <c r="BG537" s="91"/>
      <c r="BH537" s="91"/>
      <c r="BI537" s="91"/>
    </row>
    <row r="538" spans="2:61" ht="12.75" customHeight="1">
      <c r="B538" s="1702" t="str">
        <f>'МЕНЮ  12-18л. лето '!J511</f>
        <v>ТТК/106/17</v>
      </c>
      <c r="C538" s="1737" t="str">
        <f>'МЕНЮ  12-18л. лето '!C511</f>
        <v>Суп картоф. с рыбными фрикадельками</v>
      </c>
      <c r="D538" s="1738">
        <f>'МЕНЮ  12-18л. лето '!D511</f>
        <v>250</v>
      </c>
      <c r="E538" s="895">
        <f>'МЕНЮ  12-18л. лето '!E511</f>
        <v>2.1949999999999998</v>
      </c>
      <c r="F538" s="849">
        <f>'МЕНЮ  12-18л. лето '!F511</f>
        <v>2.78</v>
      </c>
      <c r="G538" s="849">
        <f>'МЕНЮ  12-18л. лето '!G511</f>
        <v>13.39</v>
      </c>
      <c r="H538" s="850">
        <f>'МЕНЮ  12-18л. лето '!H511</f>
        <v>94.66</v>
      </c>
      <c r="I538" s="845">
        <v>2.99</v>
      </c>
      <c r="J538" s="984">
        <v>0.12</v>
      </c>
      <c r="K538" s="984">
        <v>0.13</v>
      </c>
      <c r="L538" s="466">
        <v>0</v>
      </c>
      <c r="M538" s="1000">
        <v>24.18</v>
      </c>
      <c r="N538" s="1037">
        <v>71.099999999999994</v>
      </c>
      <c r="O538" s="1000">
        <v>29.35</v>
      </c>
      <c r="P538" s="1028">
        <v>1.98</v>
      </c>
      <c r="Q538" s="847">
        <f>'МЕНЮ  12-18л. лето '!I511</f>
        <v>22</v>
      </c>
      <c r="V538" s="91"/>
      <c r="W538" s="91"/>
      <c r="X538" s="106"/>
      <c r="Y538" s="106"/>
      <c r="Z538" s="106"/>
      <c r="AA538" s="106"/>
      <c r="AB538" s="106"/>
      <c r="AC538" s="106"/>
      <c r="AD538" s="106"/>
      <c r="AE538" s="106"/>
      <c r="AF538" s="106"/>
      <c r="AG538" s="106"/>
      <c r="AH538" s="106"/>
      <c r="AI538" s="106"/>
      <c r="AJ538" s="106"/>
      <c r="AK538" s="91"/>
      <c r="AL538" s="91"/>
      <c r="AM538" s="91"/>
      <c r="AN538" s="91"/>
      <c r="AO538" s="91"/>
      <c r="AP538" s="91"/>
      <c r="AQ538" s="91"/>
      <c r="AR538" s="91"/>
      <c r="AS538" s="91"/>
      <c r="AT538" s="91"/>
      <c r="AU538" s="91"/>
      <c r="AV538" s="91"/>
      <c r="AW538" s="91"/>
      <c r="AX538" s="91"/>
      <c r="AY538" s="91"/>
      <c r="AZ538" s="91"/>
      <c r="BA538" s="91"/>
      <c r="BB538" s="91"/>
      <c r="BC538" s="91"/>
      <c r="BD538" s="91"/>
      <c r="BE538" s="91"/>
      <c r="BF538" s="91"/>
      <c r="BG538" s="91"/>
      <c r="BH538" s="91"/>
      <c r="BI538" s="91"/>
    </row>
    <row r="539" spans="2:61" ht="13.5" customHeight="1">
      <c r="B539" s="1736" t="str">
        <f>'МЕНЮ  12-18л. лето '!J512</f>
        <v>265/17</v>
      </c>
      <c r="C539" s="1737" t="str">
        <f>'МЕНЮ  12-18л. лето '!C512</f>
        <v>Плов с говядиной</v>
      </c>
      <c r="D539" s="1738">
        <f>'МЕНЮ  12-18л. лето '!D512</f>
        <v>200</v>
      </c>
      <c r="E539" s="895">
        <f>'МЕНЮ  12-18л. лето '!E512</f>
        <v>21.37</v>
      </c>
      <c r="F539" s="849">
        <f>'МЕНЮ  12-18л. лето '!F512</f>
        <v>24.73</v>
      </c>
      <c r="G539" s="848">
        <f>'МЕНЮ  12-18л. лето '!G512</f>
        <v>21.44</v>
      </c>
      <c r="H539" s="850">
        <f>'МЕНЮ  12-18л. лето '!H512</f>
        <v>351.06</v>
      </c>
      <c r="I539" s="1038">
        <v>1.99</v>
      </c>
      <c r="J539" s="1887">
        <v>0.19</v>
      </c>
      <c r="K539" s="1825">
        <v>0.13100000000000001</v>
      </c>
      <c r="L539" s="844">
        <v>153.13999999999999</v>
      </c>
      <c r="M539" s="846">
        <v>280.29300000000001</v>
      </c>
      <c r="N539" s="846">
        <v>220.03</v>
      </c>
      <c r="O539" s="845">
        <v>36.590000000000003</v>
      </c>
      <c r="P539" s="863">
        <v>3.98</v>
      </c>
      <c r="Q539" s="847">
        <f>'МЕНЮ  12-18л. лето '!I512</f>
        <v>49</v>
      </c>
      <c r="V539" s="91"/>
      <c r="W539" s="91"/>
      <c r="X539" s="106"/>
      <c r="Y539" s="106"/>
      <c r="Z539" s="106"/>
      <c r="AA539" s="106"/>
      <c r="AB539" s="106"/>
      <c r="AC539" s="106"/>
      <c r="AD539" s="106"/>
      <c r="AE539" s="106"/>
      <c r="AF539" s="106"/>
      <c r="AG539" s="106"/>
      <c r="AH539" s="106"/>
      <c r="AI539" s="106"/>
      <c r="AJ539" s="106"/>
      <c r="AK539" s="91"/>
      <c r="AL539" s="91"/>
      <c r="AM539" s="91"/>
      <c r="AN539" s="91"/>
      <c r="AO539" s="91"/>
      <c r="AP539" s="91"/>
      <c r="AQ539" s="91"/>
      <c r="AR539" s="91"/>
      <c r="AS539" s="91"/>
      <c r="AT539" s="91"/>
      <c r="AU539" s="91"/>
      <c r="AV539" s="91"/>
      <c r="AW539" s="91"/>
      <c r="AX539" s="91"/>
      <c r="AY539" s="91"/>
      <c r="AZ539" s="91"/>
      <c r="BA539" s="91"/>
      <c r="BB539" s="91"/>
      <c r="BC539" s="91"/>
      <c r="BD539" s="91"/>
      <c r="BE539" s="91"/>
      <c r="BF539" s="91"/>
      <c r="BG539" s="91"/>
      <c r="BH539" s="91"/>
      <c r="BI539" s="91"/>
    </row>
    <row r="540" spans="2:61" ht="12.75" customHeight="1">
      <c r="B540" s="1702" t="str">
        <f>'МЕНЮ  12-18л. лето '!J513</f>
        <v>355/17</v>
      </c>
      <c r="C540" s="1737" t="str">
        <f>'МЕНЮ  12-18л. лето '!C513</f>
        <v>Кисель из сухофруктов</v>
      </c>
      <c r="D540" s="1738">
        <f>'МЕНЮ  12-18л. лето '!D513</f>
        <v>200</v>
      </c>
      <c r="E540" s="1896">
        <f>'МЕНЮ  12-18л. лето '!E513</f>
        <v>0.6</v>
      </c>
      <c r="F540" s="848">
        <f>'МЕНЮ  12-18л. лето '!F513</f>
        <v>0</v>
      </c>
      <c r="G540" s="848">
        <f>'МЕНЮ  12-18л. лето '!G513</f>
        <v>32.75</v>
      </c>
      <c r="H540" s="850">
        <f>'МЕНЮ  12-18л. лето '!H513</f>
        <v>133.38</v>
      </c>
      <c r="I540" s="842">
        <v>0.2</v>
      </c>
      <c r="J540" s="842">
        <v>0.01</v>
      </c>
      <c r="K540" s="845">
        <v>0</v>
      </c>
      <c r="L540" s="850">
        <v>0</v>
      </c>
      <c r="M540" s="842">
        <v>27.64</v>
      </c>
      <c r="N540" s="845">
        <v>29.71</v>
      </c>
      <c r="O540" s="842">
        <v>17.28</v>
      </c>
      <c r="P540" s="842">
        <v>0.83</v>
      </c>
      <c r="Q540" s="847">
        <f>'МЕНЮ  12-18л. лето '!I513</f>
        <v>74</v>
      </c>
      <c r="V540" s="91"/>
      <c r="W540" s="91"/>
      <c r="X540" s="106"/>
      <c r="Y540" s="106"/>
      <c r="Z540" s="106"/>
      <c r="AA540" s="106"/>
      <c r="AB540" s="106"/>
      <c r="AC540" s="106"/>
      <c r="AD540" s="106"/>
      <c r="AE540" s="106"/>
      <c r="AF540" s="106"/>
      <c r="AG540" s="106"/>
      <c r="AH540" s="106"/>
      <c r="AI540" s="106"/>
      <c r="AJ540" s="106"/>
      <c r="AK540" s="91"/>
      <c r="AL540" s="91"/>
      <c r="AM540" s="91"/>
      <c r="AN540" s="91"/>
      <c r="AO540" s="91"/>
      <c r="AP540" s="91"/>
      <c r="AQ540" s="91"/>
      <c r="AR540" s="91"/>
      <c r="AS540" s="91"/>
      <c r="AT540" s="91"/>
      <c r="AU540" s="91"/>
      <c r="AV540" s="91"/>
      <c r="AW540" s="91"/>
      <c r="AX540" s="91"/>
      <c r="AY540" s="91"/>
      <c r="AZ540" s="91"/>
      <c r="BA540" s="91"/>
      <c r="BB540" s="91"/>
      <c r="BC540" s="91"/>
      <c r="BD540" s="91"/>
      <c r="BE540" s="91"/>
      <c r="BF540" s="91"/>
      <c r="BG540" s="91"/>
      <c r="BH540" s="91"/>
      <c r="BI540" s="91"/>
    </row>
    <row r="541" spans="2:61" ht="12.75" customHeight="1">
      <c r="B541" s="1702" t="str">
        <f>'МЕНЮ  12-18л. лето '!J514</f>
        <v>Пром.пр.</v>
      </c>
      <c r="C541" s="1737" t="str">
        <f>'МЕНЮ  12-18л. лето '!C514</f>
        <v>Хлеб пшеничный</v>
      </c>
      <c r="D541" s="1738">
        <f>'МЕНЮ  12-18л. лето '!D514</f>
        <v>70</v>
      </c>
      <c r="E541" s="895">
        <f>'МЕНЮ  12-18л. лето '!E514</f>
        <v>2.6949999999999998</v>
      </c>
      <c r="F541" s="849">
        <f>'МЕНЮ  12-18л. лето '!F514</f>
        <v>0.96299999999999997</v>
      </c>
      <c r="G541" s="849">
        <f>'МЕНЮ  12-18л. лето '!G514</f>
        <v>34.54</v>
      </c>
      <c r="H541" s="850">
        <f>'МЕНЮ  12-18л. лето '!H514</f>
        <v>171.209</v>
      </c>
      <c r="I541" s="1858">
        <v>0</v>
      </c>
      <c r="J541" s="1893">
        <v>0.09</v>
      </c>
      <c r="K541" s="1884">
        <v>0.03</v>
      </c>
      <c r="L541" s="1823">
        <v>0</v>
      </c>
      <c r="M541" s="1858">
        <v>14</v>
      </c>
      <c r="N541" s="1858">
        <v>46.67</v>
      </c>
      <c r="O541" s="1858">
        <v>9.8000000000000007</v>
      </c>
      <c r="P541" s="1884">
        <v>7.0000000000000007E-2</v>
      </c>
      <c r="Q541" s="847">
        <f>'МЕНЮ  12-18л. лето '!I514</f>
        <v>9</v>
      </c>
      <c r="V541" s="91"/>
      <c r="W541" s="91"/>
      <c r="X541" s="106"/>
      <c r="Y541" s="106"/>
      <c r="Z541" s="106"/>
      <c r="AA541" s="106"/>
      <c r="AB541" s="106"/>
      <c r="AC541" s="106"/>
      <c r="AD541" s="106"/>
      <c r="AE541" s="106"/>
      <c r="AF541" s="106"/>
      <c r="AG541" s="106"/>
      <c r="AH541" s="106"/>
      <c r="AI541" s="106"/>
      <c r="AJ541" s="106"/>
      <c r="AK541" s="91"/>
      <c r="AL541" s="91"/>
      <c r="AM541" s="91"/>
      <c r="AN541" s="91"/>
      <c r="AO541" s="91"/>
      <c r="AP541" s="91"/>
      <c r="AQ541" s="91"/>
      <c r="AR541" s="91"/>
      <c r="AS541" s="91"/>
      <c r="AT541" s="91"/>
      <c r="AU541" s="91"/>
      <c r="AV541" s="91"/>
      <c r="AW541" s="91"/>
      <c r="AX541" s="91"/>
      <c r="AY541" s="91"/>
      <c r="AZ541" s="91"/>
      <c r="BA541" s="91"/>
      <c r="BB541" s="91"/>
      <c r="BC541" s="91"/>
      <c r="BD541" s="91"/>
      <c r="BE541" s="91"/>
      <c r="BF541" s="91"/>
      <c r="BG541" s="91"/>
      <c r="BH541" s="91"/>
      <c r="BI541" s="91"/>
    </row>
    <row r="542" spans="2:61" ht="13.5" customHeight="1">
      <c r="B542" s="1702" t="str">
        <f>'МЕНЮ  12-18л. лето '!J515</f>
        <v>Пром.пр.</v>
      </c>
      <c r="C542" s="1737" t="str">
        <f>'МЕНЮ  12-18л. лето '!C515</f>
        <v>Хлеб ржаной</v>
      </c>
      <c r="D542" s="1738">
        <f>'МЕНЮ  12-18л. лето '!D515</f>
        <v>50</v>
      </c>
      <c r="E542" s="895">
        <f>'МЕНЮ  12-18л. лето '!E515</f>
        <v>2.8250000000000002</v>
      </c>
      <c r="F542" s="849">
        <f>'МЕНЮ  12-18л. лето '!F515</f>
        <v>0.75</v>
      </c>
      <c r="G542" s="849">
        <f>'МЕНЮ  12-18л. лето '!G515</f>
        <v>20.931999999999999</v>
      </c>
      <c r="H542" s="850">
        <f>'МЕНЮ  12-18л. лето '!H515</f>
        <v>101.78</v>
      </c>
      <c r="I542" s="1884">
        <v>0</v>
      </c>
      <c r="J542" s="1884">
        <v>0.115</v>
      </c>
      <c r="K542" s="1884">
        <v>0.115</v>
      </c>
      <c r="L542" s="1823">
        <v>0</v>
      </c>
      <c r="M542" s="1884">
        <v>16.5</v>
      </c>
      <c r="N542" s="1884">
        <v>75.33</v>
      </c>
      <c r="O542" s="1884">
        <v>3.3</v>
      </c>
      <c r="P542" s="1893">
        <v>3.5000000000000003E-2</v>
      </c>
      <c r="Q542" s="847">
        <f>'МЕНЮ  12-18л. лето '!I515</f>
        <v>10</v>
      </c>
      <c r="V542" s="91"/>
      <c r="W542" s="91"/>
      <c r="X542" s="106"/>
      <c r="Y542" s="106"/>
      <c r="Z542" s="106"/>
      <c r="AA542" s="106"/>
      <c r="AB542" s="106"/>
      <c r="AC542" s="106"/>
      <c r="AD542" s="106"/>
      <c r="AE542" s="106"/>
      <c r="AF542" s="106"/>
      <c r="AG542" s="106"/>
      <c r="AH542" s="106"/>
      <c r="AI542" s="106"/>
      <c r="AJ542" s="106"/>
      <c r="AK542" s="91"/>
      <c r="AL542" s="91"/>
      <c r="AM542" s="91"/>
      <c r="AN542" s="91"/>
      <c r="AO542" s="91"/>
      <c r="AP542" s="91"/>
      <c r="AQ542" s="91"/>
      <c r="AR542" s="91"/>
      <c r="AS542" s="91"/>
      <c r="AT542" s="91"/>
      <c r="AU542" s="91"/>
      <c r="AV542" s="91"/>
      <c r="AW542" s="91"/>
      <c r="AX542" s="91"/>
      <c r="AY542" s="91"/>
      <c r="AZ542" s="91"/>
      <c r="BA542" s="91"/>
      <c r="BB542" s="91"/>
      <c r="BC542" s="91"/>
      <c r="BD542" s="91"/>
      <c r="BE542" s="91"/>
      <c r="BF542" s="91"/>
      <c r="BG542" s="91"/>
      <c r="BH542" s="91"/>
      <c r="BI542" s="91"/>
    </row>
    <row r="543" spans="2:61" ht="13.5" customHeight="1" thickBot="1">
      <c r="B543" s="1017" t="str">
        <f>'МЕНЮ  12-18л. лето '!J516</f>
        <v>82 /21</v>
      </c>
      <c r="C543" s="307" t="str">
        <f>'МЕНЮ  12-18л. лето '!C516</f>
        <v>Фрукты свежие</v>
      </c>
      <c r="D543" s="1739">
        <f>'МЕНЮ  12-18л. лето '!D516</f>
        <v>110</v>
      </c>
      <c r="E543" s="895">
        <f>'МЕНЮ  12-18л. лето '!E516</f>
        <v>0.44</v>
      </c>
      <c r="F543" s="849">
        <f>'МЕНЮ  12-18л. лето '!F516</f>
        <v>0.44</v>
      </c>
      <c r="G543" s="849">
        <f>'МЕНЮ  12-18л. лето '!G516</f>
        <v>10.78</v>
      </c>
      <c r="H543" s="850">
        <f>'МЕНЮ  12-18л. лето '!H516</f>
        <v>51.7</v>
      </c>
      <c r="I543" s="855">
        <v>11</v>
      </c>
      <c r="J543" s="855">
        <v>0.03</v>
      </c>
      <c r="K543" s="855">
        <v>0.02</v>
      </c>
      <c r="L543" s="712">
        <v>0</v>
      </c>
      <c r="M543" s="856">
        <v>17.600000000000001</v>
      </c>
      <c r="N543" s="857">
        <v>12.1</v>
      </c>
      <c r="O543" s="855">
        <v>9.9</v>
      </c>
      <c r="P543" s="858">
        <v>2.42</v>
      </c>
      <c r="Q543" s="847">
        <f>'МЕНЮ  12-18л. лето '!I516</f>
        <v>77</v>
      </c>
      <c r="V543" s="91"/>
      <c r="W543" s="91"/>
      <c r="X543" s="106"/>
      <c r="Y543" s="106"/>
      <c r="Z543" s="106"/>
      <c r="AA543" s="106"/>
      <c r="AB543" s="106"/>
      <c r="AC543" s="106"/>
      <c r="AD543" s="106"/>
      <c r="AE543" s="106"/>
      <c r="AF543" s="106"/>
      <c r="AG543" s="106"/>
      <c r="AH543" s="106"/>
      <c r="AI543" s="106"/>
      <c r="AJ543" s="106"/>
      <c r="AK543" s="91"/>
      <c r="AL543" s="91"/>
      <c r="AM543" s="91"/>
      <c r="AN543" s="91"/>
      <c r="AO543" s="91"/>
      <c r="AP543" s="91"/>
      <c r="AQ543" s="91"/>
      <c r="AR543" s="91"/>
      <c r="AS543" s="91"/>
      <c r="AT543" s="91"/>
      <c r="AU543" s="91"/>
      <c r="AV543" s="91"/>
      <c r="AW543" s="91"/>
      <c r="AX543" s="91"/>
      <c r="AY543" s="91"/>
      <c r="AZ543" s="91"/>
      <c r="BA543" s="91"/>
      <c r="BB543" s="91"/>
      <c r="BC543" s="91"/>
      <c r="BD543" s="91"/>
      <c r="BE543" s="91"/>
      <c r="BF543" s="91"/>
      <c r="BG543" s="91"/>
      <c r="BH543" s="91"/>
      <c r="BI543" s="91"/>
    </row>
    <row r="544" spans="2:61" ht="12" customHeight="1">
      <c r="B544" s="405" t="s">
        <v>337</v>
      </c>
      <c r="C544" s="911"/>
      <c r="D544" s="1663">
        <f>'МЕНЮ  12-18л. лето '!D517</f>
        <v>940</v>
      </c>
      <c r="E544" s="422">
        <f>SUM(E536:E543)</f>
        <v>31.150000000000002</v>
      </c>
      <c r="F544" s="407">
        <f t="shared" ref="F544:P544" si="48">SUM(F536:F543)</f>
        <v>32.665999999999997</v>
      </c>
      <c r="G544" s="640">
        <f>SUM(G536:G543)</f>
        <v>138.90699999999998</v>
      </c>
      <c r="H544" s="949">
        <f t="shared" si="48"/>
        <v>955.20900000000006</v>
      </c>
      <c r="I544" s="640">
        <f t="shared" si="48"/>
        <v>28.07</v>
      </c>
      <c r="J544" s="640">
        <f t="shared" si="48"/>
        <v>0.56500000000000006</v>
      </c>
      <c r="K544" s="640">
        <f t="shared" si="48"/>
        <v>0.44220000000000004</v>
      </c>
      <c r="L544" s="640">
        <f t="shared" si="48"/>
        <v>153.13999999999999</v>
      </c>
      <c r="M544" s="963">
        <f t="shared" si="48"/>
        <v>411.56299999999999</v>
      </c>
      <c r="N544" s="963">
        <f t="shared" si="48"/>
        <v>475.31</v>
      </c>
      <c r="O544" s="963">
        <f t="shared" si="48"/>
        <v>115.83000000000001</v>
      </c>
      <c r="P544" s="641">
        <f t="shared" si="48"/>
        <v>9.7149999999999999</v>
      </c>
      <c r="Q544" s="977"/>
      <c r="V544" s="91"/>
      <c r="W544" s="91"/>
      <c r="X544" s="106"/>
      <c r="Y544" s="106"/>
      <c r="Z544" s="106"/>
      <c r="AA544" s="106"/>
      <c r="AB544" s="106"/>
      <c r="AC544" s="106"/>
      <c r="AD544" s="106"/>
      <c r="AE544" s="106"/>
      <c r="AF544" s="106"/>
      <c r="AG544" s="106"/>
      <c r="AH544" s="106"/>
      <c r="AI544" s="106"/>
      <c r="AJ544" s="106"/>
      <c r="AK544" s="91"/>
      <c r="AL544" s="91"/>
      <c r="AM544" s="91"/>
      <c r="AN544" s="91"/>
      <c r="AO544" s="91"/>
      <c r="AP544" s="91"/>
      <c r="AQ544" s="91"/>
      <c r="AR544" s="91"/>
      <c r="AS544" s="91"/>
      <c r="AT544" s="91"/>
      <c r="AU544" s="91"/>
      <c r="AV544" s="91"/>
      <c r="AW544" s="91"/>
      <c r="AX544" s="91"/>
      <c r="AY544" s="91"/>
      <c r="AZ544" s="91"/>
      <c r="BA544" s="91"/>
      <c r="BB544" s="91"/>
      <c r="BC544" s="91"/>
      <c r="BD544" s="91"/>
      <c r="BE544" s="91"/>
      <c r="BF544" s="91"/>
      <c r="BG544" s="91"/>
      <c r="BH544" s="91"/>
      <c r="BI544" s="91"/>
    </row>
    <row r="545" spans="2:61" ht="12.75" customHeight="1">
      <c r="B545" s="870"/>
      <c r="C545" s="871" t="s">
        <v>10</v>
      </c>
      <c r="D545" s="1198">
        <v>0.35</v>
      </c>
      <c r="E545" s="1199">
        <v>31.5</v>
      </c>
      <c r="F545" s="1181">
        <v>32.200000000000003</v>
      </c>
      <c r="G545" s="1219">
        <v>134.05000000000001</v>
      </c>
      <c r="H545" s="1200">
        <v>952</v>
      </c>
      <c r="I545" s="901">
        <v>24.5</v>
      </c>
      <c r="J545" s="878">
        <v>0.49</v>
      </c>
      <c r="K545" s="879">
        <v>0.56000000000000005</v>
      </c>
      <c r="L545" s="880">
        <v>315</v>
      </c>
      <c r="M545" s="902">
        <v>420</v>
      </c>
      <c r="N545" s="903">
        <v>420</v>
      </c>
      <c r="O545" s="903">
        <v>105</v>
      </c>
      <c r="P545" s="882">
        <v>6.3</v>
      </c>
      <c r="Q545" s="935"/>
      <c r="V545" s="91"/>
      <c r="W545" s="91"/>
      <c r="X545" s="106"/>
      <c r="Y545" s="106"/>
      <c r="Z545" s="106"/>
      <c r="AA545" s="106"/>
      <c r="AB545" s="106"/>
      <c r="AC545" s="106"/>
      <c r="AD545" s="106"/>
      <c r="AE545" s="106"/>
      <c r="AF545" s="106"/>
      <c r="AG545" s="106"/>
      <c r="AH545" s="106"/>
      <c r="AI545" s="106"/>
      <c r="AJ545" s="106"/>
      <c r="AK545" s="91"/>
      <c r="AL545" s="91"/>
      <c r="AM545" s="91"/>
      <c r="AN545" s="91"/>
      <c r="AO545" s="91"/>
      <c r="AP545" s="91"/>
      <c r="AQ545" s="91"/>
      <c r="AR545" s="91"/>
      <c r="AS545" s="91"/>
      <c r="AT545" s="91"/>
      <c r="AU545" s="91"/>
      <c r="AV545" s="91"/>
      <c r="AW545" s="91"/>
      <c r="AX545" s="91"/>
      <c r="AY545" s="91"/>
      <c r="AZ545" s="91"/>
      <c r="BA545" s="91"/>
      <c r="BB545" s="91"/>
      <c r="BC545" s="91"/>
      <c r="BD545" s="91"/>
      <c r="BE545" s="91"/>
      <c r="BF545" s="91"/>
      <c r="BG545" s="91"/>
      <c r="BH545" s="91"/>
      <c r="BI545" s="91"/>
    </row>
    <row r="546" spans="2:61" ht="13.5" customHeight="1" thickBot="1">
      <c r="B546" s="195"/>
      <c r="C546" s="883" t="s">
        <v>505</v>
      </c>
      <c r="D546" s="1746"/>
      <c r="E546" s="1086">
        <v>-0.39</v>
      </c>
      <c r="F546" s="647">
        <v>0.51</v>
      </c>
      <c r="G546" s="647">
        <v>1.27</v>
      </c>
      <c r="H546" s="1091">
        <v>0.12</v>
      </c>
      <c r="I546" s="860">
        <v>5.0999999999999996</v>
      </c>
      <c r="J546" s="860">
        <v>5.36</v>
      </c>
      <c r="K546" s="860">
        <v>-7.36</v>
      </c>
      <c r="L546" s="860">
        <v>-17.98</v>
      </c>
      <c r="M546" s="860">
        <v>-0.7</v>
      </c>
      <c r="N546" s="860">
        <v>4.6100000000000003</v>
      </c>
      <c r="O546" s="860">
        <v>3.61</v>
      </c>
      <c r="P546" s="886">
        <v>18.97</v>
      </c>
      <c r="Q546" s="1040"/>
      <c r="V546" s="91"/>
      <c r="W546" s="91"/>
      <c r="X546" s="106"/>
      <c r="Y546" s="106"/>
      <c r="Z546" s="106"/>
      <c r="AA546" s="106"/>
      <c r="AB546" s="106"/>
      <c r="AC546" s="106"/>
      <c r="AD546" s="106"/>
      <c r="AE546" s="106"/>
      <c r="AF546" s="106"/>
      <c r="AG546" s="106"/>
      <c r="AH546" s="106"/>
      <c r="AI546" s="106"/>
      <c r="AJ546" s="106"/>
      <c r="AK546" s="91"/>
      <c r="AL546" s="91"/>
      <c r="AM546" s="91"/>
      <c r="AN546" s="91"/>
      <c r="AO546" s="91"/>
      <c r="AP546" s="91"/>
      <c r="AQ546" s="91"/>
      <c r="AR546" s="91"/>
      <c r="AS546" s="91"/>
      <c r="AT546" s="91"/>
      <c r="AU546" s="91"/>
      <c r="AV546" s="91"/>
      <c r="AW546" s="91"/>
      <c r="AX546" s="91"/>
      <c r="AY546" s="91"/>
      <c r="AZ546" s="91"/>
      <c r="BA546" s="91"/>
      <c r="BB546" s="91"/>
      <c r="BC546" s="91"/>
      <c r="BD546" s="91"/>
      <c r="BE546" s="91"/>
      <c r="BF546" s="91"/>
      <c r="BG546" s="91"/>
      <c r="BH546" s="91"/>
      <c r="BI546" s="91"/>
    </row>
    <row r="547" spans="2:61" ht="10.5" customHeight="1" thickBot="1">
      <c r="V547" s="91"/>
      <c r="W547" s="91"/>
      <c r="X547" s="106"/>
      <c r="Y547" s="106"/>
      <c r="Z547" s="106"/>
      <c r="AA547" s="106"/>
      <c r="AB547" s="106"/>
      <c r="AC547" s="106"/>
      <c r="AD547" s="106"/>
      <c r="AE547" s="106"/>
      <c r="AF547" s="106"/>
      <c r="AG547" s="106"/>
      <c r="AH547" s="106"/>
      <c r="AI547" s="106"/>
      <c r="AJ547" s="106"/>
      <c r="AK547" s="91"/>
      <c r="AL547" s="91"/>
      <c r="AM547" s="91"/>
      <c r="AN547" s="91"/>
      <c r="AO547" s="91"/>
      <c r="AP547" s="91"/>
      <c r="AQ547" s="91"/>
      <c r="AR547" s="91"/>
      <c r="AS547" s="91"/>
      <c r="AT547" s="91"/>
      <c r="AU547" s="91"/>
      <c r="AV547" s="91"/>
      <c r="AW547" s="91"/>
      <c r="AX547" s="91"/>
      <c r="AY547" s="91"/>
      <c r="AZ547" s="91"/>
      <c r="BA547" s="91"/>
      <c r="BB547" s="91"/>
      <c r="BC547" s="91"/>
      <c r="BD547" s="91"/>
      <c r="BE547" s="91"/>
      <c r="BF547" s="91"/>
      <c r="BG547" s="91"/>
      <c r="BH547" s="91"/>
      <c r="BI547" s="91"/>
    </row>
    <row r="548" spans="2:61">
      <c r="B548" s="33"/>
      <c r="C548" s="34" t="s">
        <v>508</v>
      </c>
      <c r="D548" s="35"/>
      <c r="E548" s="130">
        <f t="shared" ref="E548:P548" si="49">E532+E544</f>
        <v>53.626000000000005</v>
      </c>
      <c r="F548" s="425">
        <f t="shared" si="49"/>
        <v>55.736999999999995</v>
      </c>
      <c r="G548" s="425">
        <f t="shared" si="49"/>
        <v>234.79999999999998</v>
      </c>
      <c r="H548" s="425">
        <f t="shared" si="49"/>
        <v>1632.9070000000002</v>
      </c>
      <c r="I548" s="425">
        <f t="shared" si="49"/>
        <v>32.974000000000004</v>
      </c>
      <c r="J548" s="425">
        <f t="shared" si="49"/>
        <v>0.87830000000000008</v>
      </c>
      <c r="K548" s="425">
        <f t="shared" si="49"/>
        <v>0.78520000000000012</v>
      </c>
      <c r="L548" s="914">
        <f t="shared" si="49"/>
        <v>435.54</v>
      </c>
      <c r="M548" s="914">
        <f t="shared" si="49"/>
        <v>916.31999999999994</v>
      </c>
      <c r="N548" s="914">
        <f t="shared" si="49"/>
        <v>733</v>
      </c>
      <c r="O548" s="914">
        <f t="shared" si="49"/>
        <v>168.11</v>
      </c>
      <c r="P548" s="426">
        <f t="shared" si="49"/>
        <v>14.3855</v>
      </c>
      <c r="V548" s="91"/>
      <c r="W548" s="91"/>
      <c r="X548" s="106"/>
      <c r="Y548" s="106"/>
      <c r="Z548" s="106"/>
      <c r="AA548" s="106"/>
      <c r="AB548" s="106"/>
      <c r="AC548" s="106"/>
      <c r="AD548" s="106"/>
      <c r="AE548" s="106"/>
      <c r="AF548" s="106"/>
      <c r="AG548" s="106"/>
      <c r="AH548" s="106"/>
      <c r="AI548" s="106"/>
      <c r="AJ548" s="106"/>
      <c r="AK548" s="91"/>
      <c r="AL548" s="91"/>
      <c r="AM548" s="91"/>
      <c r="AN548" s="91"/>
      <c r="AO548" s="91"/>
      <c r="AP548" s="91"/>
      <c r="AQ548" s="91"/>
      <c r="AR548" s="91"/>
      <c r="AS548" s="91"/>
      <c r="AT548" s="91"/>
      <c r="AU548" s="91"/>
      <c r="AV548" s="91"/>
      <c r="AW548" s="91"/>
      <c r="AX548" s="91"/>
      <c r="AY548" s="91"/>
      <c r="AZ548" s="91"/>
      <c r="BA548" s="91"/>
      <c r="BB548" s="91"/>
      <c r="BC548" s="91"/>
      <c r="BD548" s="91"/>
      <c r="BE548" s="91"/>
      <c r="BF548" s="91"/>
      <c r="BG548" s="91"/>
      <c r="BH548" s="91"/>
      <c r="BI548" s="91"/>
    </row>
    <row r="549" spans="2:61" ht="13.5" customHeight="1">
      <c r="B549" s="711"/>
      <c r="C549" s="916" t="s">
        <v>10</v>
      </c>
      <c r="D549" s="872">
        <v>0.6</v>
      </c>
      <c r="E549" s="917">
        <v>54</v>
      </c>
      <c r="F549" s="877">
        <v>55.2</v>
      </c>
      <c r="G549" s="1190">
        <v>229.8</v>
      </c>
      <c r="H549" s="918">
        <v>1632</v>
      </c>
      <c r="I549" s="901">
        <v>42</v>
      </c>
      <c r="J549" s="878">
        <v>0.84</v>
      </c>
      <c r="K549" s="879">
        <v>0.96</v>
      </c>
      <c r="L549" s="880">
        <v>540</v>
      </c>
      <c r="M549" s="919">
        <v>720</v>
      </c>
      <c r="N549" s="881">
        <v>720</v>
      </c>
      <c r="O549" s="881">
        <v>180</v>
      </c>
      <c r="P549" s="1802">
        <v>10.8</v>
      </c>
      <c r="V549" s="91"/>
      <c r="W549" s="91"/>
      <c r="X549" s="106"/>
      <c r="Y549" s="106"/>
      <c r="Z549" s="106"/>
      <c r="AA549" s="106"/>
      <c r="AB549" s="106"/>
      <c r="AC549" s="106"/>
      <c r="AD549" s="106"/>
      <c r="AE549" s="106"/>
      <c r="AF549" s="106"/>
      <c r="AG549" s="106"/>
      <c r="AH549" s="106"/>
      <c r="AI549" s="106"/>
      <c r="AJ549" s="106"/>
      <c r="AK549" s="91"/>
      <c r="AL549" s="91"/>
      <c r="AM549" s="91"/>
      <c r="AN549" s="91"/>
      <c r="AO549" s="91"/>
      <c r="AP549" s="91"/>
      <c r="AQ549" s="91"/>
      <c r="AR549" s="91"/>
      <c r="AS549" s="91"/>
      <c r="AT549" s="91"/>
      <c r="AU549" s="91"/>
      <c r="AV549" s="91"/>
      <c r="AW549" s="91"/>
      <c r="AX549" s="91"/>
      <c r="AY549" s="91"/>
      <c r="AZ549" s="91"/>
      <c r="BA549" s="91"/>
      <c r="BB549" s="91"/>
      <c r="BC549" s="91"/>
      <c r="BD549" s="91"/>
      <c r="BE549" s="91"/>
      <c r="BF549" s="91"/>
      <c r="BG549" s="91"/>
      <c r="BH549" s="91"/>
      <c r="BI549" s="91"/>
    </row>
    <row r="550" spans="2:61" ht="12.75" customHeight="1" thickBot="1">
      <c r="B550" s="195"/>
      <c r="C550" s="883" t="s">
        <v>505</v>
      </c>
      <c r="D550" s="884"/>
      <c r="E550" s="1086">
        <v>-0.42</v>
      </c>
      <c r="F550" s="647">
        <v>0.57999999999999996</v>
      </c>
      <c r="G550" s="647">
        <v>1.31</v>
      </c>
      <c r="H550" s="1091">
        <v>0.03</v>
      </c>
      <c r="I550" s="860">
        <v>-12.89</v>
      </c>
      <c r="J550" s="860">
        <v>2.74</v>
      </c>
      <c r="K550" s="860">
        <v>-10.93</v>
      </c>
      <c r="L550" s="860">
        <v>-11.61</v>
      </c>
      <c r="M550" s="860">
        <v>16.36</v>
      </c>
      <c r="N550" s="860">
        <v>1.08</v>
      </c>
      <c r="O550" s="860">
        <v>-3.96</v>
      </c>
      <c r="P550" s="886">
        <v>19.920000000000002</v>
      </c>
      <c r="V550" s="91"/>
      <c r="W550" s="91"/>
      <c r="X550" s="106"/>
      <c r="Y550" s="106"/>
      <c r="Z550" s="106"/>
      <c r="AA550" s="106"/>
      <c r="AB550" s="106"/>
      <c r="AC550" s="106"/>
      <c r="AD550" s="106"/>
      <c r="AE550" s="106"/>
      <c r="AF550" s="106"/>
      <c r="AG550" s="106"/>
      <c r="AH550" s="106"/>
      <c r="AI550" s="106"/>
      <c r="AJ550" s="106"/>
      <c r="AK550" s="91"/>
      <c r="AL550" s="91"/>
      <c r="AM550" s="91"/>
      <c r="AN550" s="91"/>
      <c r="AO550" s="91"/>
      <c r="AP550" s="91"/>
      <c r="AQ550" s="91"/>
      <c r="AR550" s="91"/>
      <c r="AS550" s="91"/>
      <c r="AT550" s="91"/>
      <c r="AU550" s="91"/>
      <c r="AV550" s="91"/>
      <c r="AW550" s="91"/>
      <c r="AX550" s="91"/>
      <c r="AY550" s="91"/>
      <c r="AZ550" s="91"/>
      <c r="BA550" s="91"/>
      <c r="BB550" s="91"/>
      <c r="BC550" s="91"/>
      <c r="BD550" s="91"/>
      <c r="BE550" s="91"/>
      <c r="BF550" s="91"/>
      <c r="BG550" s="91"/>
      <c r="BH550" s="91"/>
      <c r="BI550" s="91"/>
    </row>
    <row r="551" spans="2:61">
      <c r="I551" s="1868"/>
      <c r="J551" s="1868"/>
      <c r="K551" s="1868"/>
      <c r="L551" s="1868"/>
      <c r="M551" s="1868"/>
      <c r="N551" s="1868"/>
      <c r="O551" s="1868"/>
      <c r="P551" s="1868"/>
      <c r="V551" s="91"/>
      <c r="W551" s="91"/>
      <c r="X551" s="106"/>
      <c r="Y551" s="106"/>
      <c r="Z551" s="106"/>
      <c r="AA551" s="106"/>
      <c r="AB551" s="106"/>
      <c r="AC551" s="106"/>
      <c r="AD551" s="106"/>
      <c r="AE551" s="106"/>
      <c r="AF551" s="106"/>
      <c r="AG551" s="106"/>
      <c r="AH551" s="106"/>
      <c r="AI551" s="106"/>
      <c r="AJ551" s="106"/>
      <c r="AK551" s="91"/>
      <c r="AL551" s="91"/>
      <c r="AM551" s="91"/>
      <c r="AN551" s="91"/>
      <c r="AO551" s="91"/>
      <c r="AP551" s="91"/>
      <c r="AQ551" s="91"/>
      <c r="AR551" s="91"/>
      <c r="AS551" s="91"/>
      <c r="AT551" s="91"/>
      <c r="AU551" s="91"/>
      <c r="AV551" s="91"/>
      <c r="AW551" s="91"/>
      <c r="AX551" s="91"/>
      <c r="AY551" s="91"/>
      <c r="AZ551" s="91"/>
      <c r="BA551" s="91"/>
      <c r="BB551" s="91"/>
      <c r="BC551" s="91"/>
      <c r="BD551" s="91"/>
      <c r="BE551" s="91"/>
      <c r="BF551" s="91"/>
      <c r="BG551" s="91"/>
      <c r="BH551" s="91"/>
      <c r="BI551" s="91"/>
    </row>
    <row r="552" spans="2:61" ht="12.75" customHeight="1">
      <c r="C552" s="794"/>
      <c r="D552" s="279" t="s">
        <v>313</v>
      </c>
      <c r="E552" s="330"/>
      <c r="I552" s="1759"/>
      <c r="J552" s="1759"/>
      <c r="K552" s="1759"/>
      <c r="L552" s="1759"/>
      <c r="M552" s="1759"/>
      <c r="N552" s="1759"/>
      <c r="O552" s="1759"/>
      <c r="P552" s="1759"/>
      <c r="V552" s="91"/>
      <c r="W552" s="91"/>
      <c r="X552" s="106"/>
      <c r="Y552" s="106"/>
      <c r="Z552" s="106"/>
      <c r="AA552" s="106"/>
      <c r="AB552" s="106"/>
      <c r="AC552" s="106"/>
      <c r="AD552" s="106"/>
      <c r="AE552" s="106"/>
      <c r="AF552" s="106"/>
      <c r="AG552" s="106"/>
      <c r="AH552" s="106"/>
      <c r="AI552" s="106"/>
      <c r="AJ552" s="106"/>
      <c r="AK552" s="91"/>
      <c r="AL552" s="91"/>
      <c r="AM552" s="91"/>
      <c r="AN552" s="91"/>
      <c r="AO552" s="91"/>
      <c r="AP552" s="91"/>
      <c r="AQ552" s="91"/>
      <c r="AR552" s="91"/>
      <c r="AS552" s="91"/>
      <c r="AT552" s="91"/>
      <c r="AU552" s="91"/>
      <c r="AV552" s="91"/>
      <c r="AW552" s="91"/>
      <c r="AX552" s="91"/>
      <c r="AY552" s="91"/>
      <c r="AZ552" s="91"/>
      <c r="BA552" s="91"/>
      <c r="BB552" s="91"/>
      <c r="BC552" s="91"/>
      <c r="BD552" s="91"/>
      <c r="BE552" s="91"/>
      <c r="BF552" s="91"/>
      <c r="BG552" s="91"/>
      <c r="BH552" s="91"/>
      <c r="BI552" s="91"/>
    </row>
    <row r="553" spans="2:61" ht="12.75" customHeight="1">
      <c r="C553" s="1195" t="s">
        <v>538</v>
      </c>
      <c r="D553" s="132"/>
      <c r="E553" s="2"/>
      <c r="F553"/>
      <c r="I553"/>
      <c r="J553"/>
      <c r="K553" s="21"/>
      <c r="L553" s="21"/>
      <c r="M553"/>
      <c r="N553"/>
      <c r="O553"/>
      <c r="P553"/>
      <c r="V553" s="91"/>
      <c r="W553" s="91"/>
      <c r="X553" s="106"/>
      <c r="Y553" s="106"/>
      <c r="Z553" s="106"/>
      <c r="AA553" s="106"/>
      <c r="AB553" s="106"/>
      <c r="AC553" s="106"/>
      <c r="AD553" s="106"/>
      <c r="AE553" s="106"/>
      <c r="AF553" s="106"/>
      <c r="AG553" s="106"/>
      <c r="AH553" s="106"/>
      <c r="AI553" s="106"/>
      <c r="AJ553" s="106"/>
      <c r="AK553" s="91"/>
      <c r="AL553" s="91"/>
      <c r="AM553" s="91"/>
      <c r="AN553" s="91"/>
      <c r="AO553" s="91"/>
      <c r="AP553" s="91"/>
      <c r="AQ553" s="91"/>
      <c r="AR553" s="91"/>
      <c r="AS553" s="91"/>
      <c r="AT553" s="91"/>
      <c r="AU553" s="91"/>
      <c r="AV553" s="91"/>
      <c r="AW553" s="91"/>
      <c r="AX553" s="91"/>
      <c r="AY553" s="91"/>
      <c r="AZ553" s="91"/>
      <c r="BA553" s="91"/>
      <c r="BB553" s="91"/>
      <c r="BC553" s="91"/>
      <c r="BD553" s="91"/>
      <c r="BE553" s="91"/>
      <c r="BF553" s="91"/>
      <c r="BG553" s="91"/>
      <c r="BH553" s="91"/>
      <c r="BI553" s="91"/>
    </row>
    <row r="554" spans="2:61" ht="12" customHeight="1">
      <c r="B554" s="335" t="s">
        <v>539</v>
      </c>
      <c r="C554" s="802"/>
      <c r="L554" s="470" t="s">
        <v>534</v>
      </c>
      <c r="V554" s="91"/>
      <c r="W554" s="91"/>
      <c r="X554" s="106"/>
      <c r="Y554" s="106"/>
      <c r="Z554" s="106"/>
      <c r="AA554" s="106"/>
      <c r="AB554" s="106"/>
      <c r="AC554" s="106"/>
      <c r="AD554" s="106"/>
      <c r="AE554" s="106"/>
      <c r="AF554" s="106"/>
      <c r="AG554" s="106"/>
      <c r="AH554" s="106"/>
      <c r="AI554" s="106"/>
      <c r="AJ554" s="106"/>
      <c r="AK554" s="91"/>
      <c r="AL554" s="91"/>
      <c r="AM554" s="91"/>
      <c r="AN554" s="91"/>
      <c r="AO554" s="91"/>
      <c r="AP554" s="91"/>
      <c r="AQ554" s="91"/>
      <c r="AR554" s="91"/>
      <c r="AS554" s="91"/>
      <c r="AT554" s="91"/>
      <c r="AU554" s="91"/>
      <c r="AV554" s="91"/>
      <c r="AW554" s="91"/>
      <c r="AX554" s="91"/>
      <c r="AY554" s="91"/>
      <c r="AZ554" s="91"/>
      <c r="BA554" s="91"/>
      <c r="BB554" s="91"/>
      <c r="BC554" s="91"/>
      <c r="BD554" s="91"/>
      <c r="BE554" s="91"/>
      <c r="BF554" s="91"/>
      <c r="BG554" s="91"/>
      <c r="BH554" s="91"/>
      <c r="BI554" s="91"/>
    </row>
    <row r="555" spans="2:61" ht="11.25" customHeight="1">
      <c r="C555" s="794" t="s">
        <v>477</v>
      </c>
      <c r="V555" s="91"/>
      <c r="W555" s="91"/>
      <c r="X555" s="106"/>
      <c r="Y555" s="106"/>
      <c r="Z555" s="106"/>
      <c r="AA555" s="106"/>
      <c r="AB555" s="106"/>
      <c r="AC555" s="106"/>
      <c r="AD555" s="106"/>
      <c r="AE555" s="106"/>
      <c r="AF555" s="106"/>
      <c r="AG555" s="106"/>
      <c r="AH555" s="106"/>
      <c r="AI555" s="106"/>
      <c r="AJ555" s="106"/>
      <c r="AK555" s="91"/>
      <c r="AL555" s="91"/>
      <c r="AM555" s="91"/>
      <c r="AN555" s="91"/>
      <c r="AO555" s="91"/>
      <c r="AP555" s="91"/>
      <c r="AQ555" s="91"/>
      <c r="AR555" s="91"/>
      <c r="AS555" s="91"/>
      <c r="AT555" s="91"/>
      <c r="AU555" s="91"/>
      <c r="AV555" s="91"/>
      <c r="AW555" s="91"/>
      <c r="AX555" s="91"/>
      <c r="AY555" s="91"/>
      <c r="AZ555" s="91"/>
      <c r="BA555" s="91"/>
      <c r="BB555" s="91"/>
      <c r="BC555" s="91"/>
      <c r="BD555" s="91"/>
      <c r="BE555" s="91"/>
      <c r="BF555" s="91"/>
      <c r="BG555" s="91"/>
      <c r="BH555" s="91"/>
      <c r="BI555" s="91"/>
    </row>
    <row r="556" spans="2:61" ht="13.5" customHeight="1" thickBot="1">
      <c r="B556" s="269" t="s">
        <v>597</v>
      </c>
      <c r="C556" s="21"/>
      <c r="D556"/>
      <c r="F556" s="634" t="s">
        <v>582</v>
      </c>
      <c r="I556" s="2" t="s">
        <v>0</v>
      </c>
      <c r="J556"/>
      <c r="K556" s="70" t="s">
        <v>533</v>
      </c>
      <c r="L556" s="21"/>
      <c r="M556" s="21"/>
      <c r="N556" s="25"/>
      <c r="P556" s="353"/>
      <c r="V556" s="91"/>
      <c r="W556" s="91"/>
      <c r="X556" s="106"/>
      <c r="Y556" s="106"/>
      <c r="Z556" s="106"/>
      <c r="AA556" s="106"/>
      <c r="AB556" s="106"/>
      <c r="AC556" s="106"/>
      <c r="AD556" s="106"/>
      <c r="AE556" s="106"/>
      <c r="AF556" s="106"/>
      <c r="AG556" s="106"/>
      <c r="AH556" s="106"/>
      <c r="AI556" s="106"/>
      <c r="AJ556" s="106"/>
      <c r="AK556" s="91"/>
      <c r="AL556" s="91"/>
      <c r="AM556" s="91"/>
      <c r="AN556" s="91"/>
      <c r="AO556" s="91"/>
      <c r="AP556" s="91"/>
      <c r="AQ556" s="91"/>
      <c r="AR556" s="91"/>
      <c r="AS556" s="91"/>
      <c r="AT556" s="91"/>
      <c r="AU556" s="91"/>
      <c r="AV556" s="91"/>
      <c r="AW556" s="91"/>
      <c r="AX556" s="91"/>
      <c r="AY556" s="91"/>
      <c r="AZ556" s="91"/>
      <c r="BA556" s="91"/>
      <c r="BB556" s="91"/>
      <c r="BC556" s="91"/>
      <c r="BD556" s="91"/>
      <c r="BE556" s="91"/>
      <c r="BF556" s="91"/>
      <c r="BG556" s="91"/>
      <c r="BH556" s="91"/>
      <c r="BI556" s="91"/>
    </row>
    <row r="557" spans="2:61" ht="12.75" customHeight="1" thickBot="1">
      <c r="B557" s="808" t="s">
        <v>479</v>
      </c>
      <c r="C557" s="809" t="s">
        <v>590</v>
      </c>
      <c r="D557" s="810" t="s">
        <v>315</v>
      </c>
      <c r="E557" s="811" t="s">
        <v>316</v>
      </c>
      <c r="F557" s="199"/>
      <c r="G557" s="199"/>
      <c r="H557" s="812"/>
      <c r="I557" s="710" t="s">
        <v>481</v>
      </c>
      <c r="J557" s="812"/>
      <c r="K557" s="813"/>
      <c r="L557" s="481"/>
      <c r="M557" s="814" t="s">
        <v>482</v>
      </c>
      <c r="N557" s="812"/>
      <c r="O557" s="812"/>
      <c r="P557" s="63"/>
      <c r="Q557" s="815"/>
      <c r="V557" s="91"/>
      <c r="W557" s="91"/>
      <c r="X557" s="106"/>
      <c r="Y557" s="106"/>
      <c r="Z557" s="106"/>
      <c r="AA557" s="106"/>
      <c r="AB557" s="106"/>
      <c r="AC557" s="106"/>
      <c r="AD557" s="106"/>
      <c r="AE557" s="106"/>
      <c r="AF557" s="106"/>
      <c r="AG557" s="106"/>
      <c r="AH557" s="106"/>
      <c r="AI557" s="106"/>
      <c r="AJ557" s="106"/>
      <c r="AK557" s="91"/>
      <c r="AL557" s="91"/>
      <c r="AM557" s="91"/>
      <c r="AN557" s="91"/>
      <c r="AO557" s="91"/>
      <c r="AP557" s="91"/>
      <c r="AQ557" s="91"/>
      <c r="AR557" s="91"/>
      <c r="AS557" s="91"/>
      <c r="AT557" s="91"/>
      <c r="AU557" s="91"/>
      <c r="AV557" s="91"/>
      <c r="AW557" s="91"/>
      <c r="AX557" s="91"/>
      <c r="AY557" s="91"/>
      <c r="AZ557" s="91"/>
      <c r="BA557" s="91"/>
      <c r="BB557" s="91"/>
      <c r="BC557" s="91"/>
      <c r="BD557" s="91"/>
      <c r="BE557" s="91"/>
      <c r="BF557" s="91"/>
      <c r="BG557" s="91"/>
      <c r="BH557" s="91"/>
      <c r="BI557" s="91"/>
    </row>
    <row r="558" spans="2:61" ht="10.5" customHeight="1" thickBot="1">
      <c r="B558" s="380" t="s">
        <v>484</v>
      </c>
      <c r="C558" s="369"/>
      <c r="D558" s="816" t="s">
        <v>322</v>
      </c>
      <c r="E558" s="817"/>
      <c r="F558" s="440"/>
      <c r="G558" s="818" t="s">
        <v>485</v>
      </c>
      <c r="H558" s="819" t="s">
        <v>486</v>
      </c>
      <c r="I558" s="189"/>
      <c r="J558" s="189"/>
      <c r="K558" s="189"/>
      <c r="L558" s="920"/>
      <c r="M558" s="921" t="s">
        <v>487</v>
      </c>
      <c r="N558" s="189"/>
      <c r="O558" s="189"/>
      <c r="P558" s="920"/>
      <c r="Q558" s="821"/>
      <c r="V558" s="91"/>
      <c r="W558" s="91"/>
      <c r="X558" s="106"/>
      <c r="Y558" s="106"/>
      <c r="Z558" s="106"/>
      <c r="AA558" s="106"/>
      <c r="AB558" s="106"/>
      <c r="AC558" s="106"/>
      <c r="AD558" s="106"/>
      <c r="AE558" s="106"/>
      <c r="AF558" s="106"/>
      <c r="AG558" s="106"/>
      <c r="AH558" s="106"/>
      <c r="AI558" s="106"/>
      <c r="AJ558" s="106"/>
      <c r="AK558" s="91"/>
      <c r="AL558" s="91"/>
      <c r="AM558" s="91"/>
      <c r="AN558" s="91"/>
      <c r="AO558" s="91"/>
      <c r="AP558" s="91"/>
      <c r="AQ558" s="91"/>
      <c r="AR558" s="91"/>
      <c r="AS558" s="91"/>
      <c r="AT558" s="91"/>
      <c r="AU558" s="91"/>
      <c r="AV558" s="91"/>
      <c r="AW558" s="91"/>
      <c r="AX558" s="91"/>
      <c r="AY558" s="91"/>
      <c r="AZ558" s="91"/>
      <c r="BA558" s="91"/>
      <c r="BB558" s="91"/>
      <c r="BC558" s="91"/>
      <c r="BD558" s="91"/>
      <c r="BE558" s="91"/>
      <c r="BF558" s="91"/>
      <c r="BG558" s="91"/>
      <c r="BH558" s="91"/>
      <c r="BI558" s="91"/>
    </row>
    <row r="559" spans="2:61" ht="9.75" customHeight="1">
      <c r="B559" s="380" t="s">
        <v>489</v>
      </c>
      <c r="C559" s="369" t="s">
        <v>321</v>
      </c>
      <c r="D559" s="822"/>
      <c r="E559" s="816" t="s">
        <v>323</v>
      </c>
      <c r="F559" s="823" t="s">
        <v>65</v>
      </c>
      <c r="G559" s="818" t="s">
        <v>490</v>
      </c>
      <c r="H559" s="824" t="s">
        <v>327</v>
      </c>
      <c r="I559" s="817"/>
      <c r="J559" s="825"/>
      <c r="K559" s="812"/>
      <c r="L559" s="825"/>
      <c r="M559" s="826" t="s">
        <v>491</v>
      </c>
      <c r="N559" s="827" t="s">
        <v>492</v>
      </c>
      <c r="O559" s="828" t="s">
        <v>493</v>
      </c>
      <c r="P559" s="829" t="s">
        <v>494</v>
      </c>
      <c r="Q559" s="821"/>
      <c r="V559" s="91"/>
      <c r="W559" s="91"/>
      <c r="X559" s="106"/>
      <c r="Y559" s="106"/>
      <c r="Z559" s="106"/>
      <c r="AA559" s="106"/>
      <c r="AB559" s="106"/>
      <c r="AC559" s="106"/>
      <c r="AD559" s="106"/>
      <c r="AE559" s="106"/>
      <c r="AF559" s="106"/>
      <c r="AG559" s="106"/>
      <c r="AH559" s="106"/>
      <c r="AI559" s="106"/>
      <c r="AJ559" s="106"/>
      <c r="AK559" s="91"/>
      <c r="AL559" s="91"/>
      <c r="AM559" s="91"/>
      <c r="AN559" s="91"/>
      <c r="AO559" s="91"/>
      <c r="AP559" s="91"/>
      <c r="AQ559" s="91"/>
      <c r="AR559" s="91"/>
      <c r="AS559" s="91"/>
      <c r="AT559" s="91"/>
      <c r="AU559" s="91"/>
      <c r="AV559" s="91"/>
      <c r="AW559" s="91"/>
      <c r="AX559" s="91"/>
      <c r="AY559" s="91"/>
      <c r="AZ559" s="91"/>
      <c r="BA559" s="91"/>
      <c r="BB559" s="91"/>
      <c r="BC559" s="91"/>
      <c r="BD559" s="91"/>
      <c r="BE559" s="91"/>
      <c r="BF559" s="91"/>
      <c r="BG559" s="91"/>
      <c r="BH559" s="91"/>
      <c r="BI559" s="91"/>
    </row>
    <row r="560" spans="2:61" ht="12" customHeight="1" thickBot="1">
      <c r="B560" s="50"/>
      <c r="C560" s="830"/>
      <c r="D560" s="410"/>
      <c r="E560" s="831" t="s">
        <v>5</v>
      </c>
      <c r="F560" s="378" t="s">
        <v>6</v>
      </c>
      <c r="G560" s="922" t="s">
        <v>7</v>
      </c>
      <c r="H560" s="832" t="s">
        <v>496</v>
      </c>
      <c r="I560" s="833" t="s">
        <v>497</v>
      </c>
      <c r="J560" s="834" t="s">
        <v>498</v>
      </c>
      <c r="K560" s="835" t="s">
        <v>499</v>
      </c>
      <c r="L560" s="834" t="s">
        <v>500</v>
      </c>
      <c r="M560" s="836" t="s">
        <v>501</v>
      </c>
      <c r="N560" s="834" t="s">
        <v>502</v>
      </c>
      <c r="O560" s="835" t="s">
        <v>503</v>
      </c>
      <c r="P560" s="837" t="s">
        <v>504</v>
      </c>
      <c r="Q560" s="830"/>
      <c r="V560" s="91"/>
      <c r="W560" s="91"/>
      <c r="X560" s="106"/>
      <c r="Y560" s="106"/>
      <c r="Z560" s="106"/>
      <c r="AA560" s="106"/>
      <c r="AB560" s="106"/>
      <c r="AC560" s="106"/>
      <c r="AD560" s="106"/>
      <c r="AE560" s="106"/>
      <c r="AF560" s="106"/>
      <c r="AG560" s="106"/>
      <c r="AH560" s="106"/>
      <c r="AI560" s="106"/>
      <c r="AJ560" s="106"/>
      <c r="AK560" s="91"/>
      <c r="AL560" s="91"/>
      <c r="AM560" s="91"/>
      <c r="AN560" s="91"/>
      <c r="AO560" s="91"/>
      <c r="AP560" s="91"/>
      <c r="AQ560" s="91"/>
      <c r="AR560" s="91"/>
      <c r="AS560" s="91"/>
      <c r="AT560" s="91"/>
      <c r="AU560" s="91"/>
      <c r="AV560" s="91"/>
      <c r="AW560" s="91"/>
      <c r="AX560" s="91"/>
      <c r="AY560" s="91"/>
      <c r="AZ560" s="91"/>
      <c r="BA560" s="91"/>
      <c r="BB560" s="91"/>
      <c r="BC560" s="91"/>
      <c r="BD560" s="91"/>
      <c r="BE560" s="91"/>
      <c r="BF560" s="91"/>
      <c r="BG560" s="91"/>
      <c r="BH560" s="91"/>
      <c r="BI560" s="91"/>
    </row>
    <row r="561" spans="2:61" ht="12.75" customHeight="1">
      <c r="B561" s="75"/>
      <c r="C561" s="908" t="s">
        <v>172</v>
      </c>
      <c r="D561" s="1020"/>
      <c r="E561" s="1041"/>
      <c r="F561" s="613"/>
      <c r="G561" s="613"/>
      <c r="H561" s="1042"/>
      <c r="I561" s="825"/>
      <c r="J561" s="825"/>
      <c r="K561" s="1043"/>
      <c r="L561" s="825"/>
      <c r="M561" s="825"/>
      <c r="N561" s="825"/>
      <c r="O561" s="825"/>
      <c r="P561" s="1044"/>
      <c r="Q561" s="960"/>
      <c r="V561" s="91"/>
      <c r="W561" s="91"/>
      <c r="X561" s="106"/>
      <c r="Y561" s="106"/>
      <c r="Z561" s="106"/>
      <c r="AA561" s="106"/>
      <c r="AB561" s="106"/>
      <c r="AC561" s="106"/>
      <c r="AD561" s="106"/>
      <c r="AE561" s="106"/>
      <c r="AF561" s="106"/>
      <c r="AG561" s="106"/>
      <c r="AH561" s="106"/>
      <c r="AI561" s="106"/>
      <c r="AJ561" s="106"/>
      <c r="AK561" s="91"/>
      <c r="AL561" s="91"/>
      <c r="AM561" s="91"/>
      <c r="AN561" s="91"/>
      <c r="AO561" s="91"/>
      <c r="AP561" s="91"/>
      <c r="AQ561" s="91"/>
      <c r="AR561" s="91"/>
      <c r="AS561" s="91"/>
      <c r="AT561" s="91"/>
      <c r="AU561" s="91"/>
      <c r="AV561" s="91"/>
      <c r="AW561" s="91"/>
      <c r="AX561" s="91"/>
      <c r="AY561" s="91"/>
      <c r="AZ561" s="91"/>
      <c r="BA561" s="91"/>
      <c r="BB561" s="91"/>
      <c r="BC561" s="91"/>
      <c r="BD561" s="91"/>
      <c r="BE561" s="91"/>
      <c r="BF561" s="91"/>
      <c r="BG561" s="91"/>
      <c r="BH561" s="91"/>
      <c r="BI561" s="91"/>
    </row>
    <row r="562" spans="2:61" ht="12.75" customHeight="1">
      <c r="B562" s="1702" t="str">
        <f>'МЕНЮ  12-18л. лето '!J533</f>
        <v>182/17</v>
      </c>
      <c r="C562" s="1752" t="str">
        <f>'МЕНЮ  12-18л. лето '!C533</f>
        <v>Каша жидкая молочная (овсяная)</v>
      </c>
      <c r="D562" s="1704">
        <f>'МЕНЮ  12-18л. лето '!D533</f>
        <v>205</v>
      </c>
      <c r="E562" s="1014">
        <f>'МЕНЮ  12-18л. лето '!E533</f>
        <v>12.189</v>
      </c>
      <c r="F562" s="849">
        <f>'МЕНЮ  12-18л. лето '!F533</f>
        <v>6.4640000000000004</v>
      </c>
      <c r="G562" s="1015">
        <f>'МЕНЮ  12-18л. лето '!G533</f>
        <v>31.91</v>
      </c>
      <c r="H562" s="844">
        <f>'МЕНЮ  12-18л. лето '!H533</f>
        <v>226.01</v>
      </c>
      <c r="I562" s="848">
        <v>1.31</v>
      </c>
      <c r="J562" s="848">
        <v>5.1999999999999998E-2</v>
      </c>
      <c r="K562" s="848">
        <v>5.21E-2</v>
      </c>
      <c r="L562" s="1027">
        <v>536.69000000000005</v>
      </c>
      <c r="M562" s="845">
        <v>18.04</v>
      </c>
      <c r="N562" s="845">
        <v>38.401000000000003</v>
      </c>
      <c r="O562" s="845">
        <v>36.020000000000003</v>
      </c>
      <c r="P562" s="845">
        <v>1.5565</v>
      </c>
      <c r="Q562" s="847">
        <f>'МЕНЮ  12-18л. лето '!I533</f>
        <v>31</v>
      </c>
      <c r="V562" s="91"/>
      <c r="W562" s="91"/>
      <c r="X562" s="106"/>
      <c r="Y562" s="106"/>
      <c r="Z562" s="106"/>
      <c r="AA562" s="106"/>
      <c r="AB562" s="106"/>
      <c r="AC562" s="106"/>
      <c r="AD562" s="106"/>
      <c r="AE562" s="106"/>
      <c r="AF562" s="106"/>
      <c r="AG562" s="106"/>
      <c r="AH562" s="106"/>
      <c r="AI562" s="106"/>
      <c r="AJ562" s="106"/>
      <c r="AK562" s="91"/>
      <c r="AL562" s="91"/>
      <c r="AM562" s="91"/>
      <c r="AN562" s="91"/>
      <c r="AO562" s="91"/>
      <c r="AP562" s="91"/>
      <c r="AQ562" s="91"/>
      <c r="AR562" s="91"/>
      <c r="AS562" s="91"/>
      <c r="AT562" s="91"/>
      <c r="AU562" s="91"/>
      <c r="AV562" s="91"/>
      <c r="AW562" s="91"/>
      <c r="AX562" s="91"/>
      <c r="AY562" s="91"/>
      <c r="AZ562" s="91"/>
      <c r="BA562" s="91"/>
      <c r="BB562" s="91"/>
      <c r="BC562" s="91"/>
      <c r="BD562" s="91"/>
      <c r="BE562" s="91"/>
      <c r="BF562" s="91"/>
      <c r="BG562" s="91"/>
      <c r="BH562" s="91"/>
      <c r="BI562" s="91"/>
    </row>
    <row r="563" spans="2:61" ht="12" customHeight="1">
      <c r="B563" s="1702" t="str">
        <f>'МЕНЮ  12-18л. лето '!J534</f>
        <v>379/17</v>
      </c>
      <c r="C563" s="1752" t="str">
        <f>'МЕНЮ  12-18л. лето '!C534</f>
        <v>Кофейный напиток</v>
      </c>
      <c r="D563" s="1704">
        <f>'МЕНЮ  12-18л. лето '!D534</f>
        <v>200</v>
      </c>
      <c r="E563" s="1896">
        <f>'МЕНЮ  12-18л. лето '!E534</f>
        <v>5.8639999999999999</v>
      </c>
      <c r="F563" s="848">
        <f>'МЕНЮ  12-18л. лето '!F534</f>
        <v>5.1680000000000001</v>
      </c>
      <c r="G563" s="848">
        <f>'МЕНЮ  12-18л. лето '!G534</f>
        <v>18.177</v>
      </c>
      <c r="H563" s="844">
        <f>'МЕНЮ  12-18л. лето '!H534</f>
        <v>142.69</v>
      </c>
      <c r="I563" s="855">
        <v>1.04</v>
      </c>
      <c r="J563" s="855">
        <v>0.06</v>
      </c>
      <c r="K563" s="855">
        <v>0.24</v>
      </c>
      <c r="L563" s="713">
        <v>26.507999999999999</v>
      </c>
      <c r="M563" s="957">
        <v>218.863</v>
      </c>
      <c r="N563" s="947">
        <v>189.6</v>
      </c>
      <c r="O563" s="857">
        <v>45.6</v>
      </c>
      <c r="P563" s="858">
        <v>1.4</v>
      </c>
      <c r="Q563" s="847">
        <f>'МЕНЮ  12-18л. лето '!I534</f>
        <v>69</v>
      </c>
      <c r="V563" s="91"/>
      <c r="W563" s="91"/>
      <c r="X563" s="106"/>
      <c r="Y563" s="106"/>
      <c r="Z563" s="106"/>
      <c r="AA563" s="106"/>
      <c r="AB563" s="106"/>
      <c r="AC563" s="106"/>
      <c r="AD563" s="106"/>
      <c r="AE563" s="106"/>
      <c r="AF563" s="106"/>
      <c r="AG563" s="106"/>
      <c r="AH563" s="106"/>
      <c r="AI563" s="106"/>
      <c r="AJ563" s="106"/>
      <c r="AK563" s="91"/>
      <c r="AL563" s="91"/>
      <c r="AM563" s="91"/>
      <c r="AN563" s="91"/>
      <c r="AO563" s="91"/>
      <c r="AP563" s="91"/>
      <c r="AQ563" s="91"/>
      <c r="AR563" s="91"/>
      <c r="AS563" s="91"/>
      <c r="AT563" s="91"/>
      <c r="AU563" s="91"/>
      <c r="AV563" s="91"/>
      <c r="AW563" s="91"/>
      <c r="AX563" s="91"/>
      <c r="AY563" s="91"/>
      <c r="AZ563" s="91"/>
      <c r="BA563" s="91"/>
      <c r="BB563" s="91"/>
      <c r="BC563" s="91"/>
      <c r="BD563" s="91"/>
      <c r="BE563" s="91"/>
      <c r="BF563" s="91"/>
      <c r="BG563" s="91"/>
      <c r="BH563" s="91"/>
      <c r="BI563" s="91"/>
    </row>
    <row r="564" spans="2:61" ht="10.5" customHeight="1">
      <c r="B564" s="1702" t="str">
        <f>'МЕНЮ  12-18л. лето '!J535</f>
        <v>14/17</v>
      </c>
      <c r="C564" s="1752" t="str">
        <f>'МЕНЮ  12-18л. лето '!C535</f>
        <v>Масло порциями</v>
      </c>
      <c r="D564" s="1704">
        <f>'МЕНЮ  12-18л. лето '!D535</f>
        <v>15</v>
      </c>
      <c r="E564" s="1014">
        <f>'МЕНЮ  12-18л. лето '!E535</f>
        <v>0.12</v>
      </c>
      <c r="F564" s="849">
        <f>'МЕНЮ  12-18л. лето '!F535</f>
        <v>10.875</v>
      </c>
      <c r="G564" s="1015">
        <f>'МЕНЮ  12-18л. лето '!G535</f>
        <v>0.19500000000000001</v>
      </c>
      <c r="H564" s="844">
        <f>'МЕНЮ  12-18л. лето '!H535</f>
        <v>89.135000000000005</v>
      </c>
      <c r="I564" s="1753">
        <v>0</v>
      </c>
      <c r="J564" s="1755">
        <v>1.4999999999999999E-4</v>
      </c>
      <c r="K564" s="1755">
        <v>1.4999999999999999E-4</v>
      </c>
      <c r="L564" s="1691">
        <v>6</v>
      </c>
      <c r="M564" s="851">
        <v>0.36</v>
      </c>
      <c r="N564" s="1687">
        <v>0.45</v>
      </c>
      <c r="O564" s="1692">
        <v>0</v>
      </c>
      <c r="P564" s="1687">
        <v>3.0000000000000001E-3</v>
      </c>
      <c r="Q564" s="847">
        <f>'МЕНЮ  12-18л. лето '!I535</f>
        <v>8</v>
      </c>
      <c r="V564" s="91"/>
      <c r="W564" s="91"/>
      <c r="X564" s="106"/>
      <c r="Y564" s="106"/>
      <c r="Z564" s="106"/>
      <c r="AA564" s="106"/>
      <c r="AB564" s="106"/>
      <c r="AC564" s="106"/>
      <c r="AD564" s="106"/>
      <c r="AE564" s="106"/>
      <c r="AF564" s="106"/>
      <c r="AG564" s="106"/>
      <c r="AH564" s="106"/>
      <c r="AI564" s="106"/>
      <c r="AJ564" s="106"/>
      <c r="AK564" s="91"/>
      <c r="AL564" s="91"/>
      <c r="AM564" s="91"/>
      <c r="AN564" s="91"/>
      <c r="AO564" s="91"/>
      <c r="AP564" s="91"/>
      <c r="AQ564" s="91"/>
      <c r="AR564" s="91"/>
      <c r="AS564" s="91"/>
      <c r="AT564" s="91"/>
      <c r="AU564" s="91"/>
      <c r="AV564" s="91"/>
      <c r="AW564" s="91"/>
      <c r="AX564" s="91"/>
      <c r="AY564" s="91"/>
      <c r="AZ564" s="91"/>
      <c r="BA564" s="91"/>
      <c r="BB564" s="91"/>
      <c r="BC564" s="91"/>
      <c r="BD564" s="91"/>
      <c r="BE564" s="91"/>
      <c r="BF564" s="91"/>
      <c r="BG564" s="91"/>
      <c r="BH564" s="91"/>
      <c r="BI564" s="91"/>
    </row>
    <row r="565" spans="2:61" ht="12" customHeight="1">
      <c r="B565" s="1702" t="str">
        <f>'МЕНЮ  12-18л. лето '!J536</f>
        <v>Пром.пр.</v>
      </c>
      <c r="C565" s="1752" t="str">
        <f>'МЕНЮ  12-18л. лето '!C536</f>
        <v>Хлеб пшеничный</v>
      </c>
      <c r="D565" s="1704">
        <f>'МЕНЮ  12-18л. лето '!D536</f>
        <v>70</v>
      </c>
      <c r="E565" s="1014">
        <f>'МЕНЮ  12-18л. лето '!E536</f>
        <v>2.6949999999999998</v>
      </c>
      <c r="F565" s="849">
        <f>'МЕНЮ  12-18л. лето '!F536</f>
        <v>0.96299999999999997</v>
      </c>
      <c r="G565" s="1015">
        <f>'МЕНЮ  12-18л. лето '!G536</f>
        <v>34.54</v>
      </c>
      <c r="H565" s="844">
        <f>'МЕНЮ  12-18л. лето '!H536</f>
        <v>171.209</v>
      </c>
      <c r="I565" s="1858">
        <v>0</v>
      </c>
      <c r="J565" s="1893">
        <v>0.09</v>
      </c>
      <c r="K565" s="1884">
        <v>0.03</v>
      </c>
      <c r="L565" s="1823">
        <v>0</v>
      </c>
      <c r="M565" s="1858">
        <v>14</v>
      </c>
      <c r="N565" s="1858">
        <v>46.67</v>
      </c>
      <c r="O565" s="1858">
        <v>9.8000000000000007</v>
      </c>
      <c r="P565" s="1884">
        <v>7.0000000000000007E-2</v>
      </c>
      <c r="Q565" s="847">
        <f>'МЕНЮ  12-18л. лето '!I536</f>
        <v>9</v>
      </c>
      <c r="AA565" s="106"/>
      <c r="AB565" s="106"/>
      <c r="AC565" s="106"/>
      <c r="AD565" s="106"/>
      <c r="AE565" s="106"/>
      <c r="AF565" s="106"/>
      <c r="AG565" s="106"/>
      <c r="AH565" s="106"/>
      <c r="AI565" s="106"/>
      <c r="AJ565" s="106"/>
      <c r="AK565" s="91"/>
      <c r="AL565" s="91"/>
      <c r="AM565" s="91"/>
      <c r="AN565" s="91"/>
      <c r="AO565" s="91"/>
      <c r="AP565" s="91"/>
      <c r="AQ565" s="91"/>
      <c r="AR565" s="91"/>
      <c r="AS565" s="91"/>
      <c r="AT565" s="91"/>
      <c r="AU565" s="91"/>
      <c r="AV565" s="91"/>
      <c r="AW565" s="91"/>
      <c r="AX565" s="91"/>
      <c r="AY565" s="91"/>
      <c r="AZ565" s="91"/>
      <c r="BA565" s="91"/>
      <c r="BB565" s="91"/>
      <c r="BC565" s="91"/>
      <c r="BD565" s="91"/>
      <c r="BE565" s="91"/>
      <c r="BF565" s="91"/>
      <c r="BG565" s="91"/>
      <c r="BH565" s="91"/>
      <c r="BI565" s="91"/>
    </row>
    <row r="566" spans="2:61" ht="12" customHeight="1" thickBot="1">
      <c r="B566" s="1217" t="str">
        <f>'МЕНЮ  12-18л. лето '!J537</f>
        <v>82 /21</v>
      </c>
      <c r="C566" s="280" t="str">
        <f>'МЕНЮ  12-18л. лето '!C537</f>
        <v>Фрукты свежие (яблоки)</v>
      </c>
      <c r="D566" s="962">
        <f>'МЕНЮ  12-18л. лето '!D537</f>
        <v>110</v>
      </c>
      <c r="E566" s="1014">
        <f>'МЕНЮ  12-18л. лето '!E537</f>
        <v>0.44</v>
      </c>
      <c r="F566" s="849">
        <f>'МЕНЮ  12-18л. лето '!F537</f>
        <v>0.44</v>
      </c>
      <c r="G566" s="1015">
        <f>'МЕНЮ  12-18л. лето '!G537</f>
        <v>10.78</v>
      </c>
      <c r="H566" s="844">
        <f>'МЕНЮ  12-18л. лето '!H537</f>
        <v>51.7</v>
      </c>
      <c r="I566" s="855">
        <v>11</v>
      </c>
      <c r="J566" s="855">
        <v>0.03</v>
      </c>
      <c r="K566" s="855">
        <v>0.02</v>
      </c>
      <c r="L566" s="712">
        <v>0</v>
      </c>
      <c r="M566" s="856">
        <v>17.600000000000001</v>
      </c>
      <c r="N566" s="857">
        <v>12.1</v>
      </c>
      <c r="O566" s="855">
        <v>9.9</v>
      </c>
      <c r="P566" s="858">
        <v>2.42</v>
      </c>
      <c r="Q566" s="847">
        <f>'МЕНЮ  12-18л. лето '!I537</f>
        <v>77</v>
      </c>
      <c r="AE566" s="204"/>
      <c r="AF566" s="106"/>
      <c r="AG566" s="106"/>
      <c r="AH566" s="106"/>
      <c r="AI566" s="106"/>
      <c r="AJ566" s="106"/>
      <c r="AK566" s="91"/>
      <c r="AL566" s="91"/>
      <c r="AM566" s="91"/>
      <c r="AN566" s="91"/>
      <c r="AO566" s="91"/>
      <c r="AP566" s="91"/>
      <c r="AQ566" s="91"/>
      <c r="AR566" s="91"/>
      <c r="AS566" s="91"/>
      <c r="AT566" s="91"/>
      <c r="AU566" s="91"/>
      <c r="AV566" s="91"/>
      <c r="AW566" s="91"/>
      <c r="AX566" s="91"/>
      <c r="AY566" s="91"/>
      <c r="AZ566" s="91"/>
      <c r="BA566" s="91"/>
      <c r="BB566" s="91"/>
      <c r="BC566" s="91"/>
      <c r="BD566" s="91"/>
      <c r="BE566" s="91"/>
      <c r="BF566" s="91"/>
      <c r="BG566" s="91"/>
      <c r="BH566" s="91"/>
      <c r="BI566" s="91"/>
    </row>
    <row r="567" spans="2:61" ht="12" customHeight="1">
      <c r="B567" s="405" t="s">
        <v>333</v>
      </c>
      <c r="D567" s="1751">
        <f>'МЕНЮ  12-18л. лето '!D538</f>
        <v>600</v>
      </c>
      <c r="E567" s="406">
        <f t="shared" ref="E567:P567" si="50">SUM(E562:E566)</f>
        <v>21.308000000000003</v>
      </c>
      <c r="F567" s="407">
        <f t="shared" si="50"/>
        <v>23.910000000000004</v>
      </c>
      <c r="G567" s="1007">
        <f t="shared" si="50"/>
        <v>95.602000000000004</v>
      </c>
      <c r="H567" s="949">
        <f t="shared" si="50"/>
        <v>680.74400000000003</v>
      </c>
      <c r="I567" s="425">
        <f t="shared" si="50"/>
        <v>13.35</v>
      </c>
      <c r="J567" s="425">
        <f t="shared" si="50"/>
        <v>0.23215</v>
      </c>
      <c r="K567" s="425">
        <f t="shared" si="50"/>
        <v>0.34224999999999994</v>
      </c>
      <c r="L567" s="425">
        <f t="shared" si="50"/>
        <v>569.19800000000009</v>
      </c>
      <c r="M567" s="914">
        <f t="shared" si="50"/>
        <v>268.863</v>
      </c>
      <c r="N567" s="914">
        <f t="shared" si="50"/>
        <v>287.221</v>
      </c>
      <c r="O567" s="914">
        <f t="shared" si="50"/>
        <v>101.32000000000001</v>
      </c>
      <c r="P567" s="426">
        <f t="shared" si="50"/>
        <v>5.4495000000000005</v>
      </c>
      <c r="Q567" s="935"/>
      <c r="AE567" s="204"/>
      <c r="AF567" s="106"/>
      <c r="AG567" s="106"/>
      <c r="AH567" s="106"/>
      <c r="AI567" s="106"/>
      <c r="AJ567" s="106"/>
      <c r="AK567" s="91"/>
      <c r="AL567" s="91"/>
      <c r="AM567" s="91"/>
      <c r="AN567" s="91"/>
      <c r="AO567" s="91"/>
      <c r="AP567" s="91"/>
      <c r="AQ567" s="91"/>
      <c r="AR567" s="91"/>
      <c r="AS567" s="91"/>
      <c r="AT567" s="91"/>
      <c r="AU567" s="91"/>
      <c r="AV567" s="91"/>
      <c r="AW567" s="91"/>
      <c r="AX567" s="91"/>
      <c r="AY567" s="91"/>
      <c r="AZ567" s="91"/>
      <c r="BA567" s="91"/>
      <c r="BB567" s="91"/>
      <c r="BC567" s="91"/>
      <c r="BD567" s="91"/>
      <c r="BE567" s="91"/>
      <c r="BF567" s="91"/>
      <c r="BG567" s="91"/>
      <c r="BH567" s="91"/>
      <c r="BI567" s="91"/>
    </row>
    <row r="568" spans="2:61" ht="13.5" customHeight="1">
      <c r="B568" s="870"/>
      <c r="C568" s="871" t="s">
        <v>10</v>
      </c>
      <c r="D568" s="1198">
        <v>0.25</v>
      </c>
      <c r="E568" s="1010">
        <v>22.5</v>
      </c>
      <c r="F568" s="878">
        <v>23</v>
      </c>
      <c r="G568" s="879">
        <v>95.75</v>
      </c>
      <c r="H568" s="1011">
        <v>680</v>
      </c>
      <c r="I568" s="1181">
        <v>17.5</v>
      </c>
      <c r="J568" s="878">
        <v>0.35</v>
      </c>
      <c r="K568" s="879">
        <v>0.4</v>
      </c>
      <c r="L568" s="880">
        <v>225</v>
      </c>
      <c r="M568" s="1196">
        <v>300</v>
      </c>
      <c r="N568" s="880">
        <v>300</v>
      </c>
      <c r="O568" s="880">
        <v>75</v>
      </c>
      <c r="P568" s="882">
        <v>4.5</v>
      </c>
      <c r="Q568" s="935"/>
      <c r="Y568" s="106"/>
      <c r="Z568" s="106"/>
      <c r="AA568" s="106"/>
      <c r="AB568" s="106"/>
      <c r="AC568" s="106"/>
      <c r="AD568" s="106"/>
      <c r="AE568" s="106"/>
      <c r="AF568" s="106"/>
      <c r="AG568" s="106"/>
      <c r="AH568" s="106"/>
      <c r="AI568" s="106"/>
      <c r="AJ568" s="106"/>
      <c r="AK568" s="91"/>
      <c r="AL568" s="91"/>
      <c r="AM568" s="91"/>
      <c r="AN568" s="91"/>
      <c r="AO568" s="91"/>
      <c r="AP568" s="91"/>
      <c r="AQ568" s="91"/>
      <c r="AR568" s="91"/>
      <c r="AS568" s="91"/>
      <c r="AT568" s="91"/>
      <c r="AU568" s="91"/>
      <c r="AV568" s="91"/>
      <c r="AW568" s="91"/>
      <c r="AX568" s="91"/>
      <c r="AY568" s="91"/>
      <c r="AZ568" s="91"/>
      <c r="BA568" s="91"/>
      <c r="BB568" s="91"/>
      <c r="BC568" s="91"/>
      <c r="BD568" s="91"/>
      <c r="BE568" s="91"/>
      <c r="BF568" s="91"/>
      <c r="BG568" s="91"/>
      <c r="BH568" s="91"/>
      <c r="BI568" s="91"/>
    </row>
    <row r="569" spans="2:61" ht="11.25" customHeight="1" thickBot="1">
      <c r="B569" s="195"/>
      <c r="C569" s="883" t="s">
        <v>505</v>
      </c>
      <c r="D569" s="1746"/>
      <c r="E569" s="1154">
        <v>-1.32</v>
      </c>
      <c r="F569" s="1155">
        <v>0.99</v>
      </c>
      <c r="G569" s="1155">
        <v>-0.04</v>
      </c>
      <c r="H569" s="2070">
        <v>0.03</v>
      </c>
      <c r="I569" s="860">
        <v>-5.93</v>
      </c>
      <c r="J569" s="860">
        <v>-8.42</v>
      </c>
      <c r="K569" s="860">
        <v>-3.61</v>
      </c>
      <c r="L569" s="860">
        <v>38.24</v>
      </c>
      <c r="M569" s="860">
        <v>-2.59</v>
      </c>
      <c r="N569" s="860">
        <v>-1.06</v>
      </c>
      <c r="O569" s="860">
        <v>8.77</v>
      </c>
      <c r="P569" s="886">
        <v>5.28</v>
      </c>
      <c r="Q569" s="68"/>
      <c r="Y569" s="106"/>
      <c r="Z569" s="106"/>
      <c r="AA569" s="106"/>
      <c r="AB569" s="106"/>
      <c r="AC569" s="106"/>
      <c r="AD569" s="106"/>
      <c r="AE569" s="106"/>
      <c r="AF569" s="106"/>
      <c r="AG569" s="106"/>
      <c r="AH569" s="106"/>
      <c r="AI569" s="106"/>
      <c r="AJ569" s="106"/>
      <c r="AK569" s="91"/>
      <c r="AL569" s="91"/>
      <c r="AM569" s="91"/>
      <c r="AN569" s="91"/>
      <c r="AO569" s="91"/>
      <c r="AP569" s="91"/>
      <c r="AQ569" s="91"/>
      <c r="AR569" s="91"/>
      <c r="AS569" s="91"/>
      <c r="AT569" s="91"/>
      <c r="AU569" s="91"/>
      <c r="AV569" s="91"/>
      <c r="AW569" s="91"/>
      <c r="AX569" s="91"/>
      <c r="AY569" s="91"/>
      <c r="AZ569" s="91"/>
      <c r="BA569" s="91"/>
      <c r="BB569" s="91"/>
      <c r="BC569" s="91"/>
      <c r="BD569" s="91"/>
      <c r="BE569" s="91"/>
      <c r="BF569" s="91"/>
      <c r="BG569" s="91"/>
      <c r="BH569" s="91"/>
      <c r="BI569" s="91"/>
    </row>
    <row r="570" spans="2:61" ht="11.25" customHeight="1">
      <c r="B570" s="75"/>
      <c r="C570" s="908" t="s">
        <v>152</v>
      </c>
      <c r="D570" s="48"/>
      <c r="E570" s="839"/>
      <c r="F570" s="443"/>
      <c r="G570" s="443"/>
      <c r="H570" s="443"/>
      <c r="I570" s="443"/>
      <c r="J570" s="443"/>
      <c r="K570" s="1046"/>
      <c r="L570" s="443"/>
      <c r="M570" s="443"/>
      <c r="N570" s="443"/>
      <c r="O570" s="443"/>
      <c r="P570" s="645"/>
      <c r="Q570" s="960"/>
      <c r="AE570" s="106"/>
      <c r="AF570" s="106"/>
      <c r="AG570" s="106"/>
      <c r="AH570" s="106"/>
      <c r="AI570" s="106"/>
      <c r="AJ570" s="106"/>
      <c r="AK570" s="91"/>
      <c r="AL570" s="91"/>
      <c r="AM570" s="91"/>
      <c r="AN570" s="91"/>
      <c r="AO570" s="91"/>
      <c r="AP570" s="91"/>
      <c r="AQ570" s="91"/>
      <c r="AR570" s="91"/>
      <c r="AS570" s="91"/>
      <c r="AT570" s="91"/>
      <c r="AU570" s="91"/>
      <c r="AV570" s="91"/>
      <c r="AW570" s="91"/>
      <c r="AX570" s="91"/>
      <c r="AY570" s="91"/>
      <c r="AZ570" s="91"/>
      <c r="BA570" s="91"/>
      <c r="BB570" s="91"/>
      <c r="BC570" s="91"/>
      <c r="BD570" s="91"/>
      <c r="BE570" s="91"/>
      <c r="BF570" s="91"/>
      <c r="BG570" s="91"/>
      <c r="BH570" s="91"/>
      <c r="BI570" s="91"/>
    </row>
    <row r="571" spans="2:61" ht="12.75" customHeight="1">
      <c r="B571" s="1702" t="str">
        <f>'МЕНЮ  12-18л. лето '!J542</f>
        <v>54-2з/22</v>
      </c>
      <c r="C571" s="1703" t="str">
        <f>'МЕНЮ  12-18л. лето '!C542</f>
        <v>Огурец в нарезке</v>
      </c>
      <c r="D571" s="1704">
        <f>'МЕНЮ  12-18л. лето '!D542</f>
        <v>70</v>
      </c>
      <c r="E571" s="851">
        <f>'МЕНЮ  12-18л. лето '!E542</f>
        <v>0.61299999999999999</v>
      </c>
      <c r="F571" s="842">
        <f>'МЕНЮ  12-18л. лето '!F542</f>
        <v>8.7999999999999995E-2</v>
      </c>
      <c r="G571" s="842">
        <f>'МЕНЮ  12-18л. лето '!G542</f>
        <v>1.75</v>
      </c>
      <c r="H571" s="844">
        <f>'МЕНЮ  12-18л. лето '!H542</f>
        <v>9.8800000000000008</v>
      </c>
      <c r="I571" s="842">
        <v>7</v>
      </c>
      <c r="J571" s="842">
        <v>0.03</v>
      </c>
      <c r="K571" s="842">
        <v>0.02</v>
      </c>
      <c r="L571" s="844">
        <v>7</v>
      </c>
      <c r="M571" s="842">
        <v>15.75</v>
      </c>
      <c r="N571" s="842">
        <v>29.75</v>
      </c>
      <c r="O571" s="842">
        <v>9.6300000000000008</v>
      </c>
      <c r="P571" s="1212">
        <v>0.47</v>
      </c>
      <c r="Q571" s="1213">
        <f>'МЕНЮ  12-18л. лето '!I542</f>
        <v>1</v>
      </c>
      <c r="W571" s="91"/>
      <c r="X571" s="106"/>
      <c r="Y571" s="106"/>
      <c r="Z571" s="106"/>
      <c r="AA571" s="106"/>
      <c r="AB571" s="106"/>
      <c r="AC571" s="106"/>
      <c r="AD571" s="106"/>
      <c r="AE571" s="106"/>
      <c r="AF571" s="106"/>
      <c r="AG571" s="106"/>
      <c r="AH571" s="106"/>
      <c r="AI571" s="106"/>
      <c r="AJ571" s="106"/>
      <c r="AK571" s="91"/>
      <c r="AL571" s="91"/>
      <c r="AM571" s="91"/>
      <c r="AN571" s="91"/>
      <c r="AO571" s="91"/>
      <c r="AP571" s="91"/>
      <c r="AQ571" s="91"/>
      <c r="AR571" s="91"/>
      <c r="AS571" s="91"/>
      <c r="AT571" s="91"/>
      <c r="AU571" s="91"/>
      <c r="AV571" s="91"/>
      <c r="AW571" s="91"/>
      <c r="AX571" s="91"/>
      <c r="AY571" s="91"/>
      <c r="AZ571" s="91"/>
      <c r="BA571" s="91"/>
      <c r="BB571" s="91"/>
      <c r="BC571" s="91"/>
      <c r="BD571" s="91"/>
      <c r="BE571" s="91"/>
      <c r="BF571" s="91"/>
      <c r="BG571" s="91"/>
      <c r="BH571" s="91"/>
      <c r="BI571" s="91"/>
    </row>
    <row r="572" spans="2:61" ht="11.25" customHeight="1">
      <c r="B572" s="1702" t="str">
        <f>'МЕНЮ  12-18л. лето '!J543</f>
        <v>ТТК/82/17</v>
      </c>
      <c r="C572" s="1703" t="str">
        <f>'МЕНЮ  12-18л. лето '!C543</f>
        <v xml:space="preserve">Борщ с капустой и картофелем </v>
      </c>
      <c r="D572" s="1704">
        <f>'МЕНЮ  12-18л. лето '!D543</f>
        <v>250</v>
      </c>
      <c r="E572" s="851">
        <f>'МЕНЮ  12-18л. лето '!E543</f>
        <v>1.8</v>
      </c>
      <c r="F572" s="842">
        <f>'МЕНЮ  12-18л. лето '!F543</f>
        <v>4.9249999999999998</v>
      </c>
      <c r="G572" s="842">
        <f>'МЕНЮ  12-18л. лето '!G543</f>
        <v>16.413</v>
      </c>
      <c r="H572" s="844">
        <f>'МЕНЮ  12-18л. лето '!H543</f>
        <v>129.17500000000001</v>
      </c>
      <c r="I572" s="845">
        <v>7</v>
      </c>
      <c r="J572" s="845">
        <v>0.06</v>
      </c>
      <c r="K572" s="845">
        <v>0.06</v>
      </c>
      <c r="L572" s="844">
        <v>121.56</v>
      </c>
      <c r="M572" s="861">
        <v>33.549999999999997</v>
      </c>
      <c r="N572" s="845">
        <v>59.34</v>
      </c>
      <c r="O572" s="845">
        <v>25.58</v>
      </c>
      <c r="P572" s="845">
        <v>1.82</v>
      </c>
      <c r="Q572" s="1213">
        <f>'МЕНЮ  12-18л. лето '!I543</f>
        <v>13</v>
      </c>
      <c r="W572" s="91"/>
      <c r="X572" s="106"/>
      <c r="Y572" s="106"/>
      <c r="Z572" s="106"/>
      <c r="AA572" s="106"/>
      <c r="AB572" s="106"/>
      <c r="AC572" s="106"/>
      <c r="AD572" s="106"/>
      <c r="AE572" s="106"/>
      <c r="AF572" s="106"/>
      <c r="AG572" s="106"/>
      <c r="AH572" s="106"/>
      <c r="AI572" s="106"/>
      <c r="AJ572" s="106"/>
      <c r="AK572" s="91"/>
      <c r="AL572" s="91"/>
      <c r="AM572" s="91"/>
      <c r="AN572" s="91"/>
      <c r="AO572" s="91"/>
      <c r="AP572" s="91"/>
      <c r="AQ572" s="91"/>
      <c r="AR572" s="91"/>
      <c r="AS572" s="91"/>
      <c r="AT572" s="91"/>
      <c r="AU572" s="91"/>
      <c r="AV572" s="91"/>
      <c r="AW572" s="91"/>
      <c r="AX572" s="91"/>
      <c r="AY572" s="91"/>
      <c r="AZ572" s="91"/>
      <c r="BA572" s="91"/>
      <c r="BB572" s="91"/>
      <c r="BC572" s="91"/>
      <c r="BD572" s="91"/>
      <c r="BE572" s="91"/>
      <c r="BF572" s="91"/>
      <c r="BG572" s="91"/>
      <c r="BH572" s="91"/>
      <c r="BI572" s="91"/>
    </row>
    <row r="573" spans="2:61" ht="12.75" customHeight="1">
      <c r="B573" s="1702" t="str">
        <f>'МЕНЮ  12-18л. лето '!J544</f>
        <v>269/17</v>
      </c>
      <c r="C573" s="1703" t="str">
        <f>'МЕНЮ  12-18л. лето '!C544</f>
        <v>Биточки особые</v>
      </c>
      <c r="D573" s="1704">
        <f>'МЕНЮ  12-18л. лето '!D544</f>
        <v>100</v>
      </c>
      <c r="E573" s="851">
        <f>'МЕНЮ  12-18л. лето '!E544</f>
        <v>21.277000000000001</v>
      </c>
      <c r="F573" s="842">
        <f>'МЕНЮ  12-18л. лето '!F544</f>
        <v>19.055</v>
      </c>
      <c r="G573" s="842">
        <f>'МЕНЮ  12-18л. лето '!G544</f>
        <v>12.319000000000001</v>
      </c>
      <c r="H573" s="844">
        <f>'МЕНЮ  12-18л. лето '!H544</f>
        <v>279.81799999999998</v>
      </c>
      <c r="I573" s="982">
        <v>0.25</v>
      </c>
      <c r="J573" s="982">
        <v>0.156</v>
      </c>
      <c r="K573" s="982">
        <v>0.10539999999999999</v>
      </c>
      <c r="L573" s="850">
        <v>0</v>
      </c>
      <c r="M573" s="845">
        <v>180.85</v>
      </c>
      <c r="N573" s="842">
        <v>138.06</v>
      </c>
      <c r="O573" s="842">
        <v>14.778</v>
      </c>
      <c r="P573" s="1388">
        <v>2.8340000000000001</v>
      </c>
      <c r="Q573" s="1213">
        <f>'МЕНЮ  12-18л. лето '!I544</f>
        <v>47</v>
      </c>
      <c r="V573" s="91"/>
      <c r="W573" s="91"/>
      <c r="X573" s="106"/>
      <c r="Y573" s="106"/>
      <c r="Z573" s="106"/>
      <c r="AA573" s="106"/>
      <c r="AB573" s="106"/>
      <c r="AC573" s="106"/>
      <c r="AD573" s="106"/>
      <c r="AE573" s="106"/>
      <c r="AF573" s="106"/>
      <c r="AG573" s="106"/>
      <c r="AH573" s="106"/>
      <c r="AI573" s="106"/>
      <c r="AJ573" s="106"/>
      <c r="AK573" s="91"/>
      <c r="AL573" s="91"/>
      <c r="AM573" s="91"/>
      <c r="AN573" s="91"/>
      <c r="AO573" s="91"/>
      <c r="AP573" s="91"/>
      <c r="AQ573" s="91"/>
      <c r="AR573" s="91"/>
      <c r="AS573" s="91"/>
      <c r="AT573" s="91"/>
      <c r="AU573" s="91"/>
      <c r="AV573" s="91"/>
      <c r="AW573" s="91"/>
      <c r="AX573" s="91"/>
      <c r="AY573" s="91"/>
      <c r="AZ573" s="91"/>
      <c r="BA573" s="91"/>
      <c r="BB573" s="91"/>
      <c r="BC573" s="91"/>
      <c r="BD573" s="91"/>
      <c r="BE573" s="91"/>
      <c r="BF573" s="91"/>
      <c r="BG573" s="91"/>
      <c r="BH573" s="91"/>
      <c r="BI573" s="91"/>
    </row>
    <row r="574" spans="2:61" ht="12" customHeight="1">
      <c r="B574" s="1702" t="str">
        <f>'МЕНЮ  12-18л. лето '!J545</f>
        <v>178/21</v>
      </c>
      <c r="C574" s="1703" t="str">
        <f>'МЕНЮ  12-18л. лето '!C545</f>
        <v>Рагу из овощей с кабачками</v>
      </c>
      <c r="D574" s="1704">
        <f>'МЕНЮ  12-18л. лето '!D545</f>
        <v>180</v>
      </c>
      <c r="E574" s="851">
        <f>'МЕНЮ  12-18л. лето '!E545</f>
        <v>3.42</v>
      </c>
      <c r="F574" s="842">
        <f>'МЕНЮ  12-18л. лето '!F545</f>
        <v>7.74</v>
      </c>
      <c r="G574" s="842">
        <f>'МЕНЮ  12-18л. лето '!G545</f>
        <v>16.829999999999998</v>
      </c>
      <c r="H574" s="844">
        <f>'МЕНЮ  12-18л. лето '!H545</f>
        <v>153</v>
      </c>
      <c r="I574" s="855">
        <v>2.4</v>
      </c>
      <c r="J574" s="1386">
        <v>0.19</v>
      </c>
      <c r="K574" s="945">
        <v>0.2</v>
      </c>
      <c r="L574" s="254">
        <v>30.2</v>
      </c>
      <c r="M574" s="857">
        <v>139.1</v>
      </c>
      <c r="N574" s="893">
        <v>107</v>
      </c>
      <c r="O574" s="855">
        <v>37.799999999999997</v>
      </c>
      <c r="P574" s="893">
        <v>0.14000000000000001</v>
      </c>
      <c r="Q574" s="1213">
        <f>'МЕНЮ  12-18л. лето '!I545</f>
        <v>38</v>
      </c>
      <c r="V574" s="91"/>
      <c r="W574" s="91"/>
      <c r="X574" s="106"/>
      <c r="Y574" s="106"/>
      <c r="Z574" s="106"/>
      <c r="AA574" s="106"/>
      <c r="AB574" s="106"/>
      <c r="AC574" s="106"/>
      <c r="AD574" s="106"/>
      <c r="AE574" s="106"/>
      <c r="AF574" s="106"/>
      <c r="AG574" s="106"/>
      <c r="AH574" s="106"/>
      <c r="AI574" s="106"/>
      <c r="AJ574" s="106"/>
      <c r="AK574" s="91"/>
      <c r="AL574" s="91"/>
      <c r="AM574" s="91"/>
      <c r="AN574" s="91"/>
      <c r="AO574" s="91"/>
      <c r="AP574" s="91"/>
      <c r="AQ574" s="91"/>
      <c r="AR574" s="91"/>
      <c r="AS574" s="91"/>
      <c r="AT574" s="91"/>
      <c r="AU574" s="91"/>
      <c r="AV574" s="91"/>
      <c r="AW574" s="91"/>
      <c r="AX574" s="91"/>
      <c r="AY574" s="91"/>
      <c r="AZ574" s="91"/>
      <c r="BA574" s="91"/>
      <c r="BB574" s="91"/>
      <c r="BC574" s="91"/>
      <c r="BD574" s="91"/>
      <c r="BE574" s="91"/>
      <c r="BF574" s="91"/>
      <c r="BG574" s="91"/>
      <c r="BH574" s="91"/>
      <c r="BI574" s="91"/>
    </row>
    <row r="575" spans="2:61" ht="11.25" customHeight="1">
      <c r="B575" s="1702" t="str">
        <f>'МЕНЮ  12-18л. лето '!J546</f>
        <v>501/ 21</v>
      </c>
      <c r="C575" s="1703" t="str">
        <f>'МЕНЮ  12-18л. лето '!C546</f>
        <v>Сок яблочный</v>
      </c>
      <c r="D575" s="1704">
        <f>'МЕНЮ  12-18л. лето '!D546</f>
        <v>200</v>
      </c>
      <c r="E575" s="851">
        <f>'МЕНЮ  12-18л. лето '!E546</f>
        <v>1</v>
      </c>
      <c r="F575" s="842">
        <f>'МЕНЮ  12-18л. лето '!F546</f>
        <v>0.2</v>
      </c>
      <c r="G575" s="842">
        <f>'МЕНЮ  12-18л. лето '!G546</f>
        <v>20.2</v>
      </c>
      <c r="H575" s="844">
        <f>'МЕНЮ  12-18л. лето '!H546</f>
        <v>86</v>
      </c>
      <c r="I575" s="1683">
        <v>4</v>
      </c>
      <c r="J575" s="1683">
        <v>0.02</v>
      </c>
      <c r="K575" s="1683">
        <v>0.02</v>
      </c>
      <c r="L575" s="1710">
        <v>0</v>
      </c>
      <c r="M575" s="851">
        <v>14</v>
      </c>
      <c r="N575" s="1687">
        <v>14</v>
      </c>
      <c r="O575" s="1683">
        <v>8</v>
      </c>
      <c r="P575" s="1687">
        <v>0.28000000000000003</v>
      </c>
      <c r="Q575" s="1213">
        <f>'МЕНЮ  12-18л. лето '!I546</f>
        <v>75</v>
      </c>
      <c r="V575" s="91"/>
      <c r="W575" s="91"/>
      <c r="X575" s="106"/>
      <c r="Y575" s="106"/>
      <c r="Z575" s="106"/>
      <c r="AA575" s="106"/>
      <c r="AB575" s="106"/>
      <c r="AC575" s="106"/>
      <c r="AD575" s="106"/>
      <c r="AE575" s="106"/>
      <c r="AF575" s="106"/>
      <c r="AG575" s="106"/>
      <c r="AH575" s="106"/>
      <c r="AI575" s="106"/>
      <c r="AJ575" s="106"/>
      <c r="AK575" s="91"/>
      <c r="AL575" s="91"/>
      <c r="AM575" s="91"/>
      <c r="AN575" s="91"/>
      <c r="AO575" s="91"/>
      <c r="AP575" s="91"/>
      <c r="AQ575" s="91"/>
      <c r="AR575" s="91"/>
      <c r="AS575" s="91"/>
      <c r="AT575" s="91"/>
      <c r="AU575" s="91"/>
      <c r="AV575" s="91"/>
      <c r="AW575" s="91"/>
      <c r="AX575" s="91"/>
      <c r="AY575" s="91"/>
      <c r="AZ575" s="91"/>
      <c r="BA575" s="91"/>
      <c r="BB575" s="91"/>
      <c r="BC575" s="91"/>
      <c r="BD575" s="91"/>
      <c r="BE575" s="91"/>
      <c r="BF575" s="91"/>
      <c r="BG575" s="91"/>
      <c r="BH575" s="91"/>
      <c r="BI575" s="91"/>
    </row>
    <row r="576" spans="2:61" ht="10.5" customHeight="1">
      <c r="B576" s="1702" t="str">
        <f>'МЕНЮ  12-18л. лето '!J547</f>
        <v>Пром.пр.</v>
      </c>
      <c r="C576" s="1703" t="str">
        <f>'МЕНЮ  12-18л. лето '!C547</f>
        <v>Хлеб пшеничный</v>
      </c>
      <c r="D576" s="1704">
        <f>'МЕНЮ  12-18л. лето '!D547</f>
        <v>60</v>
      </c>
      <c r="E576" s="851">
        <f>'МЕНЮ  12-18л. лето '!E547</f>
        <v>2.31</v>
      </c>
      <c r="F576" s="842">
        <f>'МЕНЮ  12-18л. лето '!F547</f>
        <v>0.82</v>
      </c>
      <c r="G576" s="842">
        <f>'МЕНЮ  12-18л. лето '!G547</f>
        <v>32.520000000000003</v>
      </c>
      <c r="H576" s="844">
        <f>'МЕНЮ  12-18л. лето '!H547</f>
        <v>146.75</v>
      </c>
      <c r="I576" s="1858">
        <v>0</v>
      </c>
      <c r="J576" s="1895">
        <v>7.1999999999999995E-2</v>
      </c>
      <c r="K576" s="1893">
        <v>2.4E-2</v>
      </c>
      <c r="L576" s="1823">
        <v>0</v>
      </c>
      <c r="M576" s="1858">
        <v>12</v>
      </c>
      <c r="N576" s="1858">
        <v>40</v>
      </c>
      <c r="O576" s="1858">
        <v>8.4</v>
      </c>
      <c r="P576" s="1884">
        <v>0.06</v>
      </c>
      <c r="Q576" s="1213">
        <f>'МЕНЮ  12-18л. лето '!I547</f>
        <v>9</v>
      </c>
      <c r="V576" s="91"/>
      <c r="W576" s="91"/>
      <c r="X576" s="106"/>
      <c r="Y576" s="106"/>
      <c r="Z576" s="106"/>
      <c r="AA576" s="106"/>
      <c r="AB576" s="106"/>
      <c r="AC576" s="106"/>
      <c r="AD576" s="106"/>
      <c r="AE576" s="106"/>
      <c r="AF576" s="106"/>
      <c r="AG576" s="106"/>
      <c r="AH576" s="106"/>
      <c r="AI576" s="106"/>
      <c r="AJ576" s="106"/>
      <c r="AK576" s="91"/>
      <c r="AL576" s="91"/>
      <c r="AM576" s="91"/>
      <c r="AN576" s="91"/>
      <c r="AO576" s="91"/>
      <c r="AP576" s="91"/>
      <c r="AQ576" s="91"/>
      <c r="AR576" s="91"/>
      <c r="AS576" s="91"/>
      <c r="AT576" s="91"/>
      <c r="AU576" s="91"/>
      <c r="AV576" s="91"/>
      <c r="AW576" s="91"/>
      <c r="AX576" s="91"/>
      <c r="AY576" s="91"/>
      <c r="AZ576" s="91"/>
      <c r="BA576" s="91"/>
      <c r="BB576" s="91"/>
      <c r="BC576" s="91"/>
      <c r="BD576" s="91"/>
      <c r="BE576" s="91"/>
      <c r="BF576" s="91"/>
      <c r="BG576" s="91"/>
      <c r="BH576" s="91"/>
      <c r="BI576" s="91"/>
    </row>
    <row r="577" spans="2:61" ht="12" customHeight="1" thickBot="1">
      <c r="B577" s="1217" t="str">
        <f>'МЕНЮ  12-18л. лето '!J548</f>
        <v>Пром.пр.</v>
      </c>
      <c r="C577" s="1012" t="str">
        <f>'МЕНЮ  12-18л. лето '!C548</f>
        <v>Хлеб ржаной</v>
      </c>
      <c r="D577" s="962">
        <f>'МЕНЮ  12-18л. лето '!D548</f>
        <v>70</v>
      </c>
      <c r="E577" s="861">
        <f>'МЕНЮ  12-18л. лето '!E548</f>
        <v>3.9550000000000001</v>
      </c>
      <c r="F577" s="845">
        <f>'МЕНЮ  12-18л. лето '!F548</f>
        <v>1.05</v>
      </c>
      <c r="G577" s="845">
        <f>'МЕНЮ  12-18л. лето '!G548</f>
        <v>29.305</v>
      </c>
      <c r="H577" s="844">
        <f>'МЕНЮ  12-18л. лето '!H548</f>
        <v>142.49199999999999</v>
      </c>
      <c r="I577" s="1884">
        <v>0</v>
      </c>
      <c r="J577" s="1884">
        <v>0.125</v>
      </c>
      <c r="K577" s="1884">
        <v>0.125</v>
      </c>
      <c r="L577" s="1823">
        <v>0</v>
      </c>
      <c r="M577" s="861">
        <v>19.100000000000001</v>
      </c>
      <c r="N577" s="1884">
        <v>105.47</v>
      </c>
      <c r="O577" s="1884">
        <v>4.0620000000000003</v>
      </c>
      <c r="P577" s="1893">
        <v>5.8999999999999997E-2</v>
      </c>
      <c r="Q577" s="1213">
        <f>'МЕНЮ  12-18л. лето '!I548</f>
        <v>10</v>
      </c>
      <c r="V577" s="91"/>
      <c r="W577" s="91"/>
      <c r="X577" s="106"/>
      <c r="Y577" s="106"/>
      <c r="Z577" s="106"/>
      <c r="AA577" s="106"/>
      <c r="AB577" s="106"/>
      <c r="AC577" s="106"/>
      <c r="AD577" s="106"/>
      <c r="AE577" s="106"/>
      <c r="AF577" s="106"/>
      <c r="AG577" s="106"/>
      <c r="AH577" s="106"/>
      <c r="AI577" s="106"/>
      <c r="AJ577" s="106"/>
      <c r="AK577" s="91"/>
      <c r="AL577" s="91"/>
      <c r="AM577" s="91"/>
      <c r="AN577" s="91"/>
      <c r="AO577" s="91"/>
      <c r="AP577" s="91"/>
      <c r="AQ577" s="91"/>
      <c r="AR577" s="91"/>
      <c r="AS577" s="91"/>
      <c r="AT577" s="91"/>
      <c r="AU577" s="91"/>
      <c r="AV577" s="91"/>
      <c r="AW577" s="91"/>
      <c r="AX577" s="91"/>
      <c r="AY577" s="91"/>
      <c r="AZ577" s="91"/>
      <c r="BA577" s="91"/>
      <c r="BB577" s="91"/>
      <c r="BC577" s="91"/>
      <c r="BD577" s="91"/>
      <c r="BE577" s="91"/>
      <c r="BF577" s="91"/>
      <c r="BG577" s="91"/>
      <c r="BH577" s="91"/>
      <c r="BI577" s="91"/>
    </row>
    <row r="578" spans="2:61" ht="11.25" customHeight="1">
      <c r="B578" s="405" t="s">
        <v>337</v>
      </c>
      <c r="C578" s="1008"/>
      <c r="D578" s="1751">
        <f>'МЕНЮ  12-18л. лето '!D549</f>
        <v>930</v>
      </c>
      <c r="E578" s="422">
        <f t="shared" ref="E578:P578" si="51">SUM(E571:E577)</f>
        <v>34.375</v>
      </c>
      <c r="F578" s="407">
        <f t="shared" si="51"/>
        <v>33.878</v>
      </c>
      <c r="G578" s="640">
        <f t="shared" si="51"/>
        <v>129.33700000000002</v>
      </c>
      <c r="H578" s="949">
        <f t="shared" si="51"/>
        <v>947.11500000000001</v>
      </c>
      <c r="I578" s="425">
        <f t="shared" si="51"/>
        <v>20.65</v>
      </c>
      <c r="J578" s="425">
        <f t="shared" si="51"/>
        <v>0.65300000000000002</v>
      </c>
      <c r="K578" s="976">
        <f t="shared" si="51"/>
        <v>0.5544</v>
      </c>
      <c r="L578" s="425">
        <f t="shared" si="51"/>
        <v>158.76</v>
      </c>
      <c r="M578" s="914">
        <f t="shared" si="51"/>
        <v>414.35</v>
      </c>
      <c r="N578" s="914">
        <f t="shared" si="51"/>
        <v>493.62</v>
      </c>
      <c r="O578" s="914">
        <f t="shared" si="51"/>
        <v>108.25</v>
      </c>
      <c r="P578" s="426">
        <f t="shared" si="51"/>
        <v>5.6630000000000003</v>
      </c>
      <c r="Q578" s="977"/>
      <c r="V578" s="91"/>
      <c r="W578" s="91"/>
      <c r="X578" s="106"/>
      <c r="Y578" s="106"/>
      <c r="Z578" s="106"/>
      <c r="AA578" s="106"/>
      <c r="AB578" s="106"/>
      <c r="AC578" s="106"/>
      <c r="AD578" s="106"/>
      <c r="AE578" s="106"/>
      <c r="AF578" s="106"/>
      <c r="AG578" s="106"/>
      <c r="AH578" s="106"/>
      <c r="AI578" s="106"/>
      <c r="AJ578" s="106"/>
      <c r="AK578" s="91"/>
      <c r="AL578" s="91"/>
      <c r="AM578" s="91"/>
      <c r="AN578" s="91"/>
      <c r="AO578" s="91"/>
      <c r="AP578" s="91"/>
      <c r="AQ578" s="91"/>
      <c r="AR578" s="91"/>
      <c r="AS578" s="91"/>
      <c r="AT578" s="91"/>
      <c r="AU578" s="91"/>
      <c r="AV578" s="91"/>
      <c r="AW578" s="91"/>
      <c r="AX578" s="91"/>
      <c r="AY578" s="91"/>
      <c r="AZ578" s="91"/>
      <c r="BA578" s="91"/>
      <c r="BB578" s="91"/>
      <c r="BC578" s="91"/>
      <c r="BD578" s="91"/>
      <c r="BE578" s="91"/>
      <c r="BF578" s="91"/>
      <c r="BG578" s="91"/>
      <c r="BH578" s="91"/>
      <c r="BI578" s="91"/>
    </row>
    <row r="579" spans="2:61" ht="12" customHeight="1">
      <c r="B579" s="1100"/>
      <c r="C579" s="871" t="s">
        <v>10</v>
      </c>
      <c r="D579" s="1198">
        <v>0.35</v>
      </c>
      <c r="E579" s="1199">
        <v>31.5</v>
      </c>
      <c r="F579" s="1181">
        <v>32.200000000000003</v>
      </c>
      <c r="G579" s="1219">
        <v>134.05000000000001</v>
      </c>
      <c r="H579" s="1200">
        <v>952</v>
      </c>
      <c r="I579" s="901">
        <v>24.5</v>
      </c>
      <c r="J579" s="878">
        <v>0.49</v>
      </c>
      <c r="K579" s="879">
        <v>0.56000000000000005</v>
      </c>
      <c r="L579" s="880">
        <v>315</v>
      </c>
      <c r="M579" s="902">
        <v>420</v>
      </c>
      <c r="N579" s="903">
        <v>420</v>
      </c>
      <c r="O579" s="903">
        <v>105</v>
      </c>
      <c r="P579" s="882">
        <v>6.3</v>
      </c>
      <c r="Q579" s="935"/>
      <c r="V579" s="91"/>
      <c r="W579" s="91"/>
      <c r="X579" s="106"/>
      <c r="Y579" s="106"/>
      <c r="Z579" s="106"/>
      <c r="AA579" s="106"/>
      <c r="AB579" s="106"/>
      <c r="AC579" s="106"/>
      <c r="AD579" s="106"/>
      <c r="AE579" s="106"/>
      <c r="AF579" s="106"/>
      <c r="AG579" s="106"/>
      <c r="AH579" s="106"/>
      <c r="AI579" s="106"/>
      <c r="AJ579" s="106"/>
      <c r="AK579" s="91"/>
      <c r="AL579" s="91"/>
      <c r="AM579" s="91"/>
      <c r="AN579" s="91"/>
      <c r="AO579" s="91"/>
      <c r="AP579" s="91"/>
      <c r="AQ579" s="91"/>
      <c r="AR579" s="91"/>
      <c r="AS579" s="91"/>
      <c r="AT579" s="91"/>
      <c r="AU579" s="91"/>
      <c r="AV579" s="91"/>
      <c r="AW579" s="91"/>
      <c r="AX579" s="91"/>
      <c r="AY579" s="91"/>
      <c r="AZ579" s="91"/>
      <c r="BA579" s="91"/>
      <c r="BB579" s="91"/>
      <c r="BC579" s="91"/>
      <c r="BD579" s="91"/>
      <c r="BE579" s="91"/>
      <c r="BF579" s="91"/>
      <c r="BG579" s="91"/>
      <c r="BH579" s="91"/>
      <c r="BI579" s="91"/>
    </row>
    <row r="580" spans="2:61" ht="12.75" customHeight="1" thickBot="1">
      <c r="B580" s="195"/>
      <c r="C580" s="1097" t="s">
        <v>505</v>
      </c>
      <c r="D580" s="1746"/>
      <c r="E580" s="1086">
        <v>3.19</v>
      </c>
      <c r="F580" s="647">
        <v>1.82</v>
      </c>
      <c r="G580" s="647">
        <v>-1.23</v>
      </c>
      <c r="H580" s="1091">
        <v>-0.18</v>
      </c>
      <c r="I580" s="860">
        <v>-5.5</v>
      </c>
      <c r="J580" s="860">
        <v>11.64</v>
      </c>
      <c r="K580" s="860">
        <v>-0.35</v>
      </c>
      <c r="L580" s="860">
        <v>-17.36</v>
      </c>
      <c r="M580" s="860">
        <v>-0.47</v>
      </c>
      <c r="N580" s="860">
        <v>6.14</v>
      </c>
      <c r="O580" s="860">
        <v>1.08</v>
      </c>
      <c r="P580" s="886">
        <v>-3.54</v>
      </c>
      <c r="Q580" s="1040"/>
      <c r="V580" s="91"/>
      <c r="W580" s="91"/>
      <c r="X580" s="106"/>
      <c r="Y580" s="106"/>
      <c r="Z580" s="106"/>
      <c r="AA580" s="106"/>
      <c r="AB580" s="106"/>
      <c r="AC580" s="106"/>
      <c r="AD580" s="106"/>
      <c r="AE580" s="106"/>
      <c r="AF580" s="106"/>
      <c r="AG580" s="106"/>
      <c r="AH580" s="106"/>
      <c r="AI580" s="106"/>
      <c r="AJ580" s="106"/>
      <c r="AK580" s="91"/>
      <c r="AL580" s="91"/>
      <c r="AM580" s="91"/>
      <c r="AN580" s="91"/>
      <c r="AO580" s="91"/>
      <c r="AP580" s="91"/>
      <c r="AQ580" s="91"/>
      <c r="AR580" s="91"/>
      <c r="AS580" s="91"/>
      <c r="AT580" s="91"/>
      <c r="AU580" s="91"/>
      <c r="AV580" s="91"/>
      <c r="AW580" s="91"/>
      <c r="AX580" s="91"/>
      <c r="AY580" s="91"/>
      <c r="AZ580" s="91"/>
      <c r="BA580" s="91"/>
      <c r="BB580" s="91"/>
      <c r="BC580" s="91"/>
      <c r="BD580" s="91"/>
      <c r="BE580" s="91"/>
      <c r="BF580" s="91"/>
      <c r="BG580" s="91"/>
      <c r="BH580" s="91"/>
      <c r="BI580" s="91"/>
    </row>
    <row r="581" spans="2:61" ht="12" customHeight="1" thickBot="1">
      <c r="V581" s="91"/>
      <c r="W581" s="91"/>
      <c r="X581" s="106"/>
      <c r="Y581" s="106"/>
      <c r="Z581" s="106"/>
      <c r="AA581" s="106"/>
      <c r="AB581" s="106"/>
      <c r="AC581" s="106"/>
      <c r="AD581" s="106"/>
      <c r="AE581" s="106"/>
      <c r="AF581" s="106"/>
      <c r="AG581" s="106"/>
      <c r="AH581" s="106"/>
      <c r="AI581" s="106"/>
      <c r="AJ581" s="106"/>
      <c r="AK581" s="91"/>
      <c r="AL581" s="91"/>
      <c r="AM581" s="91"/>
      <c r="AN581" s="91"/>
      <c r="AO581" s="91"/>
      <c r="AP581" s="91"/>
      <c r="AQ581" s="91"/>
      <c r="AR581" s="91"/>
      <c r="AS581" s="91"/>
      <c r="AT581" s="91"/>
      <c r="AU581" s="91"/>
      <c r="AV581" s="91"/>
      <c r="AW581" s="91"/>
      <c r="AX581" s="91"/>
      <c r="AY581" s="91"/>
      <c r="AZ581" s="91"/>
      <c r="BA581" s="91"/>
      <c r="BB581" s="91"/>
      <c r="BC581" s="91"/>
      <c r="BD581" s="91"/>
      <c r="BE581" s="91"/>
      <c r="BF581" s="91"/>
      <c r="BG581" s="91"/>
      <c r="BH581" s="91"/>
      <c r="BI581" s="91"/>
    </row>
    <row r="582" spans="2:61" ht="12" customHeight="1">
      <c r="B582" s="33"/>
      <c r="C582" s="34" t="s">
        <v>508</v>
      </c>
      <c r="D582" s="35"/>
      <c r="E582" s="130">
        <f t="shared" ref="E582:P582" si="52">E567+E578</f>
        <v>55.683000000000007</v>
      </c>
      <c r="F582" s="425">
        <f t="shared" si="52"/>
        <v>57.788000000000004</v>
      </c>
      <c r="G582" s="425">
        <f t="shared" si="52"/>
        <v>224.93900000000002</v>
      </c>
      <c r="H582" s="425">
        <f t="shared" si="52"/>
        <v>1627.8589999999999</v>
      </c>
      <c r="I582" s="425">
        <f t="shared" si="52"/>
        <v>34</v>
      </c>
      <c r="J582" s="425">
        <f t="shared" si="52"/>
        <v>0.88514999999999999</v>
      </c>
      <c r="K582" s="425">
        <f t="shared" si="52"/>
        <v>0.89664999999999995</v>
      </c>
      <c r="L582" s="425">
        <f t="shared" si="52"/>
        <v>727.95800000000008</v>
      </c>
      <c r="M582" s="914">
        <f t="shared" si="52"/>
        <v>683.21299999999997</v>
      </c>
      <c r="N582" s="914">
        <f t="shared" si="52"/>
        <v>780.84100000000001</v>
      </c>
      <c r="O582" s="914">
        <f t="shared" si="52"/>
        <v>209.57</v>
      </c>
      <c r="P582" s="426">
        <f t="shared" si="52"/>
        <v>11.112500000000001</v>
      </c>
      <c r="V582" s="91"/>
      <c r="W582" s="91"/>
      <c r="X582" s="106"/>
      <c r="Y582" s="106"/>
      <c r="Z582" s="106"/>
      <c r="AA582" s="106"/>
      <c r="AB582" s="106"/>
      <c r="AC582" s="106"/>
      <c r="AD582" s="106"/>
      <c r="AE582" s="106"/>
      <c r="AF582" s="106"/>
      <c r="AG582" s="106"/>
      <c r="AH582" s="106"/>
      <c r="AI582" s="106"/>
      <c r="AJ582" s="106"/>
      <c r="AK582" s="91"/>
      <c r="AL582" s="91"/>
      <c r="AM582" s="91"/>
      <c r="AN582" s="91"/>
      <c r="AO582" s="91"/>
      <c r="AP582" s="91"/>
      <c r="AQ582" s="91"/>
      <c r="AR582" s="91"/>
      <c r="AS582" s="91"/>
      <c r="AT582" s="91"/>
      <c r="AU582" s="91"/>
      <c r="AV582" s="91"/>
      <c r="AW582" s="91"/>
      <c r="AX582" s="91"/>
      <c r="AY582" s="91"/>
      <c r="AZ582" s="91"/>
      <c r="BA582" s="91"/>
      <c r="BB582" s="91"/>
      <c r="BC582" s="91"/>
      <c r="BD582" s="91"/>
      <c r="BE582" s="91"/>
      <c r="BF582" s="91"/>
      <c r="BG582" s="91"/>
      <c r="BH582" s="91"/>
      <c r="BI582" s="91"/>
    </row>
    <row r="583" spans="2:61" ht="12" customHeight="1">
      <c r="B583" s="711"/>
      <c r="C583" s="916" t="s">
        <v>10</v>
      </c>
      <c r="D583" s="872">
        <v>0.6</v>
      </c>
      <c r="E583" s="917">
        <v>54</v>
      </c>
      <c r="F583" s="877">
        <v>55.2</v>
      </c>
      <c r="G583" s="1190">
        <v>229.8</v>
      </c>
      <c r="H583" s="918">
        <v>1632</v>
      </c>
      <c r="I583" s="901">
        <v>42</v>
      </c>
      <c r="J583" s="878">
        <v>0.84</v>
      </c>
      <c r="K583" s="879">
        <v>0.96</v>
      </c>
      <c r="L583" s="880">
        <v>540</v>
      </c>
      <c r="M583" s="919">
        <v>720</v>
      </c>
      <c r="N583" s="881">
        <v>720</v>
      </c>
      <c r="O583" s="881">
        <v>180</v>
      </c>
      <c r="P583" s="1802">
        <v>10.8</v>
      </c>
      <c r="Q583" s="627"/>
      <c r="V583" s="91"/>
      <c r="W583" s="91"/>
      <c r="X583" s="106"/>
      <c r="Y583" s="106"/>
      <c r="Z583" s="106"/>
      <c r="AA583" s="106"/>
      <c r="AB583" s="106"/>
      <c r="AC583" s="106"/>
      <c r="AD583" s="106"/>
      <c r="AE583" s="106"/>
      <c r="AF583" s="106"/>
      <c r="AG583" s="106"/>
      <c r="AH583" s="106"/>
      <c r="AI583" s="106"/>
      <c r="AJ583" s="106"/>
      <c r="AK583" s="91"/>
      <c r="AL583" s="91"/>
      <c r="AM583" s="91"/>
      <c r="AN583" s="91"/>
      <c r="AO583" s="91"/>
      <c r="AP583" s="91"/>
      <c r="AQ583" s="91"/>
      <c r="AR583" s="91"/>
      <c r="AS583" s="91"/>
      <c r="AT583" s="91"/>
      <c r="AU583" s="91"/>
      <c r="AV583" s="91"/>
      <c r="AW583" s="91"/>
      <c r="AX583" s="91"/>
      <c r="AY583" s="91"/>
      <c r="AZ583" s="91"/>
      <c r="BA583" s="91"/>
      <c r="BB583" s="91"/>
      <c r="BC583" s="91"/>
      <c r="BD583" s="91"/>
      <c r="BE583" s="91"/>
      <c r="BF583" s="91"/>
      <c r="BG583" s="91"/>
      <c r="BH583" s="91"/>
      <c r="BI583" s="91"/>
    </row>
    <row r="584" spans="2:61" ht="12.75" customHeight="1" thickBot="1">
      <c r="B584" s="195"/>
      <c r="C584" s="883" t="s">
        <v>505</v>
      </c>
      <c r="D584" s="884"/>
      <c r="E584" s="1086">
        <v>1.87</v>
      </c>
      <c r="F584" s="647">
        <v>2.81</v>
      </c>
      <c r="G584" s="647">
        <v>-1.27</v>
      </c>
      <c r="H584" s="1091">
        <v>-0.15</v>
      </c>
      <c r="I584" s="860">
        <v>-11.43</v>
      </c>
      <c r="J584" s="860">
        <v>3.23</v>
      </c>
      <c r="K584" s="860">
        <v>-3.96</v>
      </c>
      <c r="L584" s="860">
        <v>20.88</v>
      </c>
      <c r="M584" s="860">
        <v>-3.07</v>
      </c>
      <c r="N584" s="860">
        <v>5.07</v>
      </c>
      <c r="O584" s="860">
        <v>9.86</v>
      </c>
      <c r="P584" s="886">
        <v>1.74</v>
      </c>
      <c r="Q584" s="627"/>
      <c r="V584" s="91"/>
      <c r="W584" s="91"/>
      <c r="X584" s="106"/>
      <c r="Y584" s="106"/>
      <c r="Z584" s="106"/>
      <c r="AA584" s="106"/>
      <c r="AB584" s="106"/>
      <c r="AC584" s="106"/>
      <c r="AD584" s="106"/>
      <c r="AE584" s="106"/>
      <c r="AF584" s="106"/>
      <c r="AG584" s="106"/>
      <c r="AH584" s="106"/>
      <c r="AI584" s="106"/>
      <c r="AJ584" s="106"/>
      <c r="AK584" s="91"/>
      <c r="AL584" s="91"/>
      <c r="AM584" s="91"/>
      <c r="AN584" s="91"/>
      <c r="AO584" s="91"/>
      <c r="AP584" s="91"/>
      <c r="AQ584" s="91"/>
      <c r="AR584" s="91"/>
      <c r="AS584" s="91"/>
      <c r="AT584" s="91"/>
      <c r="AU584" s="91"/>
      <c r="AV584" s="91"/>
      <c r="AW584" s="91"/>
      <c r="AX584" s="91"/>
      <c r="AY584" s="91"/>
      <c r="AZ584" s="91"/>
      <c r="BA584" s="91"/>
      <c r="BB584" s="91"/>
      <c r="BC584" s="91"/>
      <c r="BD584" s="91"/>
      <c r="BE584" s="91"/>
      <c r="BF584" s="91"/>
      <c r="BG584" s="91"/>
      <c r="BH584" s="91"/>
      <c r="BI584" s="91"/>
    </row>
    <row r="585" spans="2:61" ht="11.25" customHeight="1">
      <c r="Q585" s="627"/>
      <c r="V585" s="91"/>
      <c r="W585" s="91"/>
      <c r="X585" s="106"/>
      <c r="Y585" s="106"/>
      <c r="Z585" s="106"/>
      <c r="AA585" s="106"/>
      <c r="AB585" s="106"/>
      <c r="AC585" s="106"/>
      <c r="AD585" s="106"/>
      <c r="AE585" s="106"/>
      <c r="AF585" s="106"/>
      <c r="AG585" s="106"/>
      <c r="AH585" s="106"/>
      <c r="AI585" s="106"/>
      <c r="AJ585" s="106"/>
      <c r="AK585" s="91"/>
      <c r="AL585" s="91"/>
      <c r="AM585" s="91"/>
      <c r="AN585" s="91"/>
      <c r="AO585" s="91"/>
      <c r="AP585" s="91"/>
      <c r="AQ585" s="91"/>
      <c r="AR585" s="91"/>
      <c r="AS585" s="91"/>
      <c r="AT585" s="91"/>
      <c r="AU585" s="91"/>
      <c r="AV585" s="91"/>
      <c r="AW585" s="91"/>
      <c r="AX585" s="91"/>
      <c r="AY585" s="91"/>
      <c r="AZ585" s="91"/>
      <c r="BA585" s="91"/>
      <c r="BB585" s="91"/>
      <c r="BC585" s="91"/>
      <c r="BD585" s="91"/>
      <c r="BE585" s="91"/>
      <c r="BF585" s="91"/>
      <c r="BG585" s="91"/>
      <c r="BH585" s="91"/>
      <c r="BI585" s="91"/>
    </row>
    <row r="586" spans="2:61" ht="9.75" customHeight="1" thickBot="1">
      <c r="V586" s="91"/>
      <c r="W586" s="91"/>
      <c r="X586" s="106"/>
      <c r="Y586" s="106"/>
      <c r="Z586" s="106"/>
      <c r="AA586" s="106"/>
      <c r="AB586" s="106"/>
      <c r="AC586" s="106"/>
      <c r="AD586" s="106"/>
      <c r="AE586" s="106"/>
      <c r="AF586" s="106"/>
      <c r="AG586" s="106"/>
      <c r="AH586" s="106"/>
      <c r="AI586" s="106"/>
      <c r="AJ586" s="106"/>
      <c r="AK586" s="91"/>
      <c r="AL586" s="91"/>
      <c r="AM586" s="91"/>
      <c r="AN586" s="91"/>
      <c r="AO586" s="91"/>
      <c r="AP586" s="91"/>
      <c r="AQ586" s="91"/>
      <c r="AR586" s="91"/>
      <c r="AS586" s="91"/>
      <c r="AT586" s="91"/>
      <c r="AU586" s="91"/>
      <c r="AV586" s="91"/>
      <c r="AW586" s="91"/>
      <c r="AX586" s="91"/>
      <c r="AY586" s="91"/>
      <c r="AZ586" s="91"/>
      <c r="BA586" s="91"/>
      <c r="BB586" s="91"/>
      <c r="BC586" s="91"/>
      <c r="BD586" s="91"/>
      <c r="BE586" s="91"/>
      <c r="BF586" s="91"/>
      <c r="BG586" s="91"/>
      <c r="BH586" s="91"/>
      <c r="BI586" s="91"/>
    </row>
    <row r="587" spans="2:61" ht="12" customHeight="1" thickBot="1">
      <c r="B587" s="1789" t="s">
        <v>597</v>
      </c>
      <c r="C587" s="52"/>
      <c r="D587" s="480"/>
      <c r="E587" s="985" t="s">
        <v>516</v>
      </c>
      <c r="F587" s="199"/>
      <c r="G587" s="199"/>
      <c r="H587" s="819" t="s">
        <v>486</v>
      </c>
      <c r="I587" s="710" t="s">
        <v>481</v>
      </c>
      <c r="J587" s="736"/>
      <c r="K587" s="736"/>
      <c r="L587" s="986"/>
      <c r="M587" s="987" t="s">
        <v>517</v>
      </c>
      <c r="N587" s="812"/>
      <c r="O587" s="813"/>
      <c r="P587" s="481"/>
      <c r="V587" s="91"/>
      <c r="W587" s="91"/>
      <c r="X587" s="106"/>
      <c r="Y587" s="106"/>
      <c r="Z587" s="106"/>
      <c r="AA587" s="106"/>
      <c r="AB587" s="106"/>
      <c r="AC587" s="106"/>
      <c r="AD587" s="106"/>
      <c r="AE587" s="106"/>
      <c r="AF587" s="106"/>
      <c r="AG587" s="106"/>
      <c r="AH587" s="106"/>
      <c r="AI587" s="106"/>
      <c r="AJ587" s="106"/>
      <c r="AK587" s="91"/>
      <c r="AL587" s="91"/>
      <c r="AM587" s="91"/>
      <c r="AN587" s="91"/>
      <c r="AO587" s="91"/>
      <c r="AP587" s="91"/>
      <c r="AQ587" s="91"/>
      <c r="AR587" s="91"/>
      <c r="AS587" s="91"/>
      <c r="AT587" s="91"/>
      <c r="AU587" s="91"/>
      <c r="AV587" s="91"/>
      <c r="AW587" s="91"/>
      <c r="AX587" s="91"/>
      <c r="AY587" s="91"/>
      <c r="AZ587" s="91"/>
      <c r="BA587" s="91"/>
      <c r="BB587" s="91"/>
      <c r="BC587" s="91"/>
      <c r="BD587" s="91"/>
      <c r="BE587" s="91"/>
      <c r="BF587" s="91"/>
      <c r="BG587" s="91"/>
      <c r="BH587" s="91"/>
      <c r="BI587" s="91"/>
    </row>
    <row r="588" spans="2:61" ht="12" customHeight="1">
      <c r="B588" s="1315" t="s">
        <v>544</v>
      </c>
      <c r="C588" s="11"/>
      <c r="D588" s="482"/>
      <c r="E588" s="989" t="s">
        <v>323</v>
      </c>
      <c r="F588" s="989" t="s">
        <v>65</v>
      </c>
      <c r="G588" s="990" t="s">
        <v>66</v>
      </c>
      <c r="H588" s="991" t="s">
        <v>327</v>
      </c>
      <c r="I588" s="817"/>
      <c r="J588" s="825"/>
      <c r="K588" s="812"/>
      <c r="L588" s="825"/>
      <c r="M588" s="992" t="s">
        <v>491</v>
      </c>
      <c r="N588" s="993" t="s">
        <v>492</v>
      </c>
      <c r="O588" s="992" t="s">
        <v>493</v>
      </c>
      <c r="P588" s="994" t="s">
        <v>494</v>
      </c>
      <c r="Q588" s="204"/>
      <c r="V588" s="91"/>
      <c r="W588" s="91"/>
      <c r="X588" s="106"/>
      <c r="Y588" s="106"/>
      <c r="Z588" s="106"/>
      <c r="AA588" s="106"/>
      <c r="AB588" s="106"/>
      <c r="AC588" s="106"/>
      <c r="AD588" s="106"/>
      <c r="AE588" s="106"/>
      <c r="AF588" s="106"/>
      <c r="AG588" s="106"/>
      <c r="AH588" s="106"/>
      <c r="AI588" s="106"/>
      <c r="AJ588" s="106"/>
      <c r="AK588" s="91"/>
      <c r="AL588" s="91"/>
      <c r="AM588" s="91"/>
      <c r="AN588" s="91"/>
      <c r="AO588" s="91"/>
      <c r="AP588" s="91"/>
      <c r="AQ588" s="91"/>
      <c r="AR588" s="91"/>
      <c r="AS588" s="91"/>
      <c r="AT588" s="91"/>
      <c r="AU588" s="91"/>
      <c r="AV588" s="91"/>
      <c r="AW588" s="91"/>
      <c r="AX588" s="91"/>
      <c r="AY588" s="91"/>
      <c r="AZ588" s="91"/>
      <c r="BA588" s="91"/>
      <c r="BB588" s="91"/>
      <c r="BC588" s="91"/>
      <c r="BD588" s="91"/>
      <c r="BE588" s="91"/>
      <c r="BF588" s="91"/>
      <c r="BG588" s="91"/>
      <c r="BH588" s="91"/>
      <c r="BI588" s="91"/>
    </row>
    <row r="589" spans="2:61" ht="12.75" customHeight="1" thickBot="1">
      <c r="B589" s="50"/>
      <c r="C589" s="995" t="s">
        <v>371</v>
      </c>
      <c r="D589" s="227"/>
      <c r="E589" s="1052" t="s">
        <v>5</v>
      </c>
      <c r="F589" s="1052" t="s">
        <v>6</v>
      </c>
      <c r="G589" s="1052" t="s">
        <v>7</v>
      </c>
      <c r="H589" s="1053" t="s">
        <v>496</v>
      </c>
      <c r="I589" s="1053" t="s">
        <v>497</v>
      </c>
      <c r="J589" s="1055" t="s">
        <v>498</v>
      </c>
      <c r="K589" s="1273" t="s">
        <v>499</v>
      </c>
      <c r="L589" s="1055" t="s">
        <v>500</v>
      </c>
      <c r="M589" s="1273" t="s">
        <v>501</v>
      </c>
      <c r="N589" s="1055" t="s">
        <v>502</v>
      </c>
      <c r="O589" s="1273" t="s">
        <v>503</v>
      </c>
      <c r="P589" s="1056" t="s">
        <v>504</v>
      </c>
      <c r="Q589" s="204"/>
      <c r="V589" s="91"/>
      <c r="W589" s="91"/>
      <c r="X589" s="106"/>
      <c r="Y589" s="106"/>
      <c r="Z589" s="106"/>
      <c r="AA589" s="106"/>
      <c r="AB589" s="106"/>
      <c r="AC589" s="106"/>
      <c r="AD589" s="106"/>
      <c r="AE589" s="106"/>
      <c r="AF589" s="106"/>
      <c r="AG589" s="106"/>
      <c r="AH589" s="106"/>
      <c r="AI589" s="106"/>
      <c r="AJ589" s="106"/>
      <c r="AK589" s="91"/>
      <c r="AL589" s="91"/>
      <c r="AM589" s="91"/>
      <c r="AN589" s="91"/>
      <c r="AO589" s="91"/>
      <c r="AP589" s="91"/>
      <c r="AQ589" s="91"/>
      <c r="AR589" s="91"/>
      <c r="AS589" s="91"/>
      <c r="AT589" s="91"/>
      <c r="AU589" s="91"/>
      <c r="AV589" s="91"/>
      <c r="AW589" s="91"/>
      <c r="AX589" s="91"/>
      <c r="AY589" s="91"/>
      <c r="AZ589" s="91"/>
      <c r="BA589" s="91"/>
      <c r="BB589" s="91"/>
      <c r="BC589" s="91"/>
      <c r="BD589" s="91"/>
      <c r="BE589" s="91"/>
      <c r="BF589" s="91"/>
      <c r="BG589" s="91"/>
      <c r="BH589" s="91"/>
      <c r="BI589" s="91"/>
    </row>
    <row r="590" spans="2:61" ht="12.75" customHeight="1">
      <c r="B590" s="75"/>
      <c r="C590" s="996" t="s">
        <v>124</v>
      </c>
      <c r="D590" s="1372">
        <v>1</v>
      </c>
      <c r="E590" s="146">
        <v>90</v>
      </c>
      <c r="F590" s="53">
        <v>92</v>
      </c>
      <c r="G590" s="54">
        <v>383</v>
      </c>
      <c r="H590" s="486">
        <v>2720</v>
      </c>
      <c r="I590" s="146">
        <v>70</v>
      </c>
      <c r="J590" s="53">
        <v>1.4</v>
      </c>
      <c r="K590" s="53">
        <v>1.6</v>
      </c>
      <c r="L590" s="54">
        <v>900</v>
      </c>
      <c r="M590" s="1800">
        <v>1200</v>
      </c>
      <c r="N590" s="1800">
        <v>1200</v>
      </c>
      <c r="O590" s="1800">
        <v>300</v>
      </c>
      <c r="P590" s="1801">
        <v>18</v>
      </c>
      <c r="Q590" s="204"/>
      <c r="V590" s="91"/>
      <c r="W590" s="91"/>
      <c r="X590" s="106"/>
      <c r="Y590" s="106"/>
      <c r="Z590" s="106"/>
      <c r="AA590" s="106"/>
      <c r="AB590" s="106"/>
      <c r="AC590" s="106"/>
      <c r="AD590" s="106"/>
      <c r="AE590" s="106"/>
      <c r="AF590" s="106"/>
      <c r="AG590" s="106"/>
      <c r="AH590" s="106"/>
      <c r="AI590" s="106"/>
      <c r="AJ590" s="106"/>
      <c r="AK590" s="91"/>
      <c r="AL590" s="91"/>
      <c r="AM590" s="91"/>
      <c r="AN590" s="91"/>
      <c r="AO590" s="91"/>
      <c r="AP590" s="91"/>
      <c r="AQ590" s="91"/>
      <c r="AR590" s="91"/>
      <c r="AS590" s="91"/>
      <c r="AT590" s="91"/>
      <c r="AU590" s="91"/>
      <c r="AV590" s="91"/>
      <c r="AW590" s="91"/>
      <c r="AX590" s="91"/>
      <c r="AY590" s="91"/>
      <c r="AZ590" s="91"/>
      <c r="BA590" s="91"/>
      <c r="BB590" s="91"/>
      <c r="BC590" s="91"/>
      <c r="BD590" s="91"/>
      <c r="BE590" s="91"/>
      <c r="BF590" s="91"/>
      <c r="BG590" s="91"/>
      <c r="BH590" s="91"/>
      <c r="BI590" s="91"/>
    </row>
    <row r="591" spans="2:61" ht="11.25" customHeight="1" thickBot="1">
      <c r="B591" s="50"/>
      <c r="C591" s="1793" t="s">
        <v>148</v>
      </c>
      <c r="D591" s="1794"/>
      <c r="E591" s="1277"/>
      <c r="F591" s="1278"/>
      <c r="G591" s="1279"/>
      <c r="H591" s="1278"/>
      <c r="I591" s="1279"/>
      <c r="J591" s="1278"/>
      <c r="K591" s="1279"/>
      <c r="L591" s="1278"/>
      <c r="M591" s="1279"/>
      <c r="N591" s="1278"/>
      <c r="O591" s="1279"/>
      <c r="P591" s="1282"/>
      <c r="Q591" s="204"/>
      <c r="V591" s="91"/>
      <c r="W591" s="91"/>
      <c r="X591" s="106"/>
      <c r="Y591" s="106"/>
      <c r="Z591" s="106"/>
      <c r="AA591" s="106"/>
      <c r="AB591" s="106"/>
      <c r="AC591" s="106"/>
      <c r="AD591" s="106"/>
      <c r="AE591" s="106"/>
      <c r="AF591" s="106"/>
      <c r="AG591" s="106"/>
      <c r="AH591" s="106"/>
      <c r="AI591" s="106"/>
      <c r="AJ591" s="106"/>
      <c r="AK591" s="91"/>
      <c r="AL591" s="91"/>
      <c r="AM591" s="91"/>
      <c r="AN591" s="91"/>
      <c r="AO591" s="91"/>
      <c r="AP591" s="91"/>
      <c r="AQ591" s="91"/>
      <c r="AR591" s="91"/>
      <c r="AS591" s="91"/>
      <c r="AT591" s="91"/>
      <c r="AU591" s="91"/>
      <c r="AV591" s="91"/>
      <c r="AW591" s="91"/>
      <c r="AX591" s="91"/>
      <c r="AY591" s="91"/>
      <c r="AZ591" s="91"/>
      <c r="BA591" s="91"/>
      <c r="BB591" s="91"/>
      <c r="BC591" s="91"/>
      <c r="BD591" s="91"/>
      <c r="BE591" s="91"/>
      <c r="BF591" s="91"/>
      <c r="BG591" s="91"/>
      <c r="BH591" s="91"/>
      <c r="BI591" s="91"/>
    </row>
    <row r="592" spans="2:61" ht="13.5" customHeight="1">
      <c r="B592" s="1790" t="s">
        <v>598</v>
      </c>
      <c r="C592" s="1791" t="s">
        <v>518</v>
      </c>
      <c r="D592" s="1792">
        <v>0.25</v>
      </c>
      <c r="E592" s="1010">
        <v>22.5</v>
      </c>
      <c r="F592" s="878">
        <v>23</v>
      </c>
      <c r="G592" s="879">
        <v>95.75</v>
      </c>
      <c r="H592" s="1011">
        <v>680</v>
      </c>
      <c r="I592" s="1181">
        <v>17.5</v>
      </c>
      <c r="J592" s="878">
        <v>0.35</v>
      </c>
      <c r="K592" s="879">
        <v>0.4</v>
      </c>
      <c r="L592" s="880">
        <v>225</v>
      </c>
      <c r="M592" s="1196">
        <v>300</v>
      </c>
      <c r="N592" s="880">
        <v>300</v>
      </c>
      <c r="O592" s="880">
        <v>75</v>
      </c>
      <c r="P592" s="882">
        <v>4.5</v>
      </c>
      <c r="Q592" s="204"/>
      <c r="V592" s="91"/>
      <c r="W592" s="91"/>
      <c r="X592" s="106"/>
      <c r="Y592" s="106"/>
      <c r="Z592" s="106"/>
      <c r="AA592" s="106"/>
      <c r="AB592" s="106"/>
      <c r="AC592" s="106"/>
      <c r="AD592" s="106"/>
      <c r="AE592" s="106"/>
      <c r="AF592" s="106"/>
      <c r="AG592" s="106"/>
      <c r="AH592" s="106"/>
      <c r="AI592" s="106"/>
      <c r="AJ592" s="106"/>
      <c r="AK592" s="91"/>
      <c r="AL592" s="91"/>
      <c r="AM592" s="91"/>
      <c r="AN592" s="91"/>
      <c r="AO592" s="91"/>
      <c r="AP592" s="91"/>
      <c r="AQ592" s="91"/>
      <c r="AR592" s="91"/>
      <c r="AS592" s="91"/>
      <c r="AT592" s="91"/>
      <c r="AU592" s="91"/>
      <c r="AV592" s="91"/>
      <c r="AW592" s="91"/>
      <c r="AX592" s="91"/>
      <c r="AY592" s="91"/>
      <c r="AZ592" s="91"/>
      <c r="BA592" s="91"/>
      <c r="BB592" s="91"/>
      <c r="BC592" s="91"/>
      <c r="BD592" s="91"/>
      <c r="BE592" s="91"/>
      <c r="BF592" s="91"/>
      <c r="BG592" s="91"/>
      <c r="BH592" s="91"/>
      <c r="BI592" s="91"/>
    </row>
    <row r="593" spans="2:61" ht="13.5" customHeight="1">
      <c r="B593" s="1261"/>
      <c r="C593" s="1297" t="s">
        <v>519</v>
      </c>
      <c r="D593" s="1298"/>
      <c r="E593" s="1764">
        <f t="shared" ref="E593:P593" si="53">(E438+E468+E504+E532+E567)/5</f>
        <v>22.5</v>
      </c>
      <c r="F593" s="1764">
        <f t="shared" si="53"/>
        <v>23</v>
      </c>
      <c r="G593" s="1764">
        <f t="shared" si="53"/>
        <v>95.75</v>
      </c>
      <c r="H593" s="1764">
        <f t="shared" si="53"/>
        <v>680</v>
      </c>
      <c r="I593" s="1764">
        <f t="shared" si="53"/>
        <v>6.8426</v>
      </c>
      <c r="J593" s="1764">
        <f t="shared" si="53"/>
        <v>0.26151000000000002</v>
      </c>
      <c r="K593" s="1764">
        <f t="shared" si="53"/>
        <v>0.42507</v>
      </c>
      <c r="L593" s="1764">
        <f t="shared" si="53"/>
        <v>406.77280000000002</v>
      </c>
      <c r="M593" s="1764">
        <f t="shared" si="53"/>
        <v>337.03620000000001</v>
      </c>
      <c r="N593" s="1764">
        <f t="shared" si="53"/>
        <v>263.09219999999999</v>
      </c>
      <c r="O593" s="1764">
        <f t="shared" si="53"/>
        <v>62.753799999999998</v>
      </c>
      <c r="P593" s="1764">
        <f t="shared" si="53"/>
        <v>4.6305999999999994</v>
      </c>
      <c r="Q593" s="204"/>
      <c r="V593" s="91"/>
      <c r="W593" s="91"/>
      <c r="X593" s="106"/>
      <c r="Y593" s="106"/>
      <c r="Z593" s="106"/>
      <c r="AA593" s="106"/>
      <c r="AB593" s="106"/>
      <c r="AC593" s="106"/>
      <c r="AD593" s="106"/>
      <c r="AE593" s="106"/>
      <c r="AF593" s="106"/>
      <c r="AG593" s="106"/>
      <c r="AH593" s="106"/>
      <c r="AI593" s="106"/>
      <c r="AJ593" s="106"/>
      <c r="AK593" s="91"/>
      <c r="AL593" s="91"/>
      <c r="AM593" s="91"/>
      <c r="AN593" s="91"/>
      <c r="AO593" s="91"/>
      <c r="AP593" s="91"/>
      <c r="AQ593" s="91"/>
      <c r="AR593" s="91"/>
      <c r="AS593" s="91"/>
      <c r="AT593" s="91"/>
      <c r="AU593" s="91"/>
      <c r="AV593" s="91"/>
      <c r="AW593" s="91"/>
      <c r="AX593" s="91"/>
      <c r="AY593" s="91"/>
      <c r="AZ593" s="91"/>
      <c r="BA593" s="91"/>
      <c r="BB593" s="91"/>
      <c r="BC593" s="91"/>
      <c r="BD593" s="91"/>
      <c r="BE593" s="91"/>
      <c r="BF593" s="91"/>
      <c r="BG593" s="91"/>
      <c r="BH593" s="91"/>
      <c r="BI593" s="91"/>
    </row>
    <row r="594" spans="2:61" ht="12" customHeight="1" thickBot="1">
      <c r="B594" s="195"/>
      <c r="C594" s="1097" t="s">
        <v>505</v>
      </c>
      <c r="D594" s="1085"/>
      <c r="E594" s="885">
        <v>0</v>
      </c>
      <c r="F594" s="860">
        <v>0</v>
      </c>
      <c r="G594" s="860">
        <v>0</v>
      </c>
      <c r="H594" s="860">
        <v>0</v>
      </c>
      <c r="I594" s="860">
        <v>-15.22</v>
      </c>
      <c r="J594" s="860">
        <v>-6.32</v>
      </c>
      <c r="K594" s="860">
        <v>1.57</v>
      </c>
      <c r="L594" s="860">
        <v>20.2</v>
      </c>
      <c r="M594" s="860">
        <v>3.09</v>
      </c>
      <c r="N594" s="860">
        <v>-3.08</v>
      </c>
      <c r="O594" s="860">
        <v>-4.08</v>
      </c>
      <c r="P594" s="886">
        <v>0.73</v>
      </c>
      <c r="Q594" s="204"/>
      <c r="V594" s="91"/>
      <c r="W594" s="91"/>
      <c r="X594" s="106"/>
      <c r="Y594" s="106"/>
      <c r="Z594" s="106"/>
      <c r="AA594" s="106"/>
      <c r="AB594" s="106"/>
      <c r="AC594" s="106"/>
      <c r="AD594" s="106"/>
      <c r="AE594" s="106"/>
      <c r="AF594" s="106"/>
      <c r="AG594" s="106"/>
      <c r="AH594" s="106"/>
      <c r="AI594" s="106"/>
      <c r="AJ594" s="106"/>
      <c r="AK594" s="91"/>
      <c r="AL594" s="91"/>
      <c r="AM594" s="91"/>
      <c r="AN594" s="91"/>
      <c r="AO594" s="91"/>
      <c r="AP594" s="91"/>
      <c r="AQ594" s="91"/>
      <c r="AR594" s="91"/>
      <c r="AS594" s="91"/>
      <c r="AT594" s="91"/>
      <c r="AU594" s="91"/>
      <c r="AV594" s="91"/>
      <c r="AW594" s="91"/>
      <c r="AX594" s="91"/>
      <c r="AY594" s="91"/>
      <c r="AZ594" s="91"/>
      <c r="BA594" s="91"/>
      <c r="BB594" s="91"/>
      <c r="BC594" s="91"/>
      <c r="BD594" s="91"/>
      <c r="BE594" s="91"/>
      <c r="BF594" s="91"/>
      <c r="BG594" s="91"/>
      <c r="BH594" s="91"/>
      <c r="BI594" s="91"/>
    </row>
    <row r="595" spans="2:61" ht="6.75" customHeight="1" thickBot="1">
      <c r="Q595" s="204"/>
      <c r="V595" s="91"/>
      <c r="W595" s="91"/>
      <c r="X595" s="106"/>
      <c r="Y595" s="106"/>
      <c r="Z595" s="106"/>
      <c r="AA595" s="106"/>
      <c r="AB595" s="106"/>
      <c r="AC595" s="106"/>
      <c r="AD595" s="106"/>
      <c r="AE595" s="106"/>
      <c r="AF595" s="106"/>
      <c r="AG595" s="106"/>
      <c r="AH595" s="106"/>
      <c r="AI595" s="106"/>
      <c r="AJ595" s="106"/>
      <c r="AK595" s="91"/>
      <c r="AL595" s="91"/>
      <c r="AM595" s="91"/>
      <c r="AN595" s="91"/>
      <c r="AO595" s="91"/>
      <c r="AP595" s="91"/>
      <c r="AQ595" s="91"/>
      <c r="AR595" s="91"/>
      <c r="AS595" s="91"/>
      <c r="AT595" s="91"/>
      <c r="AU595" s="91"/>
      <c r="AV595" s="91"/>
      <c r="AW595" s="91"/>
      <c r="AX595" s="91"/>
      <c r="AY595" s="91"/>
      <c r="AZ595" s="91"/>
      <c r="BA595" s="91"/>
      <c r="BB595" s="91"/>
      <c r="BC595" s="91"/>
      <c r="BD595" s="91"/>
      <c r="BE595" s="91"/>
      <c r="BF595" s="91"/>
      <c r="BG595" s="91"/>
      <c r="BH595" s="91"/>
      <c r="BI595" s="91"/>
    </row>
    <row r="596" spans="2:61" ht="12.75" customHeight="1">
      <c r="B596" s="1305" t="s">
        <v>598</v>
      </c>
      <c r="C596" s="1306" t="s">
        <v>520</v>
      </c>
      <c r="D596" s="1307">
        <v>0.35</v>
      </c>
      <c r="E596" s="2052">
        <v>31.5</v>
      </c>
      <c r="F596" s="2053">
        <v>32.200000000000003</v>
      </c>
      <c r="G596" s="2054">
        <v>134.05000000000001</v>
      </c>
      <c r="H596" s="2055">
        <v>952</v>
      </c>
      <c r="I596" s="2056">
        <v>24.5</v>
      </c>
      <c r="J596" s="2057">
        <v>0.49</v>
      </c>
      <c r="K596" s="2058">
        <v>0.56000000000000005</v>
      </c>
      <c r="L596" s="2059">
        <v>315</v>
      </c>
      <c r="M596" s="2060">
        <v>420</v>
      </c>
      <c r="N596" s="2061">
        <v>420</v>
      </c>
      <c r="O596" s="2061">
        <v>105</v>
      </c>
      <c r="P596" s="2062">
        <v>6.3</v>
      </c>
      <c r="Q596" s="204"/>
      <c r="V596" s="91"/>
      <c r="W596" s="91"/>
      <c r="X596" s="106"/>
      <c r="Y596" s="106"/>
      <c r="Z596" s="106"/>
      <c r="AA596" s="106"/>
      <c r="AB596" s="106"/>
      <c r="AC596" s="106"/>
      <c r="AD596" s="106"/>
      <c r="AE596" s="106"/>
      <c r="AF596" s="106"/>
      <c r="AG596" s="106"/>
      <c r="AH596" s="106"/>
      <c r="AI596" s="106"/>
      <c r="AJ596" s="106"/>
      <c r="AK596" s="91"/>
      <c r="AL596" s="91"/>
      <c r="AM596" s="91"/>
      <c r="AN596" s="91"/>
      <c r="AO596" s="91"/>
      <c r="AP596" s="91"/>
      <c r="AQ596" s="91"/>
      <c r="AR596" s="91"/>
      <c r="AS596" s="91"/>
      <c r="AT596" s="91"/>
      <c r="AU596" s="91"/>
      <c r="AV596" s="91"/>
      <c r="AW596" s="91"/>
      <c r="AX596" s="91"/>
      <c r="AY596" s="91"/>
      <c r="AZ596" s="91"/>
      <c r="BA596" s="91"/>
      <c r="BB596" s="91"/>
      <c r="BC596" s="91"/>
      <c r="BD596" s="91"/>
      <c r="BE596" s="91"/>
      <c r="BF596" s="91"/>
      <c r="BG596" s="91"/>
      <c r="BH596" s="91"/>
      <c r="BI596" s="91"/>
    </row>
    <row r="597" spans="2:61" ht="12.75" customHeight="1">
      <c r="B597" s="1261"/>
      <c r="C597" s="1297" t="s">
        <v>519</v>
      </c>
      <c r="D597" s="1308"/>
      <c r="E597" s="2063">
        <f t="shared" ref="E597:P597" si="54">(E449+E480+E514+E544+E578)/5</f>
        <v>31.5</v>
      </c>
      <c r="F597" s="2064">
        <f t="shared" si="54"/>
        <v>32.200000000000003</v>
      </c>
      <c r="G597" s="2064">
        <f t="shared" si="54"/>
        <v>134.04999999999998</v>
      </c>
      <c r="H597" s="2064">
        <f t="shared" si="54"/>
        <v>952</v>
      </c>
      <c r="I597" s="2064">
        <f t="shared" si="54"/>
        <v>32.742000000000004</v>
      </c>
      <c r="J597" s="2064">
        <f t="shared" si="54"/>
        <v>0.5776</v>
      </c>
      <c r="K597" s="2064">
        <f t="shared" si="54"/>
        <v>0.50251999999999997</v>
      </c>
      <c r="L597" s="2064">
        <f t="shared" si="54"/>
        <v>122.127</v>
      </c>
      <c r="M597" s="2064">
        <f t="shared" si="54"/>
        <v>370.28559999999999</v>
      </c>
      <c r="N597" s="2064">
        <f t="shared" si="54"/>
        <v>437.79200000000003</v>
      </c>
      <c r="O597" s="2065">
        <f t="shared" si="54"/>
        <v>113.41000000000001</v>
      </c>
      <c r="P597" s="2066">
        <f t="shared" si="54"/>
        <v>6.5526000000000009</v>
      </c>
      <c r="Q597" s="204"/>
      <c r="V597" s="91"/>
      <c r="W597" s="91"/>
      <c r="X597" s="106"/>
      <c r="Y597" s="106"/>
      <c r="Z597" s="106"/>
      <c r="AA597" s="106"/>
      <c r="AB597" s="106"/>
      <c r="AC597" s="106"/>
      <c r="AD597" s="106"/>
      <c r="AE597" s="106"/>
      <c r="AF597" s="106"/>
      <c r="AG597" s="106"/>
      <c r="AH597" s="106"/>
      <c r="AI597" s="106"/>
      <c r="AJ597" s="106"/>
      <c r="AK597" s="91"/>
      <c r="AL597" s="91"/>
      <c r="AM597" s="91"/>
      <c r="AN597" s="91"/>
      <c r="AO597" s="91"/>
      <c r="AP597" s="91"/>
      <c r="AQ597" s="91"/>
      <c r="AR597" s="91"/>
      <c r="AS597" s="91"/>
      <c r="AT597" s="91"/>
      <c r="AU597" s="91"/>
      <c r="AV597" s="91"/>
      <c r="AW597" s="91"/>
      <c r="AX597" s="91"/>
      <c r="AY597" s="91"/>
      <c r="AZ597" s="91"/>
      <c r="BA597" s="91"/>
      <c r="BB597" s="91"/>
      <c r="BC597" s="91"/>
      <c r="BD597" s="91"/>
      <c r="BE597" s="91"/>
      <c r="BF597" s="91"/>
      <c r="BG597" s="91"/>
      <c r="BH597" s="91"/>
      <c r="BI597" s="91"/>
    </row>
    <row r="598" spans="2:61" ht="12" customHeight="1" thickBot="1">
      <c r="B598" s="195"/>
      <c r="C598" s="1795" t="s">
        <v>505</v>
      </c>
      <c r="D598" s="1796"/>
      <c r="E598" s="885">
        <v>0</v>
      </c>
      <c r="F598" s="860">
        <v>0</v>
      </c>
      <c r="G598" s="860">
        <v>0</v>
      </c>
      <c r="H598" s="860">
        <v>0</v>
      </c>
      <c r="I598" s="860">
        <v>11.77</v>
      </c>
      <c r="J598" s="860">
        <v>6.26</v>
      </c>
      <c r="K598" s="860">
        <v>-3.59</v>
      </c>
      <c r="L598" s="860">
        <v>-21.43</v>
      </c>
      <c r="M598" s="860">
        <v>-4.1399999999999997</v>
      </c>
      <c r="N598" s="860">
        <v>1.48</v>
      </c>
      <c r="O598" s="860">
        <v>2.8</v>
      </c>
      <c r="P598" s="886">
        <v>1.4</v>
      </c>
      <c r="Q598" s="204"/>
      <c r="V598" s="91"/>
      <c r="W598" s="91"/>
      <c r="X598" s="106"/>
      <c r="Y598" s="106"/>
      <c r="Z598" s="106"/>
      <c r="AA598" s="106"/>
      <c r="AB598" s="106"/>
      <c r="AC598" s="106"/>
      <c r="AD598" s="106"/>
      <c r="AE598" s="106"/>
      <c r="AF598" s="106"/>
      <c r="AG598" s="106"/>
      <c r="AH598" s="106"/>
      <c r="AI598" s="106"/>
      <c r="AJ598" s="106"/>
      <c r="AK598" s="91"/>
      <c r="AL598" s="91"/>
      <c r="AM598" s="91"/>
      <c r="AN598" s="91"/>
      <c r="AO598" s="91"/>
      <c r="AP598" s="91"/>
      <c r="AQ598" s="91"/>
      <c r="AR598" s="91"/>
      <c r="AS598" s="91"/>
      <c r="AT598" s="91"/>
      <c r="AU598" s="91"/>
      <c r="AV598" s="91"/>
      <c r="AW598" s="91"/>
      <c r="AX598" s="91"/>
      <c r="AY598" s="91"/>
      <c r="AZ598" s="91"/>
      <c r="BA598" s="91"/>
      <c r="BB598" s="91"/>
      <c r="BC598" s="91"/>
      <c r="BD598" s="91"/>
      <c r="BE598" s="91"/>
      <c r="BF598" s="91"/>
      <c r="BG598" s="91"/>
      <c r="BH598" s="91"/>
      <c r="BI598" s="91"/>
    </row>
    <row r="599" spans="2:61" ht="5.25" customHeight="1" thickBot="1">
      <c r="Q599" s="204"/>
      <c r="V599" s="91"/>
      <c r="W599" s="91"/>
      <c r="X599" s="106"/>
      <c r="Y599" s="106"/>
      <c r="Z599" s="106"/>
      <c r="AA599" s="106"/>
      <c r="AB599" s="106"/>
      <c r="AC599" s="106"/>
      <c r="AD599" s="106"/>
      <c r="AE599" s="106"/>
      <c r="AF599" s="106"/>
      <c r="AG599" s="106"/>
      <c r="AH599" s="106"/>
      <c r="AI599" s="106"/>
      <c r="AJ599" s="106"/>
      <c r="AK599" s="91"/>
      <c r="AL599" s="91"/>
      <c r="AM599" s="91"/>
      <c r="AN599" s="91"/>
      <c r="AO599" s="91"/>
      <c r="AP599" s="91"/>
      <c r="AQ599" s="91"/>
      <c r="AR599" s="91"/>
      <c r="AS599" s="91"/>
      <c r="AT599" s="91"/>
      <c r="AU599" s="91"/>
      <c r="AV599" s="91"/>
      <c r="AW599" s="91"/>
      <c r="AX599" s="91"/>
      <c r="AY599" s="91"/>
      <c r="AZ599" s="91"/>
      <c r="BA599" s="91"/>
      <c r="BB599" s="91"/>
      <c r="BC599" s="91"/>
      <c r="BD599" s="91"/>
      <c r="BE599" s="91"/>
      <c r="BF599" s="91"/>
      <c r="BG599" s="91"/>
      <c r="BH599" s="91"/>
      <c r="BI599" s="91"/>
    </row>
    <row r="600" spans="2:61" ht="12.75" customHeight="1">
      <c r="B600" s="1305" t="s">
        <v>598</v>
      </c>
      <c r="C600" s="1399" t="s">
        <v>360</v>
      </c>
      <c r="D600" s="1797">
        <v>0.6</v>
      </c>
      <c r="E600" s="2052">
        <v>54</v>
      </c>
      <c r="F600" s="2053">
        <v>55.2</v>
      </c>
      <c r="G600" s="2054">
        <v>229.8</v>
      </c>
      <c r="H600" s="2055">
        <v>1632</v>
      </c>
      <c r="I600" s="2056">
        <v>42</v>
      </c>
      <c r="J600" s="2057">
        <v>0.84</v>
      </c>
      <c r="K600" s="2058">
        <v>0.96</v>
      </c>
      <c r="L600" s="2059">
        <v>540</v>
      </c>
      <c r="M600" s="2067">
        <v>720</v>
      </c>
      <c r="N600" s="2068">
        <v>720</v>
      </c>
      <c r="O600" s="2068">
        <v>180</v>
      </c>
      <c r="P600" s="2069">
        <v>10.8</v>
      </c>
      <c r="Q600" s="204"/>
      <c r="V600" s="91"/>
      <c r="W600" s="91"/>
      <c r="X600" s="106"/>
      <c r="Y600" s="106"/>
      <c r="Z600" s="106"/>
      <c r="AA600" s="106"/>
      <c r="AB600" s="106"/>
      <c r="AC600" s="106"/>
      <c r="AD600" s="106"/>
      <c r="AE600" s="106"/>
      <c r="AF600" s="106"/>
      <c r="AG600" s="106"/>
      <c r="AH600" s="106"/>
      <c r="AI600" s="106"/>
      <c r="AJ600" s="106"/>
      <c r="AK600" s="91"/>
      <c r="AL600" s="91"/>
      <c r="AM600" s="91"/>
      <c r="AN600" s="91"/>
      <c r="AO600" s="91"/>
      <c r="AP600" s="91"/>
      <c r="AQ600" s="91"/>
      <c r="AR600" s="91"/>
      <c r="AS600" s="91"/>
      <c r="AT600" s="91"/>
      <c r="AU600" s="91"/>
      <c r="AV600" s="91"/>
      <c r="AW600" s="91"/>
      <c r="AX600" s="91"/>
      <c r="AY600" s="91"/>
      <c r="AZ600" s="91"/>
      <c r="BA600" s="91"/>
      <c r="BB600" s="91"/>
      <c r="BC600" s="91"/>
      <c r="BD600" s="91"/>
      <c r="BE600" s="91"/>
      <c r="BF600" s="91"/>
      <c r="BG600" s="91"/>
      <c r="BH600" s="91"/>
      <c r="BI600" s="91"/>
    </row>
    <row r="601" spans="2:61" ht="11.25" customHeight="1">
      <c r="B601" s="1798"/>
      <c r="C601" s="1681" t="s">
        <v>519</v>
      </c>
      <c r="D601" s="1799"/>
      <c r="E601" s="2063">
        <f t="shared" ref="E601:P601" si="55">(E453+E484+E518+E548+E582)/5</f>
        <v>54</v>
      </c>
      <c r="F601" s="2064">
        <f t="shared" si="55"/>
        <v>55.2</v>
      </c>
      <c r="G601" s="2064">
        <f t="shared" si="55"/>
        <v>229.8</v>
      </c>
      <c r="H601" s="2064">
        <f t="shared" si="55"/>
        <v>1632</v>
      </c>
      <c r="I601" s="2064">
        <f t="shared" si="55"/>
        <v>39.584600000000002</v>
      </c>
      <c r="J601" s="2064">
        <f t="shared" si="55"/>
        <v>0.83911000000000013</v>
      </c>
      <c r="K601" s="2064">
        <f t="shared" si="55"/>
        <v>0.92759000000000003</v>
      </c>
      <c r="L601" s="2064">
        <f t="shared" si="55"/>
        <v>528.89979999999991</v>
      </c>
      <c r="M601" s="2064">
        <f t="shared" si="55"/>
        <v>707.32179999999994</v>
      </c>
      <c r="N601" s="2064">
        <f t="shared" si="55"/>
        <v>700.88419999999996</v>
      </c>
      <c r="O601" s="2065">
        <f t="shared" si="55"/>
        <v>176.16379999999998</v>
      </c>
      <c r="P601" s="2066">
        <f t="shared" si="55"/>
        <v>11.183199999999999</v>
      </c>
      <c r="Q601" s="204"/>
      <c r="V601" s="91"/>
      <c r="W601" s="91"/>
      <c r="X601" s="106"/>
      <c r="Y601" s="106"/>
      <c r="Z601" s="106"/>
      <c r="AA601" s="106"/>
      <c r="AB601" s="106"/>
      <c r="AC601" s="106"/>
      <c r="AD601" s="106"/>
      <c r="AE601" s="106"/>
      <c r="AF601" s="106"/>
      <c r="AG601" s="106"/>
      <c r="AH601" s="106"/>
      <c r="AI601" s="106"/>
      <c r="AJ601" s="106"/>
      <c r="AK601" s="91"/>
      <c r="AL601" s="91"/>
      <c r="AM601" s="91"/>
      <c r="AN601" s="91"/>
      <c r="AO601" s="91"/>
      <c r="AP601" s="91"/>
      <c r="AQ601" s="91"/>
      <c r="AR601" s="91"/>
      <c r="AS601" s="91"/>
      <c r="AT601" s="91"/>
      <c r="AU601" s="91"/>
      <c r="AV601" s="91"/>
      <c r="AW601" s="91"/>
      <c r="AX601" s="91"/>
      <c r="AY601" s="91"/>
      <c r="AZ601" s="91"/>
      <c r="BA601" s="91"/>
      <c r="BB601" s="91"/>
      <c r="BC601" s="91"/>
      <c r="BD601" s="91"/>
      <c r="BE601" s="91"/>
      <c r="BF601" s="91"/>
      <c r="BG601" s="91"/>
      <c r="BH601" s="91"/>
      <c r="BI601" s="91"/>
    </row>
    <row r="602" spans="2:61" ht="13.5" customHeight="1" thickBot="1">
      <c r="B602" s="1392"/>
      <c r="C602" s="1675" t="s">
        <v>505</v>
      </c>
      <c r="D602" s="1394"/>
      <c r="E602" s="1677">
        <v>0</v>
      </c>
      <c r="F602" s="1678">
        <v>0</v>
      </c>
      <c r="G602" s="1678">
        <v>0</v>
      </c>
      <c r="H602" s="1678">
        <v>0</v>
      </c>
      <c r="I602" s="1678">
        <v>-3.45</v>
      </c>
      <c r="J602" s="1678">
        <v>-0.06</v>
      </c>
      <c r="K602" s="1678">
        <v>-2.0299999999999998</v>
      </c>
      <c r="L602" s="1678">
        <v>-1.23</v>
      </c>
      <c r="M602" s="1678">
        <v>-1.06</v>
      </c>
      <c r="N602" s="1678">
        <v>-1.59</v>
      </c>
      <c r="O602" s="1678">
        <v>-1.28</v>
      </c>
      <c r="P602" s="1679">
        <v>2.13</v>
      </c>
      <c r="Q602" s="204"/>
      <c r="V602" s="91"/>
      <c r="W602" s="91"/>
      <c r="X602" s="106"/>
      <c r="Y602" s="106"/>
      <c r="Z602" s="106"/>
      <c r="AA602" s="106"/>
      <c r="AB602" s="106"/>
      <c r="AC602" s="106"/>
      <c r="AD602" s="106"/>
      <c r="AE602" s="106"/>
      <c r="AF602" s="106"/>
      <c r="AG602" s="106"/>
      <c r="AH602" s="106"/>
      <c r="AI602" s="106"/>
      <c r="AJ602" s="106"/>
      <c r="AK602" s="91"/>
      <c r="AL602" s="91"/>
      <c r="AM602" s="91"/>
      <c r="AN602" s="91"/>
      <c r="AO602" s="91"/>
      <c r="AP602" s="91"/>
      <c r="AQ602" s="91"/>
      <c r="AR602" s="91"/>
      <c r="AS602" s="91"/>
      <c r="AT602" s="91"/>
      <c r="AU602" s="91"/>
      <c r="AV602" s="91"/>
      <c r="AW602" s="91"/>
      <c r="AX602" s="91"/>
      <c r="AY602" s="91"/>
      <c r="AZ602" s="91"/>
      <c r="BA602" s="91"/>
      <c r="BB602" s="91"/>
      <c r="BC602" s="91"/>
      <c r="BD602" s="91"/>
      <c r="BE602" s="91"/>
      <c r="BF602" s="91"/>
      <c r="BG602" s="91"/>
      <c r="BH602" s="91"/>
      <c r="BI602" s="91"/>
    </row>
    <row r="603" spans="2:61" ht="9" customHeight="1" thickBot="1">
      <c r="Q603" s="204"/>
      <c r="AE603" s="106"/>
      <c r="AF603" s="106"/>
      <c r="AG603" s="106"/>
      <c r="AH603" s="106"/>
      <c r="AI603" s="106"/>
      <c r="AJ603" s="106"/>
      <c r="AK603" s="91"/>
      <c r="AL603" s="91"/>
      <c r="AM603" s="91"/>
      <c r="AN603" s="91"/>
      <c r="AO603" s="91"/>
      <c r="AP603" s="91"/>
      <c r="AQ603" s="91"/>
      <c r="AR603" s="91"/>
      <c r="AS603" s="91"/>
      <c r="AT603" s="91"/>
      <c r="AU603" s="91"/>
      <c r="AV603" s="91"/>
      <c r="AW603" s="91"/>
      <c r="AX603" s="91"/>
      <c r="AY603" s="91"/>
      <c r="AZ603" s="91"/>
      <c r="BA603" s="91"/>
      <c r="BB603" s="91"/>
      <c r="BC603" s="91"/>
      <c r="BD603" s="91"/>
      <c r="BE603" s="91"/>
      <c r="BF603" s="91"/>
      <c r="BG603" s="91"/>
      <c r="BH603" s="91"/>
      <c r="BI603" s="91"/>
    </row>
    <row r="604" spans="2:61" ht="15.75">
      <c r="B604" s="75"/>
      <c r="C604" s="1770" t="s">
        <v>591</v>
      </c>
      <c r="D604" s="812"/>
      <c r="E604" s="812"/>
      <c r="F604" s="812"/>
      <c r="G604" s="812"/>
      <c r="H604" s="812"/>
      <c r="I604" s="812"/>
      <c r="J604" s="812"/>
      <c r="K604" s="812"/>
      <c r="L604" s="812"/>
      <c r="M604" s="812"/>
      <c r="N604" s="812"/>
      <c r="O604" s="812"/>
      <c r="P604" s="481"/>
      <c r="AE604" s="106"/>
      <c r="AF604" s="106"/>
      <c r="AG604" s="106"/>
      <c r="AH604" s="106"/>
      <c r="AI604" s="106"/>
      <c r="AJ604" s="106"/>
      <c r="AK604" s="91"/>
      <c r="AL604" s="91"/>
      <c r="AM604" s="91"/>
      <c r="AN604" s="91"/>
      <c r="AO604" s="91"/>
      <c r="AP604" s="91"/>
      <c r="AQ604" s="91"/>
      <c r="AR604" s="91"/>
      <c r="AS604" s="91"/>
      <c r="AT604" s="91"/>
      <c r="AU604" s="91"/>
      <c r="AV604" s="91"/>
      <c r="AW604" s="91"/>
      <c r="AX604" s="91"/>
      <c r="AY604" s="91"/>
      <c r="AZ604" s="91"/>
      <c r="BA604" s="91"/>
      <c r="BB604" s="91"/>
      <c r="BC604" s="91"/>
      <c r="BD604" s="91"/>
      <c r="BE604" s="91"/>
      <c r="BF604" s="91"/>
      <c r="BG604" s="91"/>
      <c r="BH604" s="91"/>
      <c r="BI604" s="91"/>
    </row>
    <row r="605" spans="2:61">
      <c r="B605" s="1771" t="s">
        <v>598</v>
      </c>
      <c r="C605" s="1772" t="s">
        <v>360</v>
      </c>
      <c r="D605" s="1773">
        <v>0.6</v>
      </c>
      <c r="E605" s="917">
        <v>54</v>
      </c>
      <c r="F605" s="877">
        <v>55.2</v>
      </c>
      <c r="G605" s="1190">
        <v>229.8</v>
      </c>
      <c r="H605" s="918">
        <v>1632</v>
      </c>
      <c r="I605" s="901">
        <v>42</v>
      </c>
      <c r="J605" s="878">
        <v>0.84</v>
      </c>
      <c r="K605" s="879">
        <v>0.96</v>
      </c>
      <c r="L605" s="880">
        <v>540</v>
      </c>
      <c r="M605" s="919">
        <v>720</v>
      </c>
      <c r="N605" s="881">
        <v>720</v>
      </c>
      <c r="O605" s="881">
        <v>180</v>
      </c>
      <c r="P605" s="1802">
        <v>10.8</v>
      </c>
      <c r="V605" s="91"/>
      <c r="W605" s="91"/>
      <c r="X605" s="106"/>
      <c r="Y605" s="106"/>
      <c r="Z605" s="106"/>
      <c r="AA605" s="106"/>
      <c r="AB605" s="106"/>
      <c r="AC605" s="106"/>
      <c r="AD605" s="106"/>
      <c r="AE605" s="106"/>
      <c r="AF605" s="106"/>
      <c r="AG605" s="106"/>
      <c r="AH605" s="106"/>
      <c r="AI605" s="106"/>
      <c r="AJ605" s="106"/>
      <c r="AK605" s="91"/>
      <c r="AL605" s="91"/>
      <c r="AM605" s="91"/>
      <c r="AN605" s="91"/>
      <c r="AO605" s="91"/>
      <c r="AP605" s="91"/>
      <c r="AQ605" s="91"/>
      <c r="AR605" s="91"/>
      <c r="AS605" s="91"/>
      <c r="AT605" s="91"/>
      <c r="AU605" s="91"/>
      <c r="AV605" s="91"/>
      <c r="AW605" s="91"/>
      <c r="AX605" s="91"/>
      <c r="AY605" s="91"/>
      <c r="AZ605" s="91"/>
      <c r="BA605" s="91"/>
      <c r="BB605" s="91"/>
      <c r="BC605" s="91"/>
      <c r="BD605" s="91"/>
      <c r="BE605" s="91"/>
      <c r="BF605" s="91"/>
      <c r="BG605" s="91"/>
      <c r="BH605" s="91"/>
      <c r="BI605" s="91"/>
    </row>
    <row r="606" spans="2:61">
      <c r="B606" s="1680"/>
      <c r="C606" s="1681" t="s">
        <v>577</v>
      </c>
      <c r="D606" s="1765"/>
      <c r="E606" s="1768">
        <f t="shared" ref="E606:P606" si="56">(E86+E115+E149+E178+E214+E267+E297+E333+E363+E399+E453+E484+E518+E548+E582)/15</f>
        <v>53.999999999999993</v>
      </c>
      <c r="F606" s="1766">
        <f t="shared" si="56"/>
        <v>55.2</v>
      </c>
      <c r="G606" s="1766">
        <f t="shared" si="56"/>
        <v>229.79999999999998</v>
      </c>
      <c r="H606" s="1766">
        <f t="shared" si="56"/>
        <v>1631.9998666666665</v>
      </c>
      <c r="I606" s="1766">
        <f t="shared" si="56"/>
        <v>42.000006666666671</v>
      </c>
      <c r="J606" s="1766">
        <f t="shared" si="56"/>
        <v>0.84000333333333332</v>
      </c>
      <c r="K606" s="1766">
        <f t="shared" si="56"/>
        <v>0.95996333333333317</v>
      </c>
      <c r="L606" s="1766">
        <f t="shared" si="56"/>
        <v>540.00026666666656</v>
      </c>
      <c r="M606" s="1766">
        <f t="shared" si="56"/>
        <v>720</v>
      </c>
      <c r="N606" s="1766">
        <f t="shared" si="56"/>
        <v>720.00006000000008</v>
      </c>
      <c r="O606" s="1767">
        <f t="shared" si="56"/>
        <v>180.00006666666667</v>
      </c>
      <c r="P606" s="1769">
        <f t="shared" si="56"/>
        <v>10.800000000000002</v>
      </c>
      <c r="Q606" s="204"/>
      <c r="V606" s="91"/>
      <c r="W606" s="91"/>
      <c r="X606" s="106"/>
      <c r="Y606" s="106"/>
      <c r="Z606" s="106"/>
      <c r="AA606" s="106"/>
      <c r="AB606" s="106"/>
      <c r="AC606" s="106"/>
      <c r="AD606" s="106"/>
      <c r="AE606" s="106"/>
      <c r="AF606" s="106"/>
      <c r="AG606" s="106"/>
      <c r="AH606" s="106"/>
      <c r="AI606" s="106"/>
      <c r="AJ606" s="106"/>
      <c r="AK606" s="91"/>
      <c r="AL606" s="91"/>
      <c r="AM606" s="91"/>
      <c r="AN606" s="91"/>
      <c r="AO606" s="91"/>
      <c r="AP606" s="91"/>
      <c r="AQ606" s="91"/>
      <c r="AR606" s="91"/>
      <c r="AS606" s="91"/>
      <c r="AT606" s="91"/>
      <c r="AU606" s="91"/>
      <c r="AV606" s="91"/>
      <c r="AW606" s="91"/>
      <c r="AX606" s="91"/>
      <c r="AY606" s="91"/>
      <c r="AZ606" s="91"/>
      <c r="BA606" s="91"/>
      <c r="BB606" s="91"/>
      <c r="BC606" s="91"/>
      <c r="BD606" s="91"/>
      <c r="BE606" s="91"/>
      <c r="BF606" s="91"/>
      <c r="BG606" s="91"/>
      <c r="BH606" s="91"/>
      <c r="BI606" s="91"/>
    </row>
    <row r="607" spans="2:61" ht="15.75" thickBot="1">
      <c r="B607" s="1392"/>
      <c r="C607" s="1675" t="s">
        <v>505</v>
      </c>
      <c r="D607" s="1676"/>
      <c r="E607" s="1677">
        <v>0</v>
      </c>
      <c r="F607" s="1678">
        <v>0</v>
      </c>
      <c r="G607" s="1678">
        <v>0</v>
      </c>
      <c r="H607" s="1678">
        <v>0</v>
      </c>
      <c r="I607" s="1678">
        <v>0</v>
      </c>
      <c r="J607" s="1678">
        <v>0</v>
      </c>
      <c r="K607" s="1678">
        <v>0</v>
      </c>
      <c r="L607" s="1678">
        <v>0</v>
      </c>
      <c r="M607" s="1678">
        <v>0</v>
      </c>
      <c r="N607" s="1678">
        <v>0</v>
      </c>
      <c r="O607" s="1678">
        <v>0</v>
      </c>
      <c r="P607" s="1679">
        <v>0</v>
      </c>
      <c r="V607" s="91"/>
      <c r="W607" s="91"/>
      <c r="X607" s="106"/>
      <c r="Y607" s="106"/>
      <c r="Z607" s="106"/>
      <c r="AA607" s="106"/>
      <c r="AB607" s="106"/>
      <c r="AC607" s="106"/>
      <c r="AD607" s="106"/>
      <c r="AE607" s="106"/>
      <c r="AF607" s="106"/>
      <c r="AG607" s="106"/>
      <c r="AH607" s="106"/>
      <c r="AI607" s="106"/>
      <c r="AJ607" s="106"/>
      <c r="AK607" s="91"/>
      <c r="AL607" s="91"/>
      <c r="AM607" s="91"/>
      <c r="AN607" s="91"/>
      <c r="AO607" s="91"/>
      <c r="AP607" s="91"/>
      <c r="AQ607" s="91"/>
      <c r="AR607" s="91"/>
      <c r="AS607" s="91"/>
      <c r="AT607" s="91"/>
      <c r="AU607" s="91"/>
      <c r="AV607" s="91"/>
      <c r="AW607" s="91"/>
      <c r="AX607" s="91"/>
      <c r="AY607" s="91"/>
      <c r="AZ607" s="91"/>
      <c r="BA607" s="91"/>
      <c r="BB607" s="91"/>
      <c r="BC607" s="91"/>
      <c r="BD607" s="91"/>
      <c r="BE607" s="91"/>
      <c r="BF607" s="91"/>
      <c r="BG607" s="91"/>
      <c r="BH607" s="91"/>
      <c r="BI607" s="91"/>
    </row>
    <row r="608" spans="2:61" ht="10.5" customHeight="1">
      <c r="E608" s="1941"/>
      <c r="F608" s="1941"/>
      <c r="G608" s="1941"/>
      <c r="H608" s="1941"/>
      <c r="I608" s="1941"/>
      <c r="J608" s="1941"/>
      <c r="K608" s="1941"/>
      <c r="L608" s="1941"/>
      <c r="M608" s="1943"/>
      <c r="N608" s="1944"/>
      <c r="O608" s="1941"/>
      <c r="P608" s="1941"/>
      <c r="V608" s="91"/>
      <c r="W608" s="91"/>
      <c r="X608" s="106"/>
      <c r="Y608" s="106"/>
      <c r="Z608" s="106"/>
      <c r="AA608" s="106"/>
      <c r="AB608" s="106"/>
      <c r="AC608" s="106"/>
      <c r="AD608" s="106"/>
      <c r="AE608" s="106"/>
      <c r="AF608" s="106"/>
      <c r="AG608" s="106"/>
      <c r="AH608" s="106"/>
      <c r="AI608" s="106"/>
      <c r="AJ608" s="106"/>
      <c r="AK608" s="91"/>
      <c r="AL608" s="91"/>
      <c r="AM608" s="91"/>
      <c r="AN608" s="91"/>
      <c r="AO608" s="91"/>
      <c r="AP608" s="91"/>
      <c r="AQ608" s="91"/>
      <c r="AR608" s="91"/>
      <c r="AS608" s="91"/>
      <c r="AT608" s="91"/>
      <c r="AU608" s="91"/>
      <c r="AV608" s="91"/>
      <c r="AW608" s="91"/>
      <c r="AX608" s="91"/>
      <c r="AY608" s="91"/>
      <c r="AZ608" s="91"/>
      <c r="BA608" s="91"/>
      <c r="BB608" s="91"/>
      <c r="BC608" s="91"/>
      <c r="BD608" s="91"/>
      <c r="BE608" s="91"/>
      <c r="BF608" s="91"/>
      <c r="BG608" s="91"/>
      <c r="BH608" s="91"/>
      <c r="BI608" s="91"/>
    </row>
    <row r="609" spans="2:61" ht="11.25" customHeight="1">
      <c r="C609" t="s">
        <v>15</v>
      </c>
      <c r="D609"/>
      <c r="E609" s="1940"/>
      <c r="F609" s="1940"/>
      <c r="G609" s="1940"/>
      <c r="H609" s="1940"/>
      <c r="I609" s="559"/>
      <c r="J609" s="559"/>
      <c r="K609" s="559"/>
      <c r="L609" s="559"/>
      <c r="M609" s="559"/>
      <c r="N609" s="559"/>
      <c r="O609" s="559"/>
      <c r="P609" s="559"/>
      <c r="Q609" s="1183"/>
      <c r="V609" s="91"/>
      <c r="W609" s="91"/>
      <c r="X609" s="106"/>
      <c r="Y609" s="106"/>
      <c r="Z609" s="106"/>
      <c r="AA609" s="106"/>
      <c r="AB609" s="106"/>
      <c r="AC609" s="106"/>
      <c r="AD609" s="106"/>
      <c r="AE609" s="106"/>
      <c r="AF609" s="106"/>
      <c r="AG609" s="106"/>
      <c r="AH609" s="106"/>
      <c r="AI609" s="106"/>
      <c r="AJ609" s="106"/>
      <c r="AK609" s="91"/>
      <c r="AL609" s="91"/>
      <c r="AM609" s="91"/>
      <c r="AN609" s="91"/>
      <c r="AO609" s="91"/>
      <c r="AP609" s="91"/>
      <c r="AQ609" s="91"/>
      <c r="AR609" s="91"/>
      <c r="AS609" s="91"/>
      <c r="AT609" s="91"/>
      <c r="AU609" s="91"/>
      <c r="AV609" s="91"/>
      <c r="AW609" s="91"/>
      <c r="AX609" s="91"/>
      <c r="AY609" s="91"/>
      <c r="AZ609" s="91"/>
      <c r="BA609" s="91"/>
      <c r="BB609" s="91"/>
      <c r="BC609" s="91"/>
      <c r="BD609" s="91"/>
      <c r="BE609" s="91"/>
      <c r="BF609" s="91"/>
      <c r="BG609" s="91"/>
      <c r="BH609" s="91"/>
      <c r="BI609" s="91"/>
    </row>
    <row r="610" spans="2:61" ht="12" customHeight="1">
      <c r="B610" s="57">
        <v>1</v>
      </c>
      <c r="C610" s="56" t="s">
        <v>16</v>
      </c>
      <c r="D610" s="56"/>
      <c r="E610" s="60"/>
      <c r="F610" s="56" t="s">
        <v>17</v>
      </c>
      <c r="G610" s="56"/>
      <c r="H610" s="56"/>
      <c r="P610"/>
      <c r="Q610" s="467"/>
      <c r="V610" s="91"/>
      <c r="W610" s="91"/>
      <c r="X610" s="106"/>
      <c r="Y610" s="106"/>
      <c r="Z610" s="106"/>
      <c r="AA610" s="106"/>
      <c r="AB610" s="106"/>
      <c r="AC610" s="106"/>
      <c r="AD610" s="106"/>
      <c r="AE610" s="106"/>
      <c r="AF610" s="106"/>
      <c r="AG610" s="106"/>
      <c r="AH610" s="106"/>
      <c r="AI610" s="106"/>
      <c r="AJ610" s="106"/>
      <c r="AK610" s="91"/>
      <c r="AL610" s="91"/>
      <c r="AM610" s="91"/>
      <c r="AN610" s="91"/>
      <c r="AO610" s="91"/>
      <c r="AP610" s="91"/>
      <c r="AQ610" s="91"/>
      <c r="AR610" s="91"/>
      <c r="AS610" s="91"/>
      <c r="AT610" s="91"/>
      <c r="AU610" s="91"/>
      <c r="AV610" s="91"/>
      <c r="AW610" s="91"/>
      <c r="AX610" s="91"/>
      <c r="AY610" s="91"/>
      <c r="AZ610" s="91"/>
      <c r="BA610" s="91"/>
      <c r="BB610" s="91"/>
      <c r="BC610" s="91"/>
      <c r="BD610" s="91"/>
      <c r="BE610" s="91"/>
      <c r="BF610" s="91"/>
      <c r="BG610" s="91"/>
      <c r="BH610" s="91"/>
      <c r="BI610" s="91"/>
    </row>
    <row r="611" spans="2:61" ht="12.75" customHeight="1">
      <c r="B611" s="57"/>
      <c r="C611" s="56" t="s">
        <v>18</v>
      </c>
      <c r="D611" s="56"/>
      <c r="E611" s="60"/>
      <c r="F611" s="56"/>
      <c r="G611" s="59"/>
      <c r="H611" s="56"/>
      <c r="P611"/>
      <c r="Q611" s="467"/>
      <c r="V611" s="91"/>
      <c r="W611" s="91"/>
      <c r="X611" s="106"/>
      <c r="Y611" s="106"/>
      <c r="Z611" s="106"/>
      <c r="AA611" s="106"/>
      <c r="AB611" s="106"/>
      <c r="AC611" s="106"/>
      <c r="AD611" s="106"/>
      <c r="AE611" s="106"/>
      <c r="AF611" s="106"/>
      <c r="AG611" s="106"/>
      <c r="AH611" s="106"/>
      <c r="AI611" s="106"/>
      <c r="AJ611" s="106"/>
      <c r="AK611" s="91"/>
      <c r="AL611" s="91"/>
      <c r="AM611" s="91"/>
      <c r="AN611" s="91"/>
      <c r="AO611" s="91"/>
      <c r="AP611" s="91"/>
      <c r="AQ611" s="91"/>
      <c r="AR611" s="91"/>
      <c r="AS611" s="91"/>
      <c r="AT611" s="91"/>
      <c r="AU611" s="91"/>
      <c r="AV611" s="91"/>
      <c r="AW611" s="91"/>
      <c r="AX611" s="91"/>
      <c r="AY611" s="91"/>
      <c r="AZ611" s="91"/>
      <c r="BA611" s="91"/>
      <c r="BB611" s="91"/>
      <c r="BC611" s="91"/>
      <c r="BD611" s="91"/>
      <c r="BE611" s="91"/>
      <c r="BF611" s="91"/>
      <c r="BG611" s="91"/>
      <c r="BH611" s="91"/>
      <c r="BI611" s="91"/>
    </row>
    <row r="612" spans="2:61" ht="11.25" customHeight="1">
      <c r="B612">
        <v>2</v>
      </c>
      <c r="C612" s="467" t="s">
        <v>464</v>
      </c>
      <c r="D612" s="56"/>
      <c r="E612" s="60"/>
      <c r="F612" s="56"/>
      <c r="G612" s="56"/>
      <c r="H612" s="56"/>
      <c r="P612"/>
      <c r="Q612" s="467"/>
      <c r="S612" s="11"/>
      <c r="T612" s="11"/>
      <c r="U612" s="11"/>
      <c r="V612" s="91"/>
      <c r="W612" s="91"/>
      <c r="X612" s="106"/>
      <c r="Y612" s="106"/>
      <c r="Z612" s="106"/>
      <c r="AA612" s="106"/>
      <c r="AB612" s="106"/>
      <c r="AC612" s="106"/>
      <c r="AD612" s="106"/>
      <c r="AE612" s="106"/>
      <c r="AF612" s="106"/>
      <c r="AG612" s="106"/>
      <c r="AH612" s="106"/>
      <c r="AI612" s="106"/>
      <c r="AJ612" s="106"/>
      <c r="AK612" s="91"/>
      <c r="AL612" s="91"/>
      <c r="AM612" s="91"/>
      <c r="AN612" s="91"/>
      <c r="AO612" s="91"/>
      <c r="AP612" s="91"/>
      <c r="AQ612" s="91"/>
      <c r="AR612" s="91"/>
      <c r="AS612" s="91"/>
      <c r="AT612" s="91"/>
      <c r="AU612" s="91"/>
      <c r="AV612" s="91"/>
      <c r="AW612" s="91"/>
      <c r="AX612" s="91"/>
      <c r="AY612" s="91"/>
      <c r="AZ612" s="91"/>
      <c r="BA612" s="91"/>
      <c r="BB612" s="91"/>
      <c r="BC612" s="91"/>
      <c r="BD612" s="91"/>
      <c r="BE612" s="91"/>
      <c r="BF612" s="91"/>
      <c r="BG612" s="91"/>
      <c r="BH612" s="91"/>
      <c r="BI612" s="91"/>
    </row>
    <row r="613" spans="2:61" ht="12.75" customHeight="1">
      <c r="C613" s="467" t="s">
        <v>465</v>
      </c>
      <c r="D613" s="56"/>
      <c r="E613" s="60"/>
      <c r="F613" s="56"/>
      <c r="G613" s="59"/>
      <c r="H613" s="56"/>
      <c r="P613"/>
      <c r="Q613" s="467"/>
      <c r="S613" s="1273"/>
      <c r="T613" s="1273"/>
      <c r="U613" s="11"/>
      <c r="V613" s="91"/>
      <c r="W613" s="91"/>
      <c r="X613" s="106"/>
      <c r="Y613" s="106"/>
      <c r="Z613" s="106"/>
      <c r="AA613" s="106"/>
      <c r="AB613" s="106"/>
      <c r="AC613" s="106"/>
      <c r="AD613" s="106"/>
      <c r="AE613" s="106"/>
      <c r="AF613" s="106"/>
      <c r="AG613" s="106"/>
      <c r="AH613" s="106"/>
      <c r="AI613" s="106"/>
      <c r="AJ613" s="106"/>
      <c r="AK613" s="91"/>
      <c r="AL613" s="91"/>
      <c r="AM613" s="91"/>
      <c r="AN613" s="91"/>
      <c r="AO613" s="91"/>
      <c r="AP613" s="91"/>
      <c r="AQ613" s="91"/>
      <c r="AR613" s="91"/>
      <c r="AS613" s="91"/>
      <c r="AT613" s="91"/>
      <c r="AU613" s="91"/>
      <c r="AV613" s="91"/>
      <c r="AW613" s="91"/>
      <c r="AX613" s="91"/>
      <c r="AY613" s="91"/>
      <c r="AZ613" s="91"/>
      <c r="BA613" s="91"/>
      <c r="BB613" s="91"/>
      <c r="BC613" s="91"/>
      <c r="BD613" s="91"/>
      <c r="BE613" s="91"/>
      <c r="BF613" s="91"/>
      <c r="BG613" s="91"/>
      <c r="BH613" s="91"/>
      <c r="BI613" s="91"/>
    </row>
    <row r="614" spans="2:61" ht="13.5" customHeight="1">
      <c r="B614">
        <v>3</v>
      </c>
      <c r="C614" s="467" t="s">
        <v>466</v>
      </c>
      <c r="D614" s="467"/>
      <c r="E614" s="467"/>
      <c r="F614" s="467"/>
      <c r="G614" s="467"/>
      <c r="H614" s="467"/>
      <c r="I614" s="467"/>
      <c r="L614"/>
      <c r="M614"/>
      <c r="P614"/>
      <c r="Q614" s="467"/>
      <c r="S614" s="11"/>
      <c r="T614" s="11"/>
      <c r="U614" s="11"/>
      <c r="V614" s="91"/>
      <c r="W614" s="91"/>
      <c r="X614" s="106"/>
      <c r="Y614" s="106"/>
      <c r="Z614" s="106"/>
      <c r="AA614" s="106"/>
      <c r="AB614" s="106"/>
      <c r="AC614" s="106"/>
      <c r="AD614" s="106"/>
      <c r="AE614" s="106"/>
      <c r="AF614" s="106"/>
      <c r="AG614" s="106"/>
      <c r="AH614" s="106"/>
      <c r="AI614" s="106"/>
      <c r="AJ614" s="106"/>
      <c r="AK614" s="91"/>
      <c r="AL614" s="91"/>
      <c r="AM614" s="91"/>
      <c r="AN614" s="91"/>
      <c r="AO614" s="91"/>
      <c r="AP614" s="91"/>
      <c r="AQ614" s="91"/>
      <c r="AR614" s="91"/>
      <c r="AS614" s="91"/>
      <c r="AT614" s="91"/>
      <c r="AU614" s="91"/>
      <c r="AV614" s="91"/>
      <c r="AW614" s="91"/>
      <c r="AX614" s="91"/>
      <c r="AY614" s="91"/>
      <c r="AZ614" s="91"/>
      <c r="BA614" s="91"/>
      <c r="BB614" s="91"/>
      <c r="BC614" s="91"/>
      <c r="BD614" s="91"/>
      <c r="BE614" s="91"/>
      <c r="BF614" s="91"/>
      <c r="BG614" s="91"/>
      <c r="BH614" s="91"/>
      <c r="BI614" s="91"/>
    </row>
    <row r="615" spans="2:61" ht="12.75" customHeight="1">
      <c r="C615" s="467" t="s">
        <v>467</v>
      </c>
      <c r="D615" s="467"/>
      <c r="E615" s="467"/>
      <c r="F615" s="467"/>
      <c r="G615" s="467"/>
      <c r="H615" s="467"/>
      <c r="L615"/>
      <c r="M615"/>
      <c r="P615"/>
      <c r="Q615" s="467"/>
      <c r="S615" s="11"/>
      <c r="T615" s="11"/>
      <c r="U615" s="11"/>
      <c r="V615" s="91"/>
      <c r="W615" s="91"/>
      <c r="X615" s="106"/>
      <c r="Y615" s="106"/>
      <c r="Z615" s="106"/>
      <c r="AA615" s="106"/>
      <c r="AB615" s="106"/>
      <c r="AC615" s="106"/>
      <c r="AD615" s="106"/>
      <c r="AE615" s="106"/>
      <c r="AF615" s="106"/>
      <c r="AG615" s="106"/>
      <c r="AH615" s="106"/>
      <c r="AI615" s="106"/>
      <c r="AJ615" s="106"/>
      <c r="AK615" s="91"/>
      <c r="AL615" s="91"/>
      <c r="AM615" s="91"/>
      <c r="AN615" s="91"/>
      <c r="AO615" s="91"/>
      <c r="AP615" s="91"/>
      <c r="AQ615" s="91"/>
      <c r="AR615" s="91"/>
      <c r="AS615" s="91"/>
      <c r="AT615" s="91"/>
      <c r="AU615" s="91"/>
      <c r="AV615" s="91"/>
      <c r="AW615" s="91"/>
      <c r="AX615" s="91"/>
      <c r="AY615" s="91"/>
      <c r="AZ615" s="91"/>
      <c r="BA615" s="91"/>
      <c r="BB615" s="91"/>
      <c r="BC615" s="91"/>
      <c r="BD615" s="91"/>
      <c r="BE615" s="91"/>
      <c r="BF615" s="91"/>
      <c r="BG615" s="91"/>
      <c r="BH615" s="91"/>
      <c r="BI615" s="91"/>
    </row>
    <row r="616" spans="2:61" ht="12" customHeight="1">
      <c r="B616">
        <v>4</v>
      </c>
      <c r="C616" s="467" t="s">
        <v>468</v>
      </c>
      <c r="D616" s="467"/>
      <c r="E616" s="467"/>
      <c r="F616" s="467"/>
      <c r="G616" s="467"/>
      <c r="H616" s="467"/>
      <c r="J616" s="467"/>
      <c r="P616"/>
      <c r="Q616" s="467"/>
      <c r="S616" s="1273"/>
      <c r="T616" s="1273"/>
      <c r="U616" s="11"/>
      <c r="V616" s="91"/>
      <c r="W616" s="91"/>
      <c r="X616" s="106"/>
      <c r="Y616" s="106"/>
      <c r="Z616" s="106"/>
      <c r="AA616" s="106"/>
      <c r="AB616" s="106"/>
      <c r="AC616" s="106"/>
      <c r="AD616" s="106"/>
      <c r="AE616" s="106"/>
      <c r="AF616" s="106"/>
      <c r="AG616" s="106"/>
      <c r="AH616" s="106"/>
      <c r="AI616" s="106"/>
      <c r="AJ616" s="106"/>
      <c r="AK616" s="91"/>
      <c r="AL616" s="91"/>
      <c r="AM616" s="91"/>
      <c r="AN616" s="91"/>
      <c r="AO616" s="91"/>
      <c r="AP616" s="91"/>
      <c r="AQ616" s="91"/>
      <c r="AR616" s="91"/>
      <c r="AS616" s="91"/>
      <c r="AT616" s="91"/>
      <c r="AU616" s="91"/>
      <c r="AV616" s="91"/>
      <c r="AW616" s="91"/>
      <c r="AX616" s="91"/>
      <c r="AY616" s="91"/>
      <c r="AZ616" s="91"/>
      <c r="BA616" s="91"/>
      <c r="BB616" s="91"/>
      <c r="BC616" s="91"/>
      <c r="BD616" s="91"/>
      <c r="BE616" s="91"/>
      <c r="BF616" s="91"/>
      <c r="BG616" s="91"/>
      <c r="BH616" s="91"/>
      <c r="BI616" s="91"/>
    </row>
    <row r="617" spans="2:61" ht="12.75" customHeight="1">
      <c r="C617" s="467" t="s">
        <v>469</v>
      </c>
      <c r="D617" s="467"/>
      <c r="E617" s="467"/>
      <c r="F617" s="467"/>
      <c r="G617" s="467"/>
      <c r="H617" s="467"/>
      <c r="I617" s="467"/>
      <c r="J617" s="2"/>
      <c r="P617"/>
      <c r="Q617" s="467"/>
      <c r="S617" s="11"/>
      <c r="T617" s="11"/>
      <c r="U617" s="11"/>
      <c r="V617" s="91"/>
      <c r="W617" s="91"/>
      <c r="X617" s="106"/>
      <c r="Y617" s="106"/>
      <c r="Z617" s="106"/>
      <c r="AA617" s="106"/>
      <c r="AB617" s="106"/>
      <c r="AC617" s="106"/>
      <c r="AD617" s="106"/>
      <c r="AE617" s="106"/>
      <c r="AF617" s="106"/>
      <c r="AG617" s="106"/>
      <c r="AH617" s="106"/>
      <c r="AI617" s="106"/>
      <c r="AJ617" s="106"/>
      <c r="AK617" s="91"/>
      <c r="AL617" s="91"/>
      <c r="AM617" s="91"/>
      <c r="AN617" s="91"/>
      <c r="AO617" s="91"/>
      <c r="AP617" s="91"/>
      <c r="AQ617" s="91"/>
      <c r="AR617" s="91"/>
      <c r="AS617" s="91"/>
      <c r="AT617" s="91"/>
      <c r="AU617" s="91"/>
      <c r="AV617" s="91"/>
      <c r="AW617" s="91"/>
      <c r="AX617" s="91"/>
      <c r="AY617" s="91"/>
      <c r="AZ617" s="91"/>
      <c r="BA617" s="91"/>
      <c r="BB617" s="91"/>
      <c r="BC617" s="91"/>
      <c r="BD617" s="91"/>
      <c r="BE617" s="91"/>
      <c r="BF617" s="91"/>
      <c r="BG617" s="91"/>
      <c r="BH617" s="91"/>
      <c r="BI617" s="91"/>
    </row>
    <row r="618" spans="2:61" ht="12.75" customHeight="1">
      <c r="C618" s="467" t="s">
        <v>470</v>
      </c>
      <c r="D618" s="467"/>
      <c r="E618" s="467"/>
      <c r="F618" s="467"/>
      <c r="G618" s="467"/>
      <c r="H618" s="467"/>
      <c r="I618" s="467"/>
      <c r="J618" s="467"/>
      <c r="P618"/>
      <c r="Q618" s="467"/>
      <c r="S618" s="11"/>
      <c r="T618" s="11"/>
      <c r="U618" s="11"/>
      <c r="V618" s="91"/>
      <c r="W618" s="91"/>
      <c r="X618" s="106"/>
      <c r="Y618" s="106"/>
      <c r="Z618" s="106"/>
      <c r="AA618" s="106"/>
      <c r="AB618" s="106"/>
      <c r="AC618" s="106"/>
      <c r="AD618" s="106"/>
      <c r="AE618" s="106"/>
      <c r="AF618" s="106"/>
      <c r="AG618" s="106"/>
      <c r="AH618" s="106"/>
      <c r="AI618" s="106"/>
      <c r="AJ618" s="106"/>
      <c r="AK618" s="91"/>
      <c r="AL618" s="91"/>
      <c r="AM618" s="91"/>
      <c r="AN618" s="91"/>
      <c r="AO618" s="91"/>
      <c r="AP618" s="91"/>
      <c r="AQ618" s="91"/>
      <c r="AR618" s="91"/>
      <c r="AS618" s="91"/>
      <c r="AT618" s="91"/>
      <c r="AU618" s="91"/>
      <c r="AV618" s="91"/>
      <c r="AW618" s="91"/>
      <c r="AX618" s="91"/>
      <c r="AY618" s="91"/>
      <c r="AZ618" s="91"/>
      <c r="BA618" s="91"/>
      <c r="BB618" s="91"/>
      <c r="BC618" s="91"/>
      <c r="BD618" s="91"/>
      <c r="BE618" s="91"/>
      <c r="BF618" s="91"/>
      <c r="BG618" s="91"/>
      <c r="BH618" s="91"/>
      <c r="BI618" s="91"/>
    </row>
    <row r="619" spans="2:61" ht="11.25" customHeight="1">
      <c r="M619" s="589"/>
      <c r="N619" s="600"/>
      <c r="O619" s="599"/>
      <c r="P619" s="599"/>
      <c r="Q619" s="204"/>
      <c r="S619" s="1273"/>
      <c r="T619" s="1273"/>
      <c r="U619" s="11"/>
      <c r="V619" s="91"/>
      <c r="W619" s="91"/>
      <c r="X619" s="106"/>
      <c r="Y619" s="106"/>
      <c r="Z619" s="106"/>
      <c r="AA619" s="106"/>
      <c r="AB619" s="106"/>
      <c r="AC619" s="106"/>
      <c r="AD619" s="106"/>
      <c r="AE619" s="106"/>
      <c r="AF619" s="106"/>
      <c r="AG619" s="106"/>
      <c r="AH619" s="106"/>
      <c r="AI619" s="106"/>
      <c r="AJ619" s="106"/>
      <c r="AK619" s="91"/>
      <c r="AL619" s="91"/>
      <c r="AM619" s="91"/>
      <c r="AN619" s="91"/>
      <c r="AO619" s="91"/>
      <c r="AP619" s="91"/>
      <c r="AQ619" s="91"/>
      <c r="AR619" s="91"/>
      <c r="AS619" s="91"/>
      <c r="AT619" s="91"/>
      <c r="AU619" s="91"/>
      <c r="AV619" s="91"/>
      <c r="AW619" s="91"/>
      <c r="AX619" s="91"/>
      <c r="AY619" s="91"/>
      <c r="AZ619" s="91"/>
      <c r="BA619" s="91"/>
      <c r="BB619" s="91"/>
      <c r="BC619" s="91"/>
      <c r="BD619" s="91"/>
      <c r="BE619" s="91"/>
      <c r="BF619" s="91"/>
      <c r="BG619" s="91"/>
      <c r="BH619" s="91"/>
      <c r="BI619" s="91"/>
    </row>
    <row r="620" spans="2:61" ht="10.5" customHeight="1">
      <c r="B620" s="70" t="s">
        <v>137</v>
      </c>
      <c r="C620" s="56"/>
      <c r="D620" s="56"/>
      <c r="E620" s="56"/>
      <c r="F620" s="56"/>
      <c r="G620" s="56"/>
      <c r="H620" s="219"/>
      <c r="I620" s="219"/>
      <c r="J620" s="56" t="s">
        <v>138</v>
      </c>
      <c r="K620" s="219"/>
      <c r="L620" s="219"/>
      <c r="S620" s="11"/>
      <c r="T620" s="11"/>
      <c r="U620" s="11"/>
      <c r="V620" s="91"/>
      <c r="W620" s="91"/>
      <c r="X620" s="106"/>
      <c r="Y620" s="106"/>
      <c r="Z620" s="106"/>
      <c r="AA620" s="106"/>
      <c r="AB620" s="106"/>
      <c r="AC620" s="106"/>
      <c r="AD620" s="106"/>
      <c r="AE620" s="106"/>
      <c r="AF620" s="106"/>
      <c r="AG620" s="106"/>
      <c r="AH620" s="106"/>
      <c r="AI620" s="106"/>
      <c r="AJ620" s="106"/>
      <c r="AK620" s="91"/>
      <c r="AL620" s="91"/>
      <c r="AM620" s="91"/>
      <c r="AN620" s="91"/>
      <c r="AO620" s="91"/>
      <c r="AP620" s="91"/>
      <c r="AQ620" s="91"/>
      <c r="AR620" s="91"/>
      <c r="AS620" s="91"/>
      <c r="AT620" s="91"/>
      <c r="AU620" s="91"/>
      <c r="AV620" s="91"/>
      <c r="AW620" s="91"/>
      <c r="AX620" s="91"/>
      <c r="AY620" s="91"/>
      <c r="AZ620" s="91"/>
      <c r="BA620" s="91"/>
      <c r="BB620" s="91"/>
      <c r="BC620" s="91"/>
      <c r="BD620" s="91"/>
      <c r="BE620" s="91"/>
      <c r="BF620" s="91"/>
      <c r="BG620" s="91"/>
      <c r="BH620" s="91"/>
      <c r="BI620" s="91"/>
    </row>
    <row r="621" spans="2:61">
      <c r="S621" s="11"/>
      <c r="T621" s="11"/>
      <c r="U621" s="11"/>
      <c r="V621" s="91"/>
      <c r="W621" s="91"/>
      <c r="X621" s="106"/>
      <c r="Y621" s="106"/>
      <c r="Z621" s="106"/>
      <c r="AA621" s="106"/>
      <c r="AB621" s="106"/>
      <c r="AC621" s="106"/>
      <c r="AD621" s="106"/>
      <c r="AE621" s="106"/>
      <c r="AF621" s="106"/>
      <c r="AG621" s="106"/>
      <c r="AH621" s="106"/>
      <c r="AI621" s="106"/>
      <c r="AJ621" s="106"/>
      <c r="AK621" s="91"/>
      <c r="AL621" s="91"/>
      <c r="AM621" s="91"/>
      <c r="AN621" s="91"/>
      <c r="AO621" s="91"/>
      <c r="AP621" s="91"/>
      <c r="AQ621" s="91"/>
      <c r="AR621" s="91"/>
      <c r="AS621" s="91"/>
      <c r="AT621" s="91"/>
      <c r="AU621" s="91"/>
      <c r="AV621" s="91"/>
      <c r="AW621" s="91"/>
      <c r="AX621" s="91"/>
      <c r="AY621" s="91"/>
      <c r="AZ621" s="91"/>
      <c r="BA621" s="91"/>
      <c r="BB621" s="91"/>
      <c r="BC621" s="91"/>
      <c r="BD621" s="91"/>
      <c r="BE621" s="91"/>
      <c r="BF621" s="91"/>
      <c r="BG621" s="91"/>
      <c r="BH621" s="91"/>
      <c r="BI621" s="91"/>
    </row>
    <row r="622" spans="2:61">
      <c r="S622" s="1273"/>
      <c r="T622" s="1273"/>
      <c r="U622" s="11"/>
      <c r="V622" s="91"/>
      <c r="W622" s="91"/>
      <c r="X622" s="106"/>
      <c r="Y622" s="106"/>
      <c r="Z622" s="106"/>
      <c r="AA622" s="106"/>
      <c r="AB622" s="106"/>
      <c r="AC622" s="106"/>
      <c r="AD622" s="106"/>
      <c r="AE622" s="106"/>
      <c r="AF622" s="106"/>
      <c r="AG622" s="106"/>
      <c r="AH622" s="106"/>
      <c r="AI622" s="106"/>
      <c r="AJ622" s="106"/>
      <c r="AK622" s="91"/>
      <c r="AL622" s="91"/>
      <c r="AM622" s="91"/>
      <c r="AN622" s="91"/>
      <c r="AO622" s="91"/>
      <c r="AP622" s="91"/>
      <c r="AQ622" s="91"/>
      <c r="AR622" s="91"/>
      <c r="AS622" s="91"/>
      <c r="AT622" s="91"/>
      <c r="AU622" s="91"/>
      <c r="AV622" s="91"/>
      <c r="AW622" s="91"/>
      <c r="AX622" s="91"/>
      <c r="AY622" s="91"/>
      <c r="AZ622" s="91"/>
      <c r="BA622" s="91"/>
      <c r="BB622" s="91"/>
      <c r="BC622" s="91"/>
      <c r="BD622" s="91"/>
      <c r="BE622" s="91"/>
      <c r="BF622" s="91"/>
      <c r="BG622" s="91"/>
      <c r="BH622" s="91"/>
      <c r="BI622" s="91"/>
    </row>
    <row r="623" spans="2:61">
      <c r="S623" s="11"/>
      <c r="T623" s="11"/>
      <c r="U623" s="11"/>
      <c r="V623" s="91"/>
      <c r="W623" s="91"/>
      <c r="X623" s="106"/>
      <c r="Y623" s="106"/>
      <c r="Z623" s="106"/>
      <c r="AA623" s="106"/>
      <c r="AB623" s="106"/>
      <c r="AC623" s="106"/>
      <c r="AD623" s="106"/>
      <c r="AE623" s="106"/>
      <c r="AF623" s="106"/>
      <c r="AG623" s="106"/>
      <c r="AH623" s="106"/>
      <c r="AI623" s="106"/>
      <c r="AJ623" s="106"/>
      <c r="AK623" s="91"/>
      <c r="AL623" s="91"/>
      <c r="AM623" s="91"/>
      <c r="AN623" s="91"/>
      <c r="AO623" s="91"/>
      <c r="AP623" s="91"/>
      <c r="AQ623" s="91"/>
      <c r="AR623" s="91"/>
      <c r="AS623" s="91"/>
      <c r="AT623" s="91"/>
      <c r="AU623" s="91"/>
      <c r="AV623" s="91"/>
      <c r="AW623" s="91"/>
      <c r="AX623" s="91"/>
      <c r="AY623" s="91"/>
      <c r="AZ623" s="91"/>
      <c r="BA623" s="91"/>
      <c r="BB623" s="91"/>
      <c r="BC623" s="91"/>
      <c r="BD623" s="91"/>
      <c r="BE623" s="91"/>
      <c r="BF623" s="91"/>
      <c r="BG623" s="91"/>
      <c r="BH623" s="91"/>
      <c r="BI623" s="91"/>
    </row>
    <row r="624" spans="2:61">
      <c r="S624" s="11"/>
      <c r="T624" s="11"/>
      <c r="U624" s="11"/>
      <c r="V624" s="91"/>
      <c r="W624" s="91"/>
      <c r="X624" s="106"/>
      <c r="Y624" s="106"/>
      <c r="Z624" s="106"/>
      <c r="AA624" s="106"/>
      <c r="AB624" s="106"/>
      <c r="AC624" s="106"/>
      <c r="AD624" s="106"/>
      <c r="AE624" s="106"/>
      <c r="AF624" s="106"/>
      <c r="AG624" s="106"/>
      <c r="AH624" s="106"/>
      <c r="AI624" s="106"/>
      <c r="AJ624" s="106"/>
      <c r="AK624" s="91"/>
      <c r="AL624" s="91"/>
      <c r="AM624" s="91"/>
      <c r="AN624" s="91"/>
      <c r="AO624" s="91"/>
      <c r="AP624" s="91"/>
      <c r="AQ624" s="91"/>
      <c r="AR624" s="91"/>
      <c r="AS624" s="91"/>
      <c r="AT624" s="91"/>
      <c r="AU624" s="91"/>
      <c r="AV624" s="91"/>
      <c r="AW624" s="91"/>
      <c r="AX624" s="91"/>
      <c r="AY624" s="91"/>
      <c r="AZ624" s="91"/>
      <c r="BA624" s="91"/>
      <c r="BB624" s="91"/>
      <c r="BC624" s="91"/>
      <c r="BD624" s="91"/>
      <c r="BE624" s="91"/>
      <c r="BF624" s="91"/>
      <c r="BG624" s="91"/>
      <c r="BH624" s="91"/>
      <c r="BI624" s="91"/>
    </row>
    <row r="625" spans="19:61">
      <c r="S625" s="11"/>
      <c r="T625" s="11"/>
      <c r="U625" s="11"/>
      <c r="V625" s="91"/>
      <c r="W625" s="91"/>
      <c r="X625" s="106"/>
      <c r="Y625" s="106"/>
      <c r="Z625" s="106"/>
      <c r="AA625" s="106"/>
      <c r="AB625" s="106"/>
      <c r="AC625" s="106"/>
      <c r="AD625" s="106"/>
      <c r="AE625" s="106"/>
      <c r="AF625" s="106"/>
      <c r="AG625" s="106"/>
      <c r="AH625" s="106"/>
      <c r="AI625" s="106"/>
      <c r="AJ625" s="106"/>
      <c r="AK625" s="91"/>
      <c r="AL625" s="91"/>
      <c r="AM625" s="91"/>
      <c r="AN625" s="91"/>
      <c r="AO625" s="91"/>
      <c r="AP625" s="91"/>
      <c r="AQ625" s="91"/>
      <c r="AR625" s="91"/>
      <c r="AS625" s="91"/>
      <c r="AT625" s="91"/>
      <c r="AU625" s="91"/>
      <c r="AV625" s="91"/>
      <c r="AW625" s="91"/>
      <c r="AX625" s="91"/>
      <c r="AY625" s="91"/>
      <c r="AZ625" s="91"/>
      <c r="BA625" s="91"/>
      <c r="BB625" s="91"/>
      <c r="BC625" s="91"/>
      <c r="BD625" s="91"/>
      <c r="BE625" s="91"/>
      <c r="BF625" s="91"/>
      <c r="BG625" s="91"/>
      <c r="BH625" s="91"/>
      <c r="BI625" s="91"/>
    </row>
    <row r="626" spans="19:61">
      <c r="S626" s="11"/>
      <c r="T626" s="11"/>
      <c r="U626" s="11"/>
      <c r="V626" s="91"/>
      <c r="W626" s="91"/>
      <c r="X626" s="106"/>
      <c r="Y626" s="106"/>
      <c r="Z626" s="106"/>
      <c r="AA626" s="106"/>
      <c r="AB626" s="106"/>
      <c r="AC626" s="106"/>
      <c r="AD626" s="106"/>
      <c r="AE626" s="106"/>
      <c r="AF626" s="106"/>
      <c r="AG626" s="106"/>
      <c r="AH626" s="106"/>
      <c r="AI626" s="106"/>
      <c r="AJ626" s="106"/>
      <c r="AK626" s="91"/>
      <c r="AL626" s="91"/>
      <c r="AM626" s="91"/>
      <c r="AN626" s="91"/>
      <c r="AO626" s="91"/>
      <c r="AP626" s="91"/>
      <c r="AQ626" s="91"/>
      <c r="AR626" s="91"/>
      <c r="AS626" s="91"/>
      <c r="AT626" s="91"/>
      <c r="AU626" s="91"/>
      <c r="AV626" s="91"/>
      <c r="AW626" s="91"/>
      <c r="AX626" s="91"/>
      <c r="AY626" s="91"/>
      <c r="AZ626" s="91"/>
      <c r="BA626" s="91"/>
      <c r="BB626" s="91"/>
      <c r="BC626" s="91"/>
      <c r="BD626" s="91"/>
      <c r="BE626" s="91"/>
      <c r="BF626" s="91"/>
      <c r="BG626" s="91"/>
      <c r="BH626" s="91"/>
      <c r="BI626" s="91"/>
    </row>
    <row r="627" spans="19:61">
      <c r="S627" s="11"/>
      <c r="T627" s="11"/>
      <c r="U627" s="11"/>
      <c r="V627" s="91"/>
      <c r="W627" s="91"/>
      <c r="X627" s="106"/>
      <c r="Y627" s="106"/>
      <c r="Z627" s="106"/>
      <c r="AA627" s="106"/>
      <c r="AB627" s="106"/>
      <c r="AC627" s="106"/>
      <c r="AD627" s="106"/>
      <c r="AE627" s="106"/>
      <c r="AF627" s="106"/>
      <c r="AG627" s="106"/>
      <c r="AH627" s="106"/>
      <c r="AI627" s="106"/>
      <c r="AJ627" s="106"/>
      <c r="AK627" s="91"/>
      <c r="AL627" s="91"/>
      <c r="AM627" s="91"/>
      <c r="AN627" s="91"/>
      <c r="AO627" s="91"/>
      <c r="AP627" s="91"/>
      <c r="AQ627" s="91"/>
      <c r="AR627" s="91"/>
      <c r="AS627" s="91"/>
      <c r="AT627" s="91"/>
      <c r="AU627" s="91"/>
      <c r="AV627" s="91"/>
      <c r="AW627" s="91"/>
      <c r="AX627" s="91"/>
      <c r="AY627" s="91"/>
      <c r="AZ627" s="91"/>
      <c r="BA627" s="91"/>
      <c r="BB627" s="91"/>
      <c r="BC627" s="91"/>
      <c r="BD627" s="91"/>
      <c r="BE627" s="91"/>
      <c r="BF627" s="91"/>
      <c r="BG627" s="91"/>
      <c r="BH627" s="91"/>
      <c r="BI627" s="91"/>
    </row>
    <row r="628" spans="19:61">
      <c r="V628" s="91"/>
      <c r="W628" s="91"/>
      <c r="X628" s="106"/>
      <c r="Y628" s="106"/>
      <c r="Z628" s="106"/>
      <c r="AA628" s="106"/>
      <c r="AB628" s="106"/>
      <c r="AC628" s="106"/>
      <c r="AD628" s="106"/>
      <c r="AE628" s="106"/>
      <c r="AF628" s="106"/>
      <c r="AG628" s="106"/>
      <c r="AH628" s="106"/>
      <c r="AI628" s="106"/>
      <c r="AJ628" s="106"/>
      <c r="AK628" s="91"/>
      <c r="AL628" s="91"/>
      <c r="AM628" s="91"/>
      <c r="AN628" s="91"/>
      <c r="AO628" s="91"/>
      <c r="AP628" s="91"/>
      <c r="AQ628" s="91"/>
      <c r="AR628" s="91"/>
      <c r="AS628" s="91"/>
      <c r="AT628" s="91"/>
      <c r="AU628" s="91"/>
      <c r="AV628" s="91"/>
      <c r="AW628" s="91"/>
      <c r="AX628" s="91"/>
      <c r="AY628" s="91"/>
      <c r="AZ628" s="91"/>
      <c r="BA628" s="91"/>
      <c r="BB628" s="91"/>
      <c r="BC628" s="91"/>
      <c r="BD628" s="91"/>
      <c r="BE628" s="91"/>
      <c r="BF628" s="91"/>
      <c r="BG628" s="91"/>
      <c r="BH628" s="91"/>
      <c r="BI628" s="91"/>
    </row>
    <row r="629" spans="19:61">
      <c r="V629" s="91"/>
      <c r="W629" s="91"/>
      <c r="X629" s="106"/>
      <c r="Y629" s="106"/>
      <c r="Z629" s="106"/>
      <c r="AA629" s="106"/>
      <c r="AB629" s="106"/>
      <c r="AC629" s="106"/>
      <c r="AD629" s="106"/>
      <c r="AE629" s="106"/>
      <c r="AF629" s="106"/>
      <c r="AG629" s="106"/>
      <c r="AH629" s="106"/>
      <c r="AI629" s="106"/>
      <c r="AJ629" s="106"/>
      <c r="AK629" s="91"/>
      <c r="AL629" s="91"/>
      <c r="AM629" s="91"/>
      <c r="AN629" s="91"/>
      <c r="AO629" s="91"/>
      <c r="AP629" s="91"/>
      <c r="AQ629" s="91"/>
      <c r="AR629" s="91"/>
      <c r="AS629" s="91"/>
      <c r="AT629" s="91"/>
      <c r="AU629" s="91"/>
      <c r="AV629" s="91"/>
      <c r="AW629" s="91"/>
      <c r="AX629" s="91"/>
      <c r="AY629" s="91"/>
      <c r="AZ629" s="91"/>
      <c r="BA629" s="91"/>
      <c r="BB629" s="91"/>
      <c r="BC629" s="91"/>
      <c r="BD629" s="91"/>
      <c r="BE629" s="91"/>
      <c r="BF629" s="91"/>
      <c r="BG629" s="91"/>
      <c r="BH629" s="91"/>
      <c r="BI629" s="91"/>
    </row>
    <row r="630" spans="19:61">
      <c r="V630" s="91"/>
      <c r="W630" s="91"/>
      <c r="X630" s="106"/>
      <c r="Y630" s="106"/>
      <c r="Z630" s="106"/>
      <c r="AA630" s="106"/>
      <c r="AB630" s="106"/>
      <c r="AC630" s="106"/>
      <c r="AD630" s="106"/>
      <c r="AE630" s="106"/>
      <c r="AF630" s="106"/>
      <c r="AG630" s="106"/>
      <c r="AH630" s="106"/>
      <c r="AI630" s="106"/>
      <c r="AJ630" s="106"/>
      <c r="AK630" s="91"/>
      <c r="AL630" s="91"/>
      <c r="AM630" s="91"/>
      <c r="AN630" s="91"/>
      <c r="AO630" s="91"/>
      <c r="AP630" s="91"/>
      <c r="AQ630" s="91"/>
      <c r="AR630" s="91"/>
      <c r="AS630" s="91"/>
      <c r="AT630" s="91"/>
      <c r="AU630" s="91"/>
      <c r="AV630" s="91"/>
      <c r="AW630" s="91"/>
      <c r="AX630" s="91"/>
      <c r="AY630" s="91"/>
      <c r="AZ630" s="91"/>
      <c r="BA630" s="91"/>
      <c r="BB630" s="91"/>
      <c r="BC630" s="91"/>
      <c r="BD630" s="91"/>
      <c r="BE630" s="91"/>
      <c r="BF630" s="91"/>
      <c r="BG630" s="91"/>
      <c r="BH630" s="91"/>
      <c r="BI630" s="91"/>
    </row>
    <row r="631" spans="19:61">
      <c r="V631" s="91"/>
      <c r="W631" s="91"/>
      <c r="X631" s="106"/>
      <c r="Y631" s="106"/>
      <c r="Z631" s="106"/>
      <c r="AA631" s="106"/>
      <c r="AB631" s="106"/>
      <c r="AC631" s="106"/>
      <c r="AD631" s="106"/>
      <c r="AE631" s="106"/>
      <c r="AF631" s="106"/>
      <c r="AG631" s="106"/>
      <c r="AH631" s="106"/>
      <c r="AI631" s="106"/>
      <c r="AJ631" s="106"/>
      <c r="AK631" s="91"/>
      <c r="AL631" s="91"/>
      <c r="AM631" s="91"/>
      <c r="AN631" s="91"/>
      <c r="AO631" s="91"/>
      <c r="AP631" s="91"/>
      <c r="AQ631" s="91"/>
      <c r="AR631" s="91"/>
      <c r="AS631" s="91"/>
      <c r="AT631" s="91"/>
      <c r="AU631" s="91"/>
      <c r="AV631" s="91"/>
      <c r="AW631" s="91"/>
      <c r="AX631" s="91"/>
      <c r="AY631" s="91"/>
      <c r="AZ631" s="91"/>
      <c r="BA631" s="91"/>
      <c r="BB631" s="91"/>
      <c r="BC631" s="91"/>
      <c r="BD631" s="91"/>
      <c r="BE631" s="91"/>
      <c r="BF631" s="91"/>
      <c r="BG631" s="91"/>
      <c r="BH631" s="91"/>
      <c r="BI631" s="91"/>
    </row>
    <row r="632" spans="19:61">
      <c r="V632" s="91"/>
      <c r="W632" s="91"/>
      <c r="X632" s="106"/>
      <c r="Y632" s="106"/>
      <c r="Z632" s="106"/>
      <c r="AA632" s="106"/>
      <c r="AB632" s="106"/>
      <c r="AC632" s="106"/>
      <c r="AD632" s="106"/>
      <c r="AE632" s="106"/>
      <c r="AF632" s="106"/>
      <c r="AG632" s="106"/>
      <c r="AH632" s="106"/>
      <c r="AI632" s="106"/>
      <c r="AJ632" s="106"/>
      <c r="AK632" s="91"/>
      <c r="AL632" s="91"/>
      <c r="AM632" s="91"/>
      <c r="AN632" s="91"/>
      <c r="AO632" s="91"/>
      <c r="AP632" s="91"/>
      <c r="AQ632" s="91"/>
      <c r="AR632" s="91"/>
      <c r="AS632" s="91"/>
      <c r="AT632" s="91"/>
      <c r="AU632" s="91"/>
      <c r="AV632" s="91"/>
      <c r="AW632" s="91"/>
      <c r="AX632" s="91"/>
      <c r="AY632" s="91"/>
      <c r="AZ632" s="91"/>
      <c r="BA632" s="91"/>
      <c r="BB632" s="91"/>
      <c r="BC632" s="91"/>
      <c r="BD632" s="91"/>
      <c r="BE632" s="91"/>
      <c r="BF632" s="91"/>
      <c r="BG632" s="91"/>
      <c r="BH632" s="91"/>
      <c r="BI632" s="91"/>
    </row>
    <row r="633" spans="19:61">
      <c r="V633" s="91"/>
      <c r="W633" s="91"/>
      <c r="X633" s="106"/>
      <c r="Y633" s="106"/>
      <c r="Z633" s="106"/>
      <c r="AA633" s="106"/>
      <c r="AB633" s="106"/>
      <c r="AC633" s="106"/>
      <c r="AD633" s="106"/>
      <c r="AE633" s="106"/>
      <c r="AF633" s="106"/>
      <c r="AG633" s="106"/>
      <c r="AH633" s="106"/>
      <c r="AI633" s="106"/>
      <c r="AJ633" s="106"/>
      <c r="AK633" s="91"/>
      <c r="AL633" s="91"/>
      <c r="AM633" s="91"/>
      <c r="AN633" s="91"/>
      <c r="AO633" s="91"/>
      <c r="AP633" s="91"/>
      <c r="AQ633" s="91"/>
      <c r="AR633" s="91"/>
      <c r="AS633" s="91"/>
      <c r="AT633" s="91"/>
      <c r="AU633" s="91"/>
      <c r="AV633" s="91"/>
      <c r="AW633" s="91"/>
      <c r="AX633" s="91"/>
      <c r="AY633" s="91"/>
      <c r="AZ633" s="91"/>
      <c r="BA633" s="91"/>
      <c r="BB633" s="91"/>
      <c r="BC633" s="91"/>
      <c r="BD633" s="91"/>
      <c r="BE633" s="91"/>
      <c r="BF633" s="91"/>
      <c r="BG633" s="91"/>
      <c r="BH633" s="91"/>
      <c r="BI633" s="91"/>
    </row>
    <row r="634" spans="19:61">
      <c r="V634" s="91"/>
      <c r="W634" s="91"/>
      <c r="X634" s="106"/>
      <c r="Y634" s="106"/>
      <c r="Z634" s="106"/>
      <c r="AA634" s="106"/>
      <c r="AB634" s="106"/>
      <c r="AC634" s="106"/>
      <c r="AD634" s="106"/>
      <c r="AE634" s="106"/>
      <c r="AF634" s="106"/>
      <c r="AG634" s="106"/>
      <c r="AH634" s="106"/>
      <c r="AI634" s="106"/>
      <c r="AJ634" s="106"/>
      <c r="AK634" s="91"/>
      <c r="AL634" s="91"/>
      <c r="AM634" s="91"/>
      <c r="AN634" s="91"/>
      <c r="AO634" s="91"/>
      <c r="AP634" s="91"/>
      <c r="AQ634" s="91"/>
      <c r="AR634" s="91"/>
      <c r="AS634" s="91"/>
      <c r="AT634" s="91"/>
      <c r="AU634" s="91"/>
      <c r="AV634" s="91"/>
      <c r="AW634" s="91"/>
      <c r="AX634" s="91"/>
      <c r="AY634" s="91"/>
      <c r="AZ634" s="91"/>
      <c r="BA634" s="91"/>
      <c r="BB634" s="91"/>
      <c r="BC634" s="91"/>
      <c r="BD634" s="91"/>
      <c r="BE634" s="91"/>
      <c r="BF634" s="91"/>
      <c r="BG634" s="91"/>
      <c r="BH634" s="91"/>
      <c r="BI634" s="91"/>
    </row>
    <row r="635" spans="19:61">
      <c r="V635" s="91"/>
      <c r="W635" s="91"/>
      <c r="X635" s="106"/>
      <c r="Y635" s="106"/>
      <c r="Z635" s="106"/>
      <c r="AA635" s="106"/>
      <c r="AB635" s="106"/>
      <c r="AC635" s="106"/>
      <c r="AD635" s="106"/>
      <c r="AE635" s="106"/>
      <c r="AF635" s="106"/>
      <c r="AG635" s="106"/>
      <c r="AH635" s="106"/>
      <c r="AI635" s="106"/>
      <c r="AJ635" s="106"/>
      <c r="AK635" s="91"/>
      <c r="AL635" s="91"/>
      <c r="AM635" s="91"/>
      <c r="AN635" s="91"/>
      <c r="AO635" s="91"/>
      <c r="AP635" s="91"/>
      <c r="AQ635" s="91"/>
      <c r="AR635" s="91"/>
      <c r="AS635" s="91"/>
      <c r="AT635" s="91"/>
      <c r="AU635" s="91"/>
      <c r="AV635" s="91"/>
      <c r="AW635" s="91"/>
      <c r="AX635" s="91"/>
      <c r="AY635" s="91"/>
      <c r="AZ635" s="91"/>
      <c r="BA635" s="91"/>
      <c r="BB635" s="91"/>
      <c r="BC635" s="91"/>
      <c r="BD635" s="91"/>
      <c r="BE635" s="91"/>
      <c r="BF635" s="91"/>
      <c r="BG635" s="91"/>
      <c r="BH635" s="91"/>
      <c r="BI635" s="91"/>
    </row>
    <row r="636" spans="19:61">
      <c r="V636" s="91"/>
      <c r="W636" s="91"/>
      <c r="X636" s="106"/>
      <c r="Y636" s="106"/>
      <c r="Z636" s="106"/>
      <c r="AA636" s="106"/>
      <c r="AB636" s="106"/>
      <c r="AC636" s="106"/>
      <c r="AD636" s="106"/>
      <c r="AE636" s="106"/>
      <c r="AF636" s="106"/>
      <c r="AG636" s="106"/>
      <c r="AH636" s="106"/>
      <c r="AI636" s="106"/>
      <c r="AJ636" s="106"/>
      <c r="AK636" s="91"/>
      <c r="AL636" s="91"/>
      <c r="AM636" s="91"/>
      <c r="AN636" s="91"/>
      <c r="AO636" s="91"/>
      <c r="AP636" s="91"/>
      <c r="AQ636" s="91"/>
      <c r="AR636" s="91"/>
      <c r="AS636" s="91"/>
      <c r="AT636" s="91"/>
      <c r="AU636" s="91"/>
      <c r="AV636" s="91"/>
      <c r="AW636" s="91"/>
      <c r="AX636" s="91"/>
      <c r="AY636" s="91"/>
      <c r="AZ636" s="91"/>
      <c r="BA636" s="91"/>
      <c r="BB636" s="91"/>
      <c r="BC636" s="91"/>
      <c r="BD636" s="91"/>
      <c r="BE636" s="91"/>
      <c r="BF636" s="91"/>
      <c r="BG636" s="91"/>
      <c r="BH636" s="91"/>
      <c r="BI636" s="91"/>
    </row>
    <row r="637" spans="19:61">
      <c r="V637" s="91"/>
      <c r="W637" s="91"/>
      <c r="X637" s="106"/>
      <c r="Y637" s="106"/>
      <c r="Z637" s="106"/>
      <c r="AA637" s="106"/>
      <c r="AB637" s="106"/>
      <c r="AC637" s="106"/>
      <c r="AD637" s="106"/>
      <c r="AE637" s="106"/>
      <c r="AF637" s="106"/>
      <c r="AG637" s="106"/>
      <c r="AH637" s="106"/>
      <c r="AI637" s="106"/>
      <c r="AJ637" s="106"/>
      <c r="AK637" s="91"/>
      <c r="AL637" s="91"/>
      <c r="AM637" s="91"/>
      <c r="AN637" s="91"/>
      <c r="AO637" s="91"/>
      <c r="AP637" s="91"/>
      <c r="AQ637" s="91"/>
      <c r="AR637" s="91"/>
      <c r="AS637" s="91"/>
      <c r="AT637" s="91"/>
      <c r="AU637" s="91"/>
      <c r="AV637" s="91"/>
      <c r="AW637" s="91"/>
      <c r="AX637" s="91"/>
      <c r="AY637" s="91"/>
      <c r="AZ637" s="91"/>
      <c r="BA637" s="91"/>
      <c r="BB637" s="91"/>
      <c r="BC637" s="91"/>
      <c r="BD637" s="91"/>
      <c r="BE637" s="91"/>
      <c r="BF637" s="91"/>
      <c r="BG637" s="91"/>
      <c r="BH637" s="91"/>
      <c r="BI637" s="91"/>
    </row>
    <row r="638" spans="19:61">
      <c r="V638" s="91"/>
      <c r="W638" s="91"/>
      <c r="X638" s="106"/>
      <c r="Y638" s="106"/>
      <c r="Z638" s="106"/>
      <c r="AA638" s="106"/>
      <c r="AB638" s="106"/>
      <c r="AC638" s="106"/>
      <c r="AD638" s="106"/>
      <c r="AE638" s="106"/>
      <c r="AF638" s="106"/>
      <c r="AG638" s="106"/>
      <c r="AH638" s="106"/>
      <c r="AI638" s="106"/>
      <c r="AJ638" s="106"/>
      <c r="AK638" s="91"/>
      <c r="AL638" s="91"/>
      <c r="AM638" s="91"/>
      <c r="AN638" s="91"/>
      <c r="AO638" s="91"/>
      <c r="AP638" s="91"/>
      <c r="AQ638" s="91"/>
      <c r="AR638" s="91"/>
      <c r="AS638" s="91"/>
      <c r="AT638" s="91"/>
      <c r="AU638" s="91"/>
      <c r="AV638" s="91"/>
      <c r="AW638" s="91"/>
      <c r="AX638" s="91"/>
      <c r="AY638" s="91"/>
      <c r="AZ638" s="91"/>
      <c r="BA638" s="91"/>
      <c r="BB638" s="91"/>
      <c r="BC638" s="91"/>
      <c r="BD638" s="91"/>
      <c r="BE638" s="91"/>
      <c r="BF638" s="91"/>
      <c r="BG638" s="91"/>
      <c r="BH638" s="91"/>
      <c r="BI638" s="91"/>
    </row>
    <row r="639" spans="19:61">
      <c r="V639" s="91"/>
      <c r="W639" s="91"/>
      <c r="X639" s="106"/>
      <c r="Y639" s="106"/>
      <c r="Z639" s="106"/>
      <c r="AA639" s="106"/>
      <c r="AB639" s="106"/>
      <c r="AC639" s="106"/>
      <c r="AD639" s="106"/>
      <c r="AE639" s="106"/>
      <c r="AF639" s="106"/>
      <c r="AG639" s="106"/>
      <c r="AH639" s="106"/>
      <c r="AI639" s="106"/>
      <c r="AJ639" s="106"/>
      <c r="AK639" s="91"/>
      <c r="AL639" s="91"/>
      <c r="AM639" s="91"/>
      <c r="AN639" s="91"/>
      <c r="AO639" s="91"/>
      <c r="AP639" s="91"/>
      <c r="AQ639" s="91"/>
      <c r="AR639" s="91"/>
      <c r="AS639" s="91"/>
      <c r="AT639" s="91"/>
      <c r="AU639" s="91"/>
      <c r="AV639" s="91"/>
      <c r="AW639" s="91"/>
      <c r="AX639" s="91"/>
      <c r="AY639" s="91"/>
      <c r="AZ639" s="91"/>
      <c r="BA639" s="91"/>
      <c r="BB639" s="91"/>
      <c r="BC639" s="91"/>
      <c r="BD639" s="91"/>
      <c r="BE639" s="91"/>
      <c r="BF639" s="91"/>
      <c r="BG639" s="91"/>
      <c r="BH639" s="91"/>
      <c r="BI639" s="91"/>
    </row>
    <row r="640" spans="19:61">
      <c r="V640" s="91"/>
      <c r="W640" s="91"/>
      <c r="X640" s="106"/>
      <c r="Y640" s="106"/>
      <c r="Z640" s="106"/>
      <c r="AA640" s="106"/>
      <c r="AB640" s="106"/>
      <c r="AC640" s="106"/>
      <c r="AD640" s="106"/>
      <c r="AE640" s="106"/>
      <c r="AF640" s="106"/>
      <c r="AG640" s="106"/>
      <c r="AH640" s="106"/>
      <c r="AI640" s="106"/>
      <c r="AJ640" s="106"/>
      <c r="AK640" s="91"/>
      <c r="AL640" s="91"/>
      <c r="AM640" s="91"/>
      <c r="AN640" s="91"/>
      <c r="AO640" s="91"/>
      <c r="AP640" s="91"/>
      <c r="AQ640" s="91"/>
      <c r="AR640" s="91"/>
      <c r="AS640" s="91"/>
      <c r="AT640" s="91"/>
      <c r="AU640" s="91"/>
      <c r="AV640" s="91"/>
      <c r="AW640" s="91"/>
      <c r="AX640" s="91"/>
      <c r="AY640" s="91"/>
      <c r="AZ640" s="91"/>
      <c r="BA640" s="91"/>
      <c r="BB640" s="91"/>
      <c r="BC640" s="91"/>
      <c r="BD640" s="91"/>
      <c r="BE640" s="91"/>
      <c r="BF640" s="91"/>
      <c r="BG640" s="91"/>
      <c r="BH640" s="91"/>
      <c r="BI640" s="91"/>
    </row>
    <row r="641" spans="2:61">
      <c r="V641" s="91"/>
      <c r="W641" s="91"/>
      <c r="X641" s="106"/>
      <c r="Y641" s="106"/>
      <c r="Z641" s="106"/>
      <c r="AA641" s="106"/>
      <c r="AB641" s="106"/>
      <c r="AC641" s="106"/>
      <c r="AD641" s="106"/>
      <c r="AE641" s="106"/>
      <c r="AF641" s="106"/>
      <c r="AG641" s="106"/>
      <c r="AH641" s="106"/>
      <c r="AI641" s="106"/>
      <c r="AJ641" s="106"/>
      <c r="AK641" s="91"/>
      <c r="AL641" s="91"/>
      <c r="AM641" s="91"/>
      <c r="AN641" s="91"/>
      <c r="AO641" s="91"/>
      <c r="AP641" s="91"/>
      <c r="AQ641" s="91"/>
      <c r="AR641" s="91"/>
      <c r="AS641" s="91"/>
      <c r="AT641" s="91"/>
      <c r="AU641" s="91"/>
      <c r="AV641" s="91"/>
      <c r="AW641" s="91"/>
      <c r="AX641" s="91"/>
      <c r="AY641" s="91"/>
      <c r="AZ641" s="91"/>
      <c r="BA641" s="91"/>
      <c r="BB641" s="91"/>
      <c r="BC641" s="91"/>
      <c r="BD641" s="91"/>
      <c r="BE641" s="91"/>
      <c r="BF641" s="91"/>
      <c r="BG641" s="91"/>
      <c r="BH641" s="91"/>
      <c r="BI641" s="91"/>
    </row>
    <row r="642" spans="2:61">
      <c r="B642" s="91"/>
      <c r="C642" s="1112"/>
      <c r="D642" s="248"/>
      <c r="E642" s="134"/>
      <c r="F642" s="134"/>
      <c r="G642" s="134"/>
      <c r="H642" s="134"/>
      <c r="I642" s="134"/>
      <c r="J642" s="134"/>
      <c r="K642" s="134"/>
      <c r="L642" s="134"/>
      <c r="M642" s="134"/>
      <c r="N642" s="134"/>
      <c r="O642" s="134"/>
      <c r="P642" s="134"/>
      <c r="Q642" s="204"/>
      <c r="V642" s="91"/>
      <c r="W642" s="91"/>
      <c r="X642" s="106"/>
      <c r="Y642" s="106"/>
      <c r="Z642" s="106"/>
      <c r="AA642" s="106"/>
      <c r="AB642" s="106"/>
      <c r="AC642" s="106"/>
      <c r="AD642" s="106"/>
      <c r="AE642" s="106"/>
      <c r="AF642" s="106"/>
      <c r="AG642" s="106"/>
      <c r="AH642" s="106"/>
      <c r="AI642" s="106"/>
      <c r="AJ642" s="106"/>
      <c r="AK642" s="91"/>
      <c r="AL642" s="91"/>
      <c r="AM642" s="91"/>
      <c r="AN642" s="91"/>
      <c r="AO642" s="91"/>
      <c r="AP642" s="91"/>
      <c r="AQ642" s="91"/>
      <c r="AR642" s="91"/>
      <c r="AS642" s="91"/>
      <c r="AT642" s="91"/>
      <c r="AU642" s="91"/>
      <c r="AV642" s="91"/>
      <c r="AW642" s="91"/>
      <c r="AX642" s="91"/>
      <c r="AY642" s="91"/>
      <c r="AZ642" s="91"/>
      <c r="BA642" s="91"/>
      <c r="BB642" s="91"/>
      <c r="BC642" s="91"/>
      <c r="BD642" s="91"/>
      <c r="BE642" s="91"/>
      <c r="BF642" s="91"/>
      <c r="BG642" s="91"/>
      <c r="BH642" s="91"/>
      <c r="BI642" s="91"/>
    </row>
    <row r="643" spans="2:61">
      <c r="B643" s="91"/>
      <c r="C643" s="91"/>
      <c r="D643" s="106"/>
      <c r="E643" s="106"/>
      <c r="F643" s="106"/>
      <c r="G643" s="106"/>
      <c r="H643" s="106"/>
      <c r="I643" s="106"/>
      <c r="J643" s="106"/>
      <c r="K643" s="106"/>
      <c r="L643" s="106"/>
      <c r="M643" s="106"/>
      <c r="N643" s="106"/>
      <c r="O643" s="106"/>
      <c r="P643" s="91"/>
      <c r="Q643" s="204"/>
      <c r="V643" s="91"/>
      <c r="W643" s="91"/>
      <c r="X643" s="106"/>
      <c r="Y643" s="106"/>
      <c r="Z643" s="106"/>
      <c r="AA643" s="106"/>
      <c r="AB643" s="106"/>
      <c r="AC643" s="106"/>
      <c r="AD643" s="106"/>
      <c r="AE643" s="106"/>
      <c r="AF643" s="106"/>
      <c r="AG643" s="106"/>
      <c r="AH643" s="106"/>
      <c r="AI643" s="106"/>
      <c r="AJ643" s="106"/>
      <c r="AK643" s="91"/>
      <c r="AL643" s="91"/>
      <c r="AM643" s="91"/>
      <c r="AN643" s="91"/>
      <c r="AO643" s="91"/>
      <c r="AP643" s="91"/>
      <c r="AQ643" s="91"/>
      <c r="AR643" s="91"/>
      <c r="AS643" s="91"/>
      <c r="AT643" s="91"/>
      <c r="AU643" s="91"/>
      <c r="AV643" s="91"/>
      <c r="AW643" s="91"/>
      <c r="AX643" s="91"/>
      <c r="AY643" s="91"/>
      <c r="AZ643" s="91"/>
      <c r="BA643" s="91"/>
      <c r="BB643" s="91"/>
      <c r="BC643" s="91"/>
      <c r="BD643" s="91"/>
      <c r="BE643" s="91"/>
      <c r="BF643" s="91"/>
      <c r="BG643" s="91"/>
      <c r="BH643" s="91"/>
      <c r="BI643" s="91"/>
    </row>
    <row r="644" spans="2:61">
      <c r="B644" s="87"/>
      <c r="C644" s="585"/>
      <c r="D644" s="526"/>
      <c r="E644" s="1610"/>
      <c r="F644" s="172"/>
      <c r="G644" s="172"/>
      <c r="H644" s="1611"/>
      <c r="I644" s="172"/>
      <c r="J644" s="172"/>
      <c r="K644" s="172"/>
      <c r="L644" s="1597"/>
      <c r="M644" s="1458"/>
      <c r="N644" s="106"/>
      <c r="O644" s="100"/>
      <c r="P644" s="106"/>
      <c r="Q644" s="204"/>
      <c r="V644" s="91"/>
      <c r="W644" s="91"/>
      <c r="X644" s="106"/>
      <c r="Y644" s="106"/>
      <c r="Z644" s="106"/>
      <c r="AA644" s="106"/>
      <c r="AB644" s="106"/>
      <c r="AC644" s="106"/>
      <c r="AD644" s="106"/>
      <c r="AE644" s="106"/>
      <c r="AF644" s="106"/>
      <c r="AG644" s="106"/>
      <c r="AH644" s="106"/>
      <c r="AI644" s="106"/>
      <c r="AJ644" s="106"/>
      <c r="AK644" s="91"/>
      <c r="AL644" s="91"/>
      <c r="AM644" s="91"/>
      <c r="AN644" s="91"/>
      <c r="AO644" s="91"/>
      <c r="AP644" s="91"/>
      <c r="AQ644" s="91"/>
      <c r="AR644" s="91"/>
      <c r="AS644" s="91"/>
      <c r="AT644" s="91"/>
      <c r="AU644" s="91"/>
      <c r="AV644" s="91"/>
      <c r="AW644" s="91"/>
      <c r="AX644" s="91"/>
      <c r="AY644" s="91"/>
      <c r="AZ644" s="91"/>
      <c r="BA644" s="91"/>
      <c r="BB644" s="91"/>
      <c r="BC644" s="91"/>
      <c r="BD644" s="91"/>
      <c r="BE644" s="91"/>
      <c r="BF644" s="91"/>
      <c r="BG644" s="91"/>
      <c r="BH644" s="91"/>
      <c r="BI644" s="91"/>
    </row>
    <row r="645" spans="2:61">
      <c r="B645" s="91"/>
      <c r="C645" s="1612"/>
      <c r="D645" s="526"/>
      <c r="E645" s="1613"/>
      <c r="F645" s="1613"/>
      <c r="G645" s="1614"/>
      <c r="H645" s="1615"/>
      <c r="I645" s="106"/>
      <c r="J645" s="106"/>
      <c r="K645" s="106"/>
      <c r="L645" s="106"/>
      <c r="M645" s="1616"/>
      <c r="N645" s="1616"/>
      <c r="O645" s="1616"/>
      <c r="P645" s="1616"/>
      <c r="Q645" s="204"/>
      <c r="V645" s="91"/>
      <c r="W645" s="91"/>
      <c r="X645" s="106"/>
      <c r="Y645" s="106"/>
      <c r="Z645" s="106"/>
      <c r="AA645" s="106"/>
      <c r="AB645" s="106"/>
      <c r="AC645" s="106"/>
      <c r="AD645" s="106"/>
      <c r="AE645" s="106"/>
      <c r="AF645" s="106"/>
      <c r="AG645" s="106"/>
      <c r="AH645" s="106"/>
      <c r="AI645" s="106"/>
      <c r="AJ645" s="106"/>
      <c r="AK645" s="91"/>
      <c r="AL645" s="91"/>
      <c r="AM645" s="91"/>
      <c r="AN645" s="91"/>
      <c r="AO645" s="91"/>
      <c r="AP645" s="91"/>
      <c r="AQ645" s="91"/>
      <c r="AR645" s="91"/>
      <c r="AS645" s="91"/>
      <c r="AT645" s="91"/>
      <c r="AU645" s="91"/>
      <c r="AV645" s="91"/>
      <c r="AW645" s="91"/>
      <c r="AX645" s="91"/>
      <c r="AY645" s="91"/>
      <c r="AZ645" s="91"/>
      <c r="BA645" s="91"/>
      <c r="BB645" s="91"/>
      <c r="BC645" s="91"/>
      <c r="BD645" s="91"/>
      <c r="BE645" s="91"/>
      <c r="BF645" s="91"/>
      <c r="BG645" s="91"/>
      <c r="BH645" s="91"/>
      <c r="BI645" s="91"/>
    </row>
    <row r="646" spans="2:61" ht="15.75">
      <c r="B646" s="91"/>
      <c r="C646" s="1740"/>
      <c r="D646" s="106"/>
      <c r="E646" s="555"/>
      <c r="F646" s="555"/>
      <c r="G646" s="555"/>
      <c r="H646" s="559"/>
      <c r="I646" s="555"/>
      <c r="J646" s="555"/>
      <c r="K646" s="555"/>
      <c r="L646" s="559"/>
      <c r="M646" s="559"/>
      <c r="N646" s="559"/>
      <c r="O646" s="559"/>
      <c r="P646" s="559"/>
      <c r="Q646" s="204"/>
      <c r="V646" s="91"/>
      <c r="W646" s="91"/>
      <c r="X646" s="106"/>
      <c r="Y646" s="106"/>
      <c r="Z646" s="106"/>
      <c r="AA646" s="106"/>
      <c r="AB646" s="106"/>
      <c r="AC646" s="106"/>
      <c r="AD646" s="106"/>
      <c r="AE646" s="106"/>
      <c r="AF646" s="106"/>
      <c r="AG646" s="106"/>
      <c r="AH646" s="106"/>
      <c r="AI646" s="106"/>
      <c r="AJ646" s="106"/>
      <c r="AK646" s="91"/>
      <c r="AL646" s="91"/>
      <c r="AM646" s="91"/>
      <c r="AN646" s="91"/>
      <c r="AO646" s="91"/>
      <c r="AP646" s="91"/>
      <c r="AQ646" s="91"/>
      <c r="AR646" s="91"/>
      <c r="AS646" s="91"/>
      <c r="AT646" s="91"/>
      <c r="AU646" s="91"/>
      <c r="AV646" s="91"/>
      <c r="AW646" s="91"/>
      <c r="AX646" s="91"/>
      <c r="AY646" s="91"/>
      <c r="AZ646" s="91"/>
      <c r="BA646" s="91"/>
      <c r="BB646" s="91"/>
      <c r="BC646" s="91"/>
      <c r="BD646" s="91"/>
      <c r="BE646" s="91"/>
      <c r="BF646" s="91"/>
      <c r="BG646" s="91"/>
      <c r="BH646" s="91"/>
      <c r="BI646" s="91"/>
    </row>
    <row r="647" spans="2:61">
      <c r="B647" s="91"/>
      <c r="C647" s="586"/>
      <c r="D647" s="587"/>
      <c r="E647" s="588"/>
      <c r="F647" s="589"/>
      <c r="G647" s="590"/>
      <c r="H647" s="590"/>
      <c r="I647" s="588"/>
      <c r="J647" s="589"/>
      <c r="K647" s="589"/>
      <c r="L647" s="590"/>
      <c r="M647" s="578"/>
      <c r="N647" s="578"/>
      <c r="O647" s="578"/>
      <c r="P647" s="578"/>
      <c r="Q647" s="204"/>
      <c r="V647" s="91"/>
      <c r="W647" s="91"/>
      <c r="X647" s="106"/>
      <c r="Y647" s="106"/>
      <c r="Z647" s="106"/>
      <c r="AA647" s="106"/>
      <c r="AB647" s="106"/>
      <c r="AC647" s="106"/>
      <c r="AD647" s="106"/>
      <c r="AE647" s="106"/>
      <c r="AF647" s="106"/>
      <c r="AG647" s="106"/>
      <c r="AH647" s="106"/>
      <c r="AI647" s="106"/>
      <c r="AJ647" s="106"/>
      <c r="AK647" s="91"/>
      <c r="AL647" s="91"/>
      <c r="AM647" s="91"/>
      <c r="AN647" s="91"/>
      <c r="AO647" s="91"/>
      <c r="AP647" s="91"/>
      <c r="AQ647" s="91"/>
      <c r="AR647" s="91"/>
      <c r="AS647" s="91"/>
      <c r="AT647" s="91"/>
      <c r="AU647" s="91"/>
      <c r="AV647" s="91"/>
      <c r="AW647" s="91"/>
      <c r="AX647" s="91"/>
      <c r="AY647" s="91"/>
      <c r="AZ647" s="91"/>
      <c r="BA647" s="91"/>
      <c r="BB647" s="91"/>
      <c r="BC647" s="91"/>
      <c r="BD647" s="91"/>
      <c r="BE647" s="91"/>
      <c r="BF647" s="91"/>
      <c r="BG647" s="91"/>
      <c r="BH647" s="91"/>
      <c r="BI647" s="91"/>
    </row>
    <row r="648" spans="2:61">
      <c r="B648" s="91"/>
      <c r="C648" s="232"/>
      <c r="D648" s="526"/>
      <c r="E648" s="591"/>
      <c r="F648" s="591"/>
      <c r="G648" s="591"/>
      <c r="H648" s="591"/>
      <c r="I648" s="591"/>
      <c r="J648" s="591"/>
      <c r="K648" s="591"/>
      <c r="L648" s="591"/>
      <c r="M648" s="591"/>
      <c r="N648" s="591"/>
      <c r="O648" s="591"/>
      <c r="P648" s="591"/>
      <c r="Q648" s="204"/>
      <c r="V648" s="91"/>
      <c r="W648" s="91"/>
      <c r="X648" s="106"/>
      <c r="Y648" s="106"/>
      <c r="Z648" s="106"/>
      <c r="AA648" s="106"/>
      <c r="AB648" s="106"/>
      <c r="AC648" s="106"/>
      <c r="AD648" s="106"/>
      <c r="AE648" s="106"/>
      <c r="AF648" s="106"/>
      <c r="AG648" s="106"/>
      <c r="AH648" s="106"/>
      <c r="AI648" s="106"/>
      <c r="AJ648" s="106"/>
      <c r="AK648" s="91"/>
      <c r="AL648" s="91"/>
      <c r="AM648" s="91"/>
      <c r="AN648" s="91"/>
      <c r="AO648" s="91"/>
      <c r="AP648" s="91"/>
      <c r="AQ648" s="91"/>
      <c r="AR648" s="91"/>
      <c r="AS648" s="91"/>
      <c r="AT648" s="91"/>
      <c r="AU648" s="91"/>
      <c r="AV648" s="91"/>
      <c r="AW648" s="91"/>
      <c r="AX648" s="91"/>
      <c r="AY648" s="91"/>
      <c r="AZ648" s="91"/>
      <c r="BA648" s="91"/>
      <c r="BB648" s="91"/>
      <c r="BC648" s="91"/>
      <c r="BD648" s="91"/>
      <c r="BE648" s="91"/>
      <c r="BF648" s="91"/>
      <c r="BG648" s="91"/>
      <c r="BH648" s="91"/>
      <c r="BI648" s="91"/>
    </row>
    <row r="649" spans="2:61">
      <c r="B649" s="1617"/>
      <c r="C649" s="549"/>
      <c r="D649" s="594"/>
      <c r="E649" s="1618"/>
      <c r="F649" s="1618"/>
      <c r="G649" s="1618"/>
      <c r="H649" s="1618"/>
      <c r="I649" s="1618"/>
      <c r="J649" s="1618"/>
      <c r="K649" s="1618"/>
      <c r="L649" s="1618"/>
      <c r="M649" s="1187"/>
      <c r="N649" s="1187"/>
      <c r="O649" s="1618"/>
      <c r="P649" s="1618"/>
      <c r="Q649" s="204"/>
      <c r="V649" s="91"/>
      <c r="W649" s="91"/>
      <c r="X649" s="106"/>
      <c r="Y649" s="106"/>
      <c r="Z649" s="106"/>
      <c r="AA649" s="106"/>
      <c r="AB649" s="106"/>
      <c r="AC649" s="106"/>
      <c r="AD649" s="106"/>
      <c r="AE649" s="106"/>
      <c r="AF649" s="106"/>
      <c r="AG649" s="106"/>
      <c r="AH649" s="106"/>
      <c r="AI649" s="106"/>
      <c r="AJ649" s="106"/>
      <c r="AK649" s="91"/>
      <c r="AL649" s="91"/>
      <c r="AM649" s="91"/>
      <c r="AN649" s="91"/>
      <c r="AO649" s="91"/>
      <c r="AP649" s="91"/>
      <c r="AQ649" s="91"/>
      <c r="AR649" s="91"/>
      <c r="AS649" s="91"/>
      <c r="AT649" s="91"/>
      <c r="AU649" s="91"/>
      <c r="AV649" s="91"/>
      <c r="AW649" s="91"/>
      <c r="AX649" s="91"/>
      <c r="AY649" s="91"/>
      <c r="AZ649" s="91"/>
      <c r="BA649" s="91"/>
      <c r="BB649" s="91"/>
      <c r="BC649" s="91"/>
      <c r="BD649" s="91"/>
      <c r="BE649" s="91"/>
      <c r="BF649" s="91"/>
      <c r="BG649" s="91"/>
      <c r="BH649" s="91"/>
      <c r="BI649" s="91"/>
    </row>
    <row r="650" spans="2:61">
      <c r="B650" s="91"/>
      <c r="C650" s="597"/>
      <c r="D650" s="598"/>
      <c r="E650" s="599"/>
      <c r="F650" s="599"/>
      <c r="G650" s="599"/>
      <c r="H650" s="599"/>
      <c r="I650" s="599"/>
      <c r="J650" s="599"/>
      <c r="K650" s="599"/>
      <c r="L650" s="599"/>
      <c r="M650" s="600"/>
      <c r="N650" s="600"/>
      <c r="O650" s="599"/>
      <c r="P650" s="599"/>
      <c r="Q650" s="204"/>
      <c r="V650" s="91"/>
      <c r="W650" s="91"/>
      <c r="X650" s="106"/>
      <c r="Y650" s="106"/>
      <c r="Z650" s="106"/>
      <c r="AA650" s="106"/>
      <c r="AB650" s="106"/>
      <c r="AC650" s="106"/>
      <c r="AD650" s="106"/>
      <c r="AE650" s="106"/>
      <c r="AF650" s="106"/>
      <c r="AG650" s="106"/>
      <c r="AH650" s="106"/>
      <c r="AI650" s="106"/>
      <c r="AJ650" s="106"/>
      <c r="AK650" s="91"/>
      <c r="AL650" s="91"/>
      <c r="AM650" s="91"/>
      <c r="AN650" s="91"/>
      <c r="AO650" s="91"/>
      <c r="AP650" s="91"/>
      <c r="AQ650" s="91"/>
      <c r="AR650" s="91"/>
      <c r="AS650" s="91"/>
      <c r="AT650" s="91"/>
      <c r="AU650" s="91"/>
      <c r="AV650" s="91"/>
      <c r="AW650" s="91"/>
      <c r="AX650" s="91"/>
      <c r="AY650" s="91"/>
      <c r="AZ650" s="91"/>
      <c r="BA650" s="91"/>
      <c r="BB650" s="91"/>
      <c r="BC650" s="91"/>
      <c r="BD650" s="91"/>
      <c r="BE650" s="91"/>
      <c r="BF650" s="91"/>
      <c r="BG650" s="91"/>
      <c r="BH650" s="91"/>
      <c r="BI650" s="91"/>
    </row>
    <row r="651" spans="2:61">
      <c r="B651" s="91"/>
      <c r="C651" s="1112"/>
      <c r="D651" s="248"/>
      <c r="E651" s="134"/>
      <c r="F651" s="134"/>
      <c r="G651" s="134"/>
      <c r="H651" s="134"/>
      <c r="I651" s="134"/>
      <c r="J651" s="134"/>
      <c r="K651" s="134"/>
      <c r="L651" s="134"/>
      <c r="M651" s="134"/>
      <c r="N651" s="134"/>
      <c r="O651" s="134"/>
      <c r="P651" s="134"/>
      <c r="Q651" s="204"/>
      <c r="V651" s="91"/>
      <c r="W651" s="91"/>
      <c r="X651" s="106"/>
      <c r="Y651" s="106"/>
      <c r="Z651" s="106"/>
      <c r="AA651" s="106"/>
      <c r="AB651" s="106"/>
      <c r="AC651" s="106"/>
      <c r="AD651" s="106"/>
      <c r="AE651" s="106"/>
      <c r="AF651" s="106"/>
      <c r="AG651" s="106"/>
      <c r="AH651" s="106"/>
      <c r="AI651" s="106"/>
      <c r="AJ651" s="106"/>
      <c r="AK651" s="91"/>
      <c r="AL651" s="91"/>
      <c r="AM651" s="91"/>
      <c r="AN651" s="91"/>
      <c r="AO651" s="91"/>
      <c r="AP651" s="91"/>
      <c r="AQ651" s="91"/>
      <c r="AR651" s="91"/>
      <c r="AS651" s="91"/>
      <c r="AT651" s="91"/>
      <c r="AU651" s="91"/>
      <c r="AV651" s="91"/>
      <c r="AW651" s="91"/>
      <c r="AX651" s="91"/>
      <c r="AY651" s="91"/>
      <c r="AZ651" s="91"/>
      <c r="BA651" s="91"/>
      <c r="BB651" s="91"/>
      <c r="BC651" s="91"/>
      <c r="BD651" s="91"/>
      <c r="BE651" s="91"/>
      <c r="BF651" s="91"/>
      <c r="BG651" s="91"/>
      <c r="BH651" s="91"/>
      <c r="BI651" s="91"/>
    </row>
    <row r="652" spans="2:61">
      <c r="B652" s="91"/>
      <c r="C652" s="91"/>
      <c r="D652" s="106"/>
      <c r="E652" s="106"/>
      <c r="F652" s="106"/>
      <c r="G652" s="106"/>
      <c r="H652" s="106"/>
      <c r="I652" s="106"/>
      <c r="J652" s="106"/>
      <c r="K652" s="106"/>
      <c r="L652" s="106"/>
      <c r="M652" s="106"/>
      <c r="N652" s="106"/>
      <c r="O652" s="106"/>
      <c r="P652" s="91"/>
      <c r="Q652" s="204"/>
      <c r="V652" s="91"/>
      <c r="W652" s="91"/>
      <c r="X652" s="106"/>
      <c r="Y652" s="106"/>
      <c r="Z652" s="106"/>
      <c r="AA652" s="106"/>
      <c r="AB652" s="106"/>
      <c r="AC652" s="106"/>
      <c r="AD652" s="106"/>
      <c r="AE652" s="106"/>
      <c r="AF652" s="106"/>
      <c r="AG652" s="106"/>
      <c r="AH652" s="106"/>
      <c r="AI652" s="106"/>
      <c r="AJ652" s="106"/>
      <c r="AK652" s="91"/>
      <c r="AL652" s="91"/>
      <c r="AM652" s="91"/>
      <c r="AN652" s="91"/>
      <c r="AO652" s="91"/>
      <c r="AP652" s="91"/>
      <c r="AQ652" s="91"/>
      <c r="AR652" s="91"/>
      <c r="AS652" s="91"/>
      <c r="AT652" s="91"/>
      <c r="AU652" s="91"/>
      <c r="AV652" s="91"/>
      <c r="AW652" s="91"/>
      <c r="AX652" s="91"/>
      <c r="AY652" s="91"/>
      <c r="AZ652" s="91"/>
      <c r="BA652" s="91"/>
      <c r="BB652" s="91"/>
      <c r="BC652" s="91"/>
      <c r="BD652" s="91"/>
      <c r="BE652" s="91"/>
      <c r="BF652" s="91"/>
      <c r="BG652" s="91"/>
      <c r="BH652" s="91"/>
      <c r="BI652" s="91"/>
    </row>
    <row r="653" spans="2:61">
      <c r="B653" s="1741"/>
      <c r="C653" s="585"/>
      <c r="D653" s="526"/>
      <c r="E653" s="1610"/>
      <c r="F653" s="172"/>
      <c r="G653" s="172"/>
      <c r="H653" s="1611"/>
      <c r="I653" s="172"/>
      <c r="J653" s="172"/>
      <c r="K653" s="172"/>
      <c r="L653" s="1597"/>
      <c r="M653" s="1458"/>
      <c r="N653" s="106"/>
      <c r="O653" s="100"/>
      <c r="P653" s="106"/>
      <c r="Q653" s="204"/>
      <c r="V653" s="91"/>
      <c r="W653" s="91"/>
      <c r="X653" s="106"/>
      <c r="Y653" s="106"/>
      <c r="Z653" s="106"/>
      <c r="AA653" s="106"/>
      <c r="AB653" s="106"/>
      <c r="AC653" s="106"/>
      <c r="AD653" s="106"/>
      <c r="AE653" s="106"/>
      <c r="AF653" s="106"/>
      <c r="AG653" s="106"/>
      <c r="AH653" s="106"/>
      <c r="AI653" s="106"/>
      <c r="AJ653" s="106"/>
      <c r="AK653" s="91"/>
      <c r="AL653" s="91"/>
      <c r="AM653" s="91"/>
      <c r="AN653" s="91"/>
      <c r="AO653" s="91"/>
      <c r="AP653" s="91"/>
      <c r="AQ653" s="91"/>
      <c r="AR653" s="91"/>
      <c r="AS653" s="91"/>
      <c r="AT653" s="91"/>
      <c r="AU653" s="91"/>
      <c r="AV653" s="91"/>
      <c r="AW653" s="91"/>
      <c r="AX653" s="91"/>
      <c r="AY653" s="91"/>
      <c r="AZ653" s="91"/>
      <c r="BA653" s="91"/>
      <c r="BB653" s="91"/>
      <c r="BC653" s="91"/>
      <c r="BD653" s="91"/>
      <c r="BE653" s="91"/>
      <c r="BF653" s="91"/>
      <c r="BG653" s="91"/>
      <c r="BH653" s="91"/>
      <c r="BI653" s="91"/>
    </row>
    <row r="654" spans="2:61">
      <c r="B654" s="91"/>
      <c r="C654" s="1598"/>
      <c r="D654" s="526"/>
      <c r="E654" s="1613"/>
      <c r="F654" s="1613"/>
      <c r="G654" s="1614"/>
      <c r="H654" s="1615"/>
      <c r="I654" s="106"/>
      <c r="J654" s="106"/>
      <c r="K654" s="106"/>
      <c r="L654" s="106"/>
      <c r="M654" s="1616"/>
      <c r="N654" s="1616"/>
      <c r="O654" s="1616"/>
      <c r="P654" s="1616"/>
      <c r="Q654" s="204"/>
      <c r="V654" s="91"/>
      <c r="W654" s="91"/>
      <c r="X654" s="106"/>
      <c r="Y654" s="106"/>
      <c r="Z654" s="106"/>
      <c r="AA654" s="106"/>
      <c r="AB654" s="106"/>
      <c r="AC654" s="106"/>
      <c r="AD654" s="106"/>
      <c r="AE654" s="106"/>
      <c r="AF654" s="106"/>
      <c r="AG654" s="106"/>
      <c r="AH654" s="106"/>
      <c r="AI654" s="106"/>
      <c r="AJ654" s="106"/>
      <c r="AK654" s="91"/>
      <c r="AL654" s="91"/>
      <c r="AM654" s="91"/>
      <c r="AN654" s="91"/>
      <c r="AO654" s="91"/>
      <c r="AP654" s="91"/>
      <c r="AQ654" s="91"/>
      <c r="AR654" s="91"/>
      <c r="AS654" s="91"/>
      <c r="AT654" s="91"/>
      <c r="AU654" s="91"/>
      <c r="AV654" s="91"/>
      <c r="AW654" s="91"/>
      <c r="AX654" s="91"/>
      <c r="AY654" s="91"/>
      <c r="AZ654" s="91"/>
      <c r="BA654" s="91"/>
      <c r="BB654" s="91"/>
      <c r="BC654" s="91"/>
      <c r="BD654" s="91"/>
      <c r="BE654" s="91"/>
      <c r="BF654" s="91"/>
      <c r="BG654" s="91"/>
      <c r="BH654" s="91"/>
      <c r="BI654" s="91"/>
    </row>
    <row r="655" spans="2:61" ht="15.75">
      <c r="B655" s="91"/>
      <c r="C655" s="1740"/>
      <c r="D655" s="106"/>
      <c r="E655" s="555"/>
      <c r="F655" s="555"/>
      <c r="G655" s="555"/>
      <c r="H655" s="559"/>
      <c r="I655" s="555"/>
      <c r="J655" s="555"/>
      <c r="K655" s="555"/>
      <c r="L655" s="559"/>
      <c r="M655" s="559"/>
      <c r="N655" s="559"/>
      <c r="O655" s="559"/>
      <c r="P655" s="559"/>
      <c r="Q655" s="204"/>
      <c r="V655" s="91"/>
      <c r="W655" s="91"/>
      <c r="X655" s="106"/>
      <c r="Y655" s="106"/>
      <c r="Z655" s="106"/>
      <c r="AA655" s="106"/>
      <c r="AB655" s="106"/>
      <c r="AC655" s="106"/>
      <c r="AD655" s="106"/>
      <c r="AE655" s="106"/>
      <c r="AF655" s="106"/>
      <c r="AG655" s="106"/>
      <c r="AH655" s="106"/>
      <c r="AI655" s="106"/>
      <c r="AJ655" s="106"/>
      <c r="AK655" s="91"/>
      <c r="AL655" s="91"/>
      <c r="AM655" s="91"/>
      <c r="AN655" s="91"/>
      <c r="AO655" s="91"/>
      <c r="AP655" s="91"/>
      <c r="AQ655" s="91"/>
      <c r="AR655" s="91"/>
      <c r="AS655" s="91"/>
      <c r="AT655" s="91"/>
      <c r="AU655" s="91"/>
      <c r="AV655" s="91"/>
      <c r="AW655" s="91"/>
      <c r="AX655" s="91"/>
      <c r="AY655" s="91"/>
      <c r="AZ655" s="91"/>
      <c r="BA655" s="91"/>
      <c r="BB655" s="91"/>
      <c r="BC655" s="91"/>
      <c r="BD655" s="91"/>
      <c r="BE655" s="91"/>
      <c r="BF655" s="91"/>
      <c r="BG655" s="91"/>
      <c r="BH655" s="91"/>
      <c r="BI655" s="91"/>
    </row>
    <row r="656" spans="2:61">
      <c r="B656" s="91"/>
      <c r="C656" s="586"/>
      <c r="D656" s="587"/>
      <c r="E656" s="588"/>
      <c r="F656" s="589"/>
      <c r="G656" s="590"/>
      <c r="H656" s="590"/>
      <c r="I656" s="588"/>
      <c r="J656" s="589"/>
      <c r="K656" s="589"/>
      <c r="L656" s="590"/>
      <c r="M656" s="578"/>
      <c r="N656" s="578"/>
      <c r="O656" s="578"/>
      <c r="P656" s="578"/>
      <c r="Q656" s="204"/>
      <c r="V656" s="91"/>
      <c r="W656" s="91"/>
      <c r="X656" s="106"/>
      <c r="Y656" s="106"/>
      <c r="Z656" s="106"/>
      <c r="AA656" s="106"/>
      <c r="AB656" s="106"/>
      <c r="AC656" s="106"/>
      <c r="AD656" s="106"/>
      <c r="AE656" s="106"/>
      <c r="AF656" s="106"/>
      <c r="AG656" s="106"/>
      <c r="AH656" s="106"/>
      <c r="AI656" s="106"/>
      <c r="AJ656" s="106"/>
      <c r="AK656" s="91"/>
      <c r="AL656" s="91"/>
      <c r="AM656" s="91"/>
      <c r="AN656" s="91"/>
      <c r="AO656" s="91"/>
      <c r="AP656" s="91"/>
      <c r="AQ656" s="91"/>
      <c r="AR656" s="91"/>
      <c r="AS656" s="91"/>
      <c r="AT656" s="91"/>
      <c r="AU656" s="91"/>
      <c r="AV656" s="91"/>
      <c r="AW656" s="91"/>
      <c r="AX656" s="91"/>
      <c r="AY656" s="91"/>
      <c r="AZ656" s="91"/>
      <c r="BA656" s="91"/>
      <c r="BB656" s="91"/>
      <c r="BC656" s="91"/>
      <c r="BD656" s="91"/>
      <c r="BE656" s="91"/>
      <c r="BF656" s="91"/>
      <c r="BG656" s="91"/>
      <c r="BH656" s="91"/>
      <c r="BI656" s="91"/>
    </row>
    <row r="657" spans="2:61">
      <c r="B657" s="91"/>
      <c r="C657" s="232"/>
      <c r="D657" s="526"/>
      <c r="E657" s="591"/>
      <c r="F657" s="591"/>
      <c r="G657" s="591"/>
      <c r="H657" s="591"/>
      <c r="I657" s="591"/>
      <c r="J657" s="591"/>
      <c r="K657" s="591"/>
      <c r="L657" s="591"/>
      <c r="M657" s="591"/>
      <c r="N657" s="591"/>
      <c r="O657" s="591"/>
      <c r="P657" s="591"/>
      <c r="Q657" s="204"/>
      <c r="V657" s="91"/>
      <c r="W657" s="91"/>
      <c r="X657" s="106"/>
      <c r="Y657" s="106"/>
      <c r="Z657" s="106"/>
      <c r="AA657" s="106"/>
      <c r="AB657" s="106"/>
      <c r="AC657" s="106"/>
      <c r="AD657" s="106"/>
      <c r="AE657" s="106"/>
      <c r="AF657" s="106"/>
      <c r="AG657" s="106"/>
      <c r="AH657" s="106"/>
      <c r="AI657" s="106"/>
      <c r="AJ657" s="106"/>
      <c r="AK657" s="91"/>
      <c r="AL657" s="91"/>
      <c r="AM657" s="91"/>
      <c r="AN657" s="91"/>
      <c r="AO657" s="91"/>
      <c r="AP657" s="91"/>
      <c r="AQ657" s="91"/>
      <c r="AR657" s="91"/>
      <c r="AS657" s="91"/>
      <c r="AT657" s="91"/>
      <c r="AU657" s="91"/>
      <c r="AV657" s="91"/>
      <c r="AW657" s="91"/>
      <c r="AX657" s="91"/>
      <c r="AY657" s="91"/>
      <c r="AZ657" s="91"/>
      <c r="BA657" s="91"/>
      <c r="BB657" s="91"/>
      <c r="BC657" s="91"/>
      <c r="BD657" s="91"/>
      <c r="BE657" s="91"/>
      <c r="BF657" s="91"/>
      <c r="BG657" s="91"/>
      <c r="BH657" s="91"/>
      <c r="BI657" s="91"/>
    </row>
    <row r="658" spans="2:61">
      <c r="B658" s="1617"/>
      <c r="C658" s="549"/>
      <c r="D658" s="594"/>
      <c r="E658" s="1618"/>
      <c r="F658" s="1618"/>
      <c r="G658" s="1618"/>
      <c r="H658" s="1618"/>
      <c r="I658" s="1618"/>
      <c r="J658" s="1618"/>
      <c r="K658" s="1618"/>
      <c r="L658" s="1618"/>
      <c r="M658" s="1187"/>
      <c r="N658" s="1187"/>
      <c r="O658" s="1618"/>
      <c r="P658" s="1618"/>
      <c r="Q658" s="204"/>
      <c r="V658" s="91"/>
      <c r="W658" s="91"/>
      <c r="X658" s="106"/>
      <c r="Y658" s="106"/>
      <c r="Z658" s="106"/>
      <c r="AA658" s="106"/>
      <c r="AB658" s="106"/>
      <c r="AC658" s="106"/>
      <c r="AD658" s="106"/>
      <c r="AE658" s="106"/>
      <c r="AF658" s="106"/>
      <c r="AG658" s="106"/>
      <c r="AH658" s="106"/>
      <c r="AI658" s="106"/>
      <c r="AJ658" s="106"/>
      <c r="AK658" s="91"/>
      <c r="AL658" s="91"/>
      <c r="AM658" s="91"/>
      <c r="AN658" s="91"/>
      <c r="AO658" s="91"/>
      <c r="AP658" s="91"/>
      <c r="AQ658" s="91"/>
      <c r="AR658" s="91"/>
      <c r="AS658" s="91"/>
      <c r="AT658" s="91"/>
      <c r="AU658" s="91"/>
      <c r="AV658" s="91"/>
      <c r="AW658" s="91"/>
      <c r="AX658" s="91"/>
      <c r="AY658" s="91"/>
      <c r="AZ658" s="91"/>
      <c r="BA658" s="91"/>
      <c r="BB658" s="91"/>
      <c r="BC658" s="91"/>
      <c r="BD658" s="91"/>
      <c r="BE658" s="91"/>
      <c r="BF658" s="91"/>
      <c r="BG658" s="91"/>
      <c r="BH658" s="91"/>
      <c r="BI658" s="91"/>
    </row>
    <row r="659" spans="2:61">
      <c r="B659" s="91"/>
      <c r="C659" s="597"/>
      <c r="D659" s="598"/>
      <c r="E659" s="599"/>
      <c r="F659" s="599"/>
      <c r="G659" s="599"/>
      <c r="H659" s="599"/>
      <c r="I659" s="599"/>
      <c r="J659" s="599"/>
      <c r="K659" s="599"/>
      <c r="L659" s="599"/>
      <c r="M659" s="600"/>
      <c r="N659" s="600"/>
      <c r="O659" s="599"/>
      <c r="P659" s="599"/>
      <c r="Q659" s="204"/>
      <c r="V659" s="91"/>
      <c r="W659" s="91"/>
      <c r="X659" s="106"/>
      <c r="Y659" s="106"/>
      <c r="Z659" s="106"/>
      <c r="AA659" s="106"/>
      <c r="AB659" s="106"/>
      <c r="AC659" s="106"/>
      <c r="AD659" s="106"/>
      <c r="AE659" s="106"/>
      <c r="AF659" s="106"/>
      <c r="AG659" s="106"/>
      <c r="AH659" s="106"/>
      <c r="AI659" s="106"/>
      <c r="AJ659" s="106"/>
      <c r="AK659" s="91"/>
      <c r="AL659" s="91"/>
      <c r="AM659" s="91"/>
      <c r="AN659" s="91"/>
      <c r="AO659" s="91"/>
      <c r="AP659" s="91"/>
      <c r="AQ659" s="91"/>
      <c r="AR659" s="91"/>
      <c r="AS659" s="91"/>
      <c r="AT659" s="91"/>
      <c r="AU659" s="91"/>
      <c r="AV659" s="91"/>
      <c r="AW659" s="91"/>
      <c r="AX659" s="91"/>
      <c r="AY659" s="91"/>
      <c r="AZ659" s="91"/>
      <c r="BA659" s="91"/>
      <c r="BB659" s="91"/>
      <c r="BC659" s="91"/>
      <c r="BD659" s="91"/>
      <c r="BE659" s="91"/>
      <c r="BF659" s="91"/>
      <c r="BG659" s="91"/>
      <c r="BH659" s="91"/>
      <c r="BI659" s="91"/>
    </row>
    <row r="660" spans="2:61">
      <c r="B660" s="91"/>
      <c r="C660" s="1112"/>
      <c r="D660" s="248"/>
      <c r="E660" s="134"/>
      <c r="F660" s="134"/>
      <c r="G660" s="134"/>
      <c r="H660" s="134"/>
      <c r="I660" s="134"/>
      <c r="J660" s="134"/>
      <c r="K660" s="134"/>
      <c r="L660" s="134"/>
      <c r="M660" s="134"/>
      <c r="N660" s="134"/>
      <c r="O660" s="134"/>
      <c r="P660" s="134"/>
      <c r="Q660" s="204"/>
      <c r="V660" s="91"/>
      <c r="W660" s="91"/>
      <c r="X660" s="106"/>
      <c r="Y660" s="106"/>
      <c r="Z660" s="106"/>
      <c r="AA660" s="106"/>
      <c r="AB660" s="106"/>
      <c r="AC660" s="106"/>
      <c r="AD660" s="106"/>
      <c r="AE660" s="106"/>
      <c r="AF660" s="106"/>
      <c r="AG660" s="106"/>
      <c r="AH660" s="106"/>
      <c r="AI660" s="106"/>
      <c r="AJ660" s="106"/>
      <c r="AK660" s="91"/>
      <c r="AL660" s="91"/>
      <c r="AM660" s="91"/>
      <c r="AN660" s="91"/>
      <c r="AO660" s="91"/>
      <c r="AP660" s="91"/>
      <c r="AQ660" s="91"/>
      <c r="AR660" s="91"/>
      <c r="AS660" s="91"/>
      <c r="AT660" s="91"/>
      <c r="AU660" s="91"/>
      <c r="AV660" s="91"/>
      <c r="AW660" s="91"/>
      <c r="AX660" s="91"/>
      <c r="AY660" s="91"/>
      <c r="AZ660" s="91"/>
      <c r="BA660" s="91"/>
      <c r="BB660" s="91"/>
      <c r="BC660" s="91"/>
      <c r="BD660" s="91"/>
      <c r="BE660" s="91"/>
      <c r="BF660" s="91"/>
      <c r="BG660" s="91"/>
      <c r="BH660" s="91"/>
      <c r="BI660" s="91"/>
    </row>
    <row r="661" spans="2:61">
      <c r="B661" s="91"/>
      <c r="C661" s="91"/>
      <c r="D661" s="106"/>
      <c r="E661" s="106"/>
      <c r="F661" s="106"/>
      <c r="G661" s="106"/>
      <c r="H661" s="106"/>
      <c r="I661" s="106"/>
      <c r="J661" s="106"/>
      <c r="K661" s="106"/>
      <c r="L661" s="106"/>
      <c r="M661" s="106"/>
      <c r="N661" s="106"/>
      <c r="O661" s="106"/>
      <c r="P661" s="91"/>
      <c r="Q661" s="204"/>
      <c r="V661" s="91"/>
      <c r="W661" s="91"/>
      <c r="X661" s="106"/>
      <c r="Y661" s="106"/>
      <c r="Z661" s="106"/>
      <c r="AA661" s="106"/>
      <c r="AB661" s="106"/>
      <c r="AC661" s="106"/>
      <c r="AD661" s="106"/>
      <c r="AE661" s="106"/>
      <c r="AF661" s="106"/>
      <c r="AG661" s="106"/>
      <c r="AH661" s="106"/>
      <c r="AI661" s="106"/>
      <c r="AJ661" s="106"/>
      <c r="AK661" s="91"/>
      <c r="AL661" s="91"/>
      <c r="AM661" s="91"/>
      <c r="AN661" s="91"/>
      <c r="AO661" s="91"/>
      <c r="AP661" s="91"/>
      <c r="AQ661" s="91"/>
      <c r="AR661" s="91"/>
      <c r="AS661" s="91"/>
      <c r="AT661" s="91"/>
      <c r="AU661" s="91"/>
      <c r="AV661" s="91"/>
      <c r="AW661" s="91"/>
      <c r="AX661" s="91"/>
      <c r="AY661" s="91"/>
      <c r="AZ661" s="91"/>
      <c r="BA661" s="91"/>
      <c r="BB661" s="91"/>
      <c r="BC661" s="91"/>
      <c r="BD661" s="91"/>
      <c r="BE661" s="91"/>
      <c r="BF661" s="91"/>
      <c r="BG661" s="91"/>
      <c r="BH661" s="91"/>
      <c r="BI661" s="91"/>
    </row>
    <row r="662" spans="2:61">
      <c r="B662" s="1741"/>
      <c r="C662" s="585"/>
      <c r="D662" s="526"/>
      <c r="E662" s="1610"/>
      <c r="F662" s="172"/>
      <c r="G662" s="172"/>
      <c r="H662" s="1611"/>
      <c r="I662" s="172"/>
      <c r="J662" s="172"/>
      <c r="K662" s="172"/>
      <c r="L662" s="1597"/>
      <c r="M662" s="1458"/>
      <c r="N662" s="106"/>
      <c r="O662" s="100"/>
      <c r="P662" s="106"/>
      <c r="Q662" s="204"/>
      <c r="V662" s="91"/>
      <c r="W662" s="91"/>
      <c r="X662" s="106"/>
      <c r="Y662" s="106"/>
      <c r="Z662" s="106"/>
      <c r="AA662" s="106"/>
      <c r="AB662" s="106"/>
      <c r="AC662" s="106"/>
      <c r="AD662" s="106"/>
      <c r="AE662" s="106"/>
      <c r="AF662" s="106"/>
      <c r="AG662" s="106"/>
      <c r="AH662" s="106"/>
      <c r="AI662" s="106"/>
      <c r="AJ662" s="106"/>
      <c r="AK662" s="91"/>
      <c r="AL662" s="91"/>
      <c r="AM662" s="91"/>
      <c r="AN662" s="91"/>
      <c r="AO662" s="91"/>
      <c r="AP662" s="91"/>
      <c r="AQ662" s="91"/>
      <c r="AR662" s="91"/>
      <c r="AS662" s="91"/>
      <c r="AT662" s="91"/>
      <c r="AU662" s="91"/>
      <c r="AV662" s="91"/>
      <c r="AW662" s="91"/>
      <c r="AX662" s="91"/>
      <c r="AY662" s="91"/>
      <c r="AZ662" s="91"/>
      <c r="BA662" s="91"/>
      <c r="BB662" s="91"/>
      <c r="BC662" s="91"/>
      <c r="BD662" s="91"/>
      <c r="BE662" s="91"/>
      <c r="BF662" s="91"/>
      <c r="BG662" s="91"/>
      <c r="BH662" s="91"/>
      <c r="BI662" s="91"/>
    </row>
    <row r="663" spans="2:61">
      <c r="B663" s="91"/>
      <c r="C663" s="1619"/>
      <c r="D663" s="526"/>
      <c r="E663" s="1613"/>
      <c r="F663" s="1613"/>
      <c r="G663" s="1614"/>
      <c r="H663" s="1615"/>
      <c r="I663" s="106"/>
      <c r="J663" s="106"/>
      <c r="K663" s="106"/>
      <c r="L663" s="106"/>
      <c r="M663" s="1616"/>
      <c r="N663" s="1616"/>
      <c r="O663" s="1616"/>
      <c r="P663" s="1616"/>
      <c r="Q663" s="204"/>
      <c r="V663" s="91"/>
      <c r="W663" s="91"/>
      <c r="X663" s="106"/>
      <c r="Y663" s="106"/>
      <c r="Z663" s="106"/>
      <c r="AA663" s="106"/>
      <c r="AB663" s="106"/>
      <c r="AC663" s="106"/>
      <c r="AD663" s="106"/>
      <c r="AE663" s="106"/>
      <c r="AF663" s="106"/>
      <c r="AG663" s="106"/>
      <c r="AH663" s="106"/>
      <c r="AI663" s="106"/>
      <c r="AJ663" s="106"/>
      <c r="AK663" s="91"/>
      <c r="AL663" s="91"/>
      <c r="AM663" s="91"/>
      <c r="AN663" s="91"/>
      <c r="AO663" s="91"/>
      <c r="AP663" s="91"/>
      <c r="AQ663" s="91"/>
      <c r="AR663" s="91"/>
      <c r="AS663" s="91"/>
      <c r="AT663" s="91"/>
      <c r="AU663" s="91"/>
      <c r="AV663" s="91"/>
      <c r="AW663" s="91"/>
      <c r="AX663" s="91"/>
      <c r="AY663" s="91"/>
      <c r="AZ663" s="91"/>
      <c r="BA663" s="91"/>
      <c r="BB663" s="91"/>
      <c r="BC663" s="91"/>
      <c r="BD663" s="91"/>
      <c r="BE663" s="91"/>
      <c r="BF663" s="91"/>
      <c r="BG663" s="91"/>
      <c r="BH663" s="91"/>
      <c r="BI663" s="91"/>
    </row>
    <row r="664" spans="2:61" ht="15.75">
      <c r="B664" s="91"/>
      <c r="C664" s="1740"/>
      <c r="D664" s="106"/>
      <c r="E664" s="555"/>
      <c r="F664" s="555"/>
      <c r="G664" s="555"/>
      <c r="H664" s="559"/>
      <c r="I664" s="555"/>
      <c r="J664" s="555"/>
      <c r="K664" s="555"/>
      <c r="L664" s="559"/>
      <c r="M664" s="559"/>
      <c r="N664" s="559"/>
      <c r="O664" s="559"/>
      <c r="P664" s="559"/>
      <c r="Q664" s="204"/>
      <c r="V664" s="91"/>
      <c r="W664" s="91"/>
      <c r="X664" s="106"/>
      <c r="Y664" s="106"/>
      <c r="Z664" s="106"/>
      <c r="AA664" s="106"/>
      <c r="AB664" s="106"/>
      <c r="AC664" s="106"/>
      <c r="AD664" s="106"/>
      <c r="AE664" s="106"/>
      <c r="AF664" s="106"/>
      <c r="AG664" s="106"/>
      <c r="AH664" s="106"/>
      <c r="AI664" s="106"/>
      <c r="AJ664" s="106"/>
      <c r="AK664" s="91"/>
      <c r="AL664" s="91"/>
      <c r="AM664" s="91"/>
      <c r="AN664" s="91"/>
      <c r="AO664" s="91"/>
      <c r="AP664" s="91"/>
      <c r="AQ664" s="91"/>
      <c r="AR664" s="91"/>
      <c r="AS664" s="91"/>
      <c r="AT664" s="91"/>
      <c r="AU664" s="91"/>
      <c r="AV664" s="91"/>
      <c r="AW664" s="91"/>
      <c r="AX664" s="91"/>
      <c r="AY664" s="91"/>
      <c r="AZ664" s="91"/>
      <c r="BA664" s="91"/>
      <c r="BB664" s="91"/>
      <c r="BC664" s="91"/>
      <c r="BD664" s="91"/>
      <c r="BE664" s="91"/>
      <c r="BF664" s="91"/>
      <c r="BG664" s="91"/>
      <c r="BH664" s="91"/>
      <c r="BI664" s="91"/>
    </row>
    <row r="665" spans="2:61">
      <c r="B665" s="91"/>
      <c r="C665" s="586"/>
      <c r="D665" s="587"/>
      <c r="E665" s="588"/>
      <c r="F665" s="589"/>
      <c r="G665" s="590"/>
      <c r="H665" s="590"/>
      <c r="I665" s="588"/>
      <c r="J665" s="589"/>
      <c r="K665" s="589"/>
      <c r="L665" s="590"/>
      <c r="M665" s="578"/>
      <c r="N665" s="578"/>
      <c r="O665" s="578"/>
      <c r="P665" s="578"/>
      <c r="Q665" s="204"/>
      <c r="V665" s="91"/>
      <c r="W665" s="91"/>
      <c r="X665" s="106"/>
      <c r="Y665" s="106"/>
      <c r="Z665" s="106"/>
      <c r="AA665" s="106"/>
      <c r="AB665" s="106"/>
      <c r="AC665" s="106"/>
      <c r="AD665" s="106"/>
      <c r="AE665" s="106"/>
      <c r="AF665" s="106"/>
      <c r="AG665" s="106"/>
      <c r="AH665" s="106"/>
      <c r="AI665" s="106"/>
      <c r="AJ665" s="106"/>
      <c r="AK665" s="91"/>
      <c r="AL665" s="91"/>
      <c r="AM665" s="91"/>
      <c r="AN665" s="91"/>
      <c r="AO665" s="91"/>
      <c r="AP665" s="91"/>
      <c r="AQ665" s="91"/>
      <c r="AR665" s="91"/>
      <c r="AS665" s="91"/>
      <c r="AT665" s="91"/>
      <c r="AU665" s="91"/>
      <c r="AV665" s="91"/>
      <c r="AW665" s="91"/>
      <c r="AX665" s="91"/>
      <c r="AY665" s="91"/>
      <c r="AZ665" s="91"/>
      <c r="BA665" s="91"/>
      <c r="BB665" s="91"/>
      <c r="BC665" s="91"/>
      <c r="BD665" s="91"/>
      <c r="BE665" s="91"/>
      <c r="BF665" s="91"/>
      <c r="BG665" s="91"/>
      <c r="BH665" s="91"/>
      <c r="BI665" s="91"/>
    </row>
    <row r="666" spans="2:61">
      <c r="B666" s="91"/>
      <c r="C666" s="232"/>
      <c r="D666" s="526"/>
      <c r="E666" s="591"/>
      <c r="F666" s="591"/>
      <c r="G666" s="591"/>
      <c r="H666" s="591"/>
      <c r="I666" s="591"/>
      <c r="J666" s="591"/>
      <c r="K666" s="591"/>
      <c r="L666" s="591"/>
      <c r="M666" s="591"/>
      <c r="N666" s="591"/>
      <c r="O666" s="591"/>
      <c r="P666" s="591"/>
      <c r="Q666" s="204"/>
      <c r="V666" s="91"/>
      <c r="W666" s="91"/>
      <c r="X666" s="106"/>
      <c r="Y666" s="106"/>
      <c r="Z666" s="106"/>
      <c r="AA666" s="106"/>
      <c r="AB666" s="106"/>
      <c r="AC666" s="106"/>
      <c r="AD666" s="106"/>
      <c r="AE666" s="106"/>
      <c r="AF666" s="106"/>
      <c r="AG666" s="106"/>
      <c r="AH666" s="106"/>
      <c r="AI666" s="106"/>
      <c r="AJ666" s="106"/>
      <c r="AK666" s="91"/>
      <c r="AL666" s="91"/>
      <c r="AM666" s="91"/>
      <c r="AN666" s="91"/>
      <c r="AO666" s="91"/>
      <c r="AP666" s="91"/>
      <c r="AQ666" s="91"/>
      <c r="AR666" s="91"/>
      <c r="AS666" s="91"/>
      <c r="AT666" s="91"/>
      <c r="AU666" s="91"/>
      <c r="AV666" s="91"/>
      <c r="AW666" s="91"/>
      <c r="AX666" s="91"/>
      <c r="AY666" s="91"/>
      <c r="AZ666" s="91"/>
      <c r="BA666" s="91"/>
      <c r="BB666" s="91"/>
      <c r="BC666" s="91"/>
      <c r="BD666" s="91"/>
      <c r="BE666" s="91"/>
      <c r="BF666" s="91"/>
      <c r="BG666" s="91"/>
      <c r="BH666" s="91"/>
      <c r="BI666" s="91"/>
    </row>
    <row r="667" spans="2:61">
      <c r="B667" s="1617"/>
      <c r="C667" s="549"/>
      <c r="D667" s="594"/>
      <c r="E667" s="1618"/>
      <c r="F667" s="1618"/>
      <c r="G667" s="1618"/>
      <c r="H667" s="1618"/>
      <c r="I667" s="1618"/>
      <c r="J667" s="1618"/>
      <c r="K667" s="1618"/>
      <c r="L667" s="1618"/>
      <c r="M667" s="1187"/>
      <c r="N667" s="1187"/>
      <c r="O667" s="1187"/>
      <c r="P667" s="1618"/>
      <c r="Q667" s="204"/>
      <c r="V667" s="91"/>
      <c r="W667" s="91"/>
      <c r="X667" s="106"/>
      <c r="Y667" s="106"/>
      <c r="Z667" s="106"/>
      <c r="AA667" s="106"/>
      <c r="AB667" s="106"/>
      <c r="AC667" s="106"/>
      <c r="AD667" s="106"/>
      <c r="AE667" s="106"/>
      <c r="AF667" s="106"/>
      <c r="AG667" s="106"/>
      <c r="AH667" s="106"/>
      <c r="AI667" s="106"/>
      <c r="AJ667" s="106"/>
      <c r="AK667" s="91"/>
      <c r="AL667" s="91"/>
      <c r="AM667" s="91"/>
      <c r="AN667" s="91"/>
      <c r="AO667" s="91"/>
      <c r="AP667" s="91"/>
      <c r="AQ667" s="91"/>
      <c r="AR667" s="91"/>
      <c r="AS667" s="91"/>
      <c r="AT667" s="91"/>
      <c r="AU667" s="91"/>
      <c r="AV667" s="91"/>
      <c r="AW667" s="91"/>
      <c r="AX667" s="91"/>
      <c r="AY667" s="91"/>
      <c r="AZ667" s="91"/>
      <c r="BA667" s="91"/>
      <c r="BB667" s="91"/>
      <c r="BC667" s="91"/>
      <c r="BD667" s="91"/>
      <c r="BE667" s="91"/>
      <c r="BF667" s="91"/>
      <c r="BG667" s="91"/>
      <c r="BH667" s="91"/>
      <c r="BI667" s="91"/>
    </row>
    <row r="668" spans="2:61">
      <c r="B668" s="91"/>
      <c r="C668" s="597"/>
      <c r="D668" s="598"/>
      <c r="E668" s="106"/>
      <c r="F668" s="106"/>
      <c r="G668" s="106"/>
      <c r="H668" s="106"/>
      <c r="I668" s="106"/>
      <c r="J668" s="106"/>
      <c r="K668" s="106"/>
      <c r="L668" s="106"/>
      <c r="M668" s="106"/>
      <c r="N668" s="106"/>
      <c r="O668" s="106"/>
      <c r="P668" s="106"/>
      <c r="Q668" s="204"/>
      <c r="V668" s="91"/>
      <c r="W668" s="91"/>
      <c r="X668" s="106"/>
      <c r="Y668" s="106"/>
      <c r="Z668" s="106"/>
      <c r="AA668" s="106"/>
      <c r="AB668" s="106"/>
      <c r="AC668" s="106"/>
      <c r="AD668" s="106"/>
      <c r="AE668" s="106"/>
      <c r="AF668" s="106"/>
      <c r="AG668" s="106"/>
      <c r="AH668" s="106"/>
      <c r="AI668" s="106"/>
      <c r="AJ668" s="106"/>
      <c r="AK668" s="91"/>
      <c r="AL668" s="91"/>
      <c r="AM668" s="91"/>
      <c r="AN668" s="91"/>
      <c r="AO668" s="91"/>
      <c r="AP668" s="91"/>
      <c r="AQ668" s="91"/>
      <c r="AR668" s="91"/>
      <c r="AS668" s="91"/>
      <c r="AT668" s="91"/>
      <c r="AU668" s="91"/>
      <c r="AV668" s="91"/>
      <c r="AW668" s="91"/>
      <c r="AX668" s="91"/>
      <c r="AY668" s="91"/>
      <c r="AZ668" s="91"/>
      <c r="BA668" s="91"/>
      <c r="BB668" s="91"/>
      <c r="BC668" s="91"/>
      <c r="BD668" s="91"/>
      <c r="BE668" s="91"/>
      <c r="BF668" s="91"/>
      <c r="BG668" s="91"/>
      <c r="BH668" s="91"/>
      <c r="BI668" s="91"/>
    </row>
    <row r="669" spans="2:61">
      <c r="B669" s="91"/>
      <c r="C669" s="1112"/>
      <c r="D669" s="248"/>
      <c r="E669" s="134"/>
      <c r="F669" s="134"/>
      <c r="G669" s="134"/>
      <c r="H669" s="134"/>
      <c r="I669" s="134"/>
      <c r="J669" s="134"/>
      <c r="K669" s="134"/>
      <c r="L669" s="134"/>
      <c r="M669" s="134"/>
      <c r="N669" s="134"/>
      <c r="O669" s="134"/>
      <c r="P669" s="134"/>
      <c r="Q669" s="204"/>
      <c r="V669" s="91"/>
      <c r="W669" s="91"/>
      <c r="X669" s="106"/>
      <c r="Y669" s="106"/>
      <c r="Z669" s="106"/>
      <c r="AA669" s="106"/>
      <c r="AB669" s="106"/>
      <c r="AC669" s="106"/>
      <c r="AD669" s="106"/>
      <c r="AE669" s="106"/>
      <c r="AF669" s="106"/>
      <c r="AG669" s="106"/>
      <c r="AH669" s="106"/>
      <c r="AI669" s="106"/>
      <c r="AJ669" s="106"/>
      <c r="AK669" s="91"/>
      <c r="AL669" s="91"/>
      <c r="AM669" s="91"/>
      <c r="AN669" s="91"/>
      <c r="AO669" s="91"/>
      <c r="AP669" s="91"/>
      <c r="AQ669" s="91"/>
      <c r="AR669" s="91"/>
      <c r="AS669" s="91"/>
      <c r="AT669" s="91"/>
      <c r="AU669" s="91"/>
      <c r="AV669" s="91"/>
      <c r="AW669" s="91"/>
      <c r="AX669" s="91"/>
      <c r="AY669" s="91"/>
      <c r="AZ669" s="91"/>
      <c r="BA669" s="91"/>
      <c r="BB669" s="91"/>
      <c r="BC669" s="91"/>
      <c r="BD669" s="91"/>
      <c r="BE669" s="91"/>
      <c r="BF669" s="91"/>
      <c r="BG669" s="91"/>
      <c r="BH669" s="91"/>
      <c r="BI669" s="91"/>
    </row>
    <row r="670" spans="2:61">
      <c r="B670" s="91"/>
      <c r="C670" s="91"/>
      <c r="D670" s="106"/>
      <c r="E670" s="106"/>
      <c r="F670" s="106"/>
      <c r="G670" s="106"/>
      <c r="H670" s="106"/>
      <c r="I670" s="106"/>
      <c r="J670" s="106"/>
      <c r="K670" s="106"/>
      <c r="L670" s="106"/>
      <c r="M670" s="106"/>
      <c r="N670" s="106"/>
      <c r="O670" s="106"/>
      <c r="P670" s="91"/>
      <c r="Q670" s="204"/>
      <c r="V670" s="91"/>
      <c r="W670" s="91"/>
      <c r="X670" s="106"/>
      <c r="Y670" s="106"/>
      <c r="Z670" s="106"/>
      <c r="AA670" s="106"/>
      <c r="AB670" s="106"/>
      <c r="AC670" s="106"/>
      <c r="AD670" s="106"/>
      <c r="AE670" s="106"/>
      <c r="AF670" s="106"/>
      <c r="AG670" s="106"/>
      <c r="AH670" s="106"/>
      <c r="AI670" s="106"/>
      <c r="AJ670" s="106"/>
      <c r="AK670" s="91"/>
      <c r="AL670" s="91"/>
      <c r="AM670" s="91"/>
      <c r="AN670" s="91"/>
      <c r="AO670" s="91"/>
      <c r="AP670" s="91"/>
      <c r="AQ670" s="91"/>
      <c r="AR670" s="91"/>
      <c r="AS670" s="91"/>
      <c r="AT670" s="91"/>
      <c r="AU670" s="91"/>
      <c r="AV670" s="91"/>
      <c r="AW670" s="91"/>
      <c r="AX670" s="91"/>
      <c r="AY670" s="91"/>
      <c r="AZ670" s="91"/>
      <c r="BA670" s="91"/>
      <c r="BB670" s="91"/>
      <c r="BC670" s="91"/>
      <c r="BD670" s="91"/>
      <c r="BE670" s="91"/>
      <c r="BF670" s="91"/>
      <c r="BG670" s="91"/>
      <c r="BH670" s="91"/>
      <c r="BI670" s="91"/>
    </row>
    <row r="671" spans="2:61">
      <c r="B671" s="1741"/>
      <c r="C671" s="585"/>
      <c r="D671" s="526"/>
      <c r="E671" s="1610"/>
      <c r="F671" s="172"/>
      <c r="G671" s="172"/>
      <c r="H671" s="1611"/>
      <c r="I671" s="172"/>
      <c r="J671" s="172"/>
      <c r="K671" s="172"/>
      <c r="L671" s="1597"/>
      <c r="M671" s="1458"/>
      <c r="N671" s="106"/>
      <c r="O671" s="100"/>
      <c r="P671" s="106"/>
      <c r="Q671" s="204"/>
      <c r="V671" s="91"/>
      <c r="W671" s="91"/>
      <c r="X671" s="106"/>
      <c r="Y671" s="106"/>
      <c r="Z671" s="106"/>
      <c r="AA671" s="106"/>
      <c r="AB671" s="106"/>
      <c r="AC671" s="106"/>
      <c r="AD671" s="106"/>
      <c r="AE671" s="106"/>
      <c r="AF671" s="106"/>
      <c r="AG671" s="106"/>
      <c r="AH671" s="106"/>
      <c r="AI671" s="106"/>
      <c r="AJ671" s="106"/>
      <c r="AK671" s="91"/>
      <c r="AL671" s="91"/>
      <c r="AM671" s="91"/>
      <c r="AN671" s="91"/>
      <c r="AO671" s="91"/>
      <c r="AP671" s="91"/>
      <c r="AQ671" s="91"/>
      <c r="AR671" s="91"/>
      <c r="AS671" s="91"/>
      <c r="AT671" s="91"/>
      <c r="AU671" s="91"/>
      <c r="AV671" s="91"/>
      <c r="AW671" s="91"/>
      <c r="AX671" s="91"/>
      <c r="AY671" s="91"/>
      <c r="AZ671" s="91"/>
      <c r="BA671" s="91"/>
      <c r="BB671" s="91"/>
      <c r="BC671" s="91"/>
      <c r="BD671" s="91"/>
      <c r="BE671" s="91"/>
      <c r="BF671" s="91"/>
      <c r="BG671" s="91"/>
      <c r="BH671" s="91"/>
      <c r="BI671" s="91"/>
    </row>
    <row r="672" spans="2:61">
      <c r="B672" s="91"/>
      <c r="C672" s="1619"/>
      <c r="D672" s="526"/>
      <c r="E672" s="1613"/>
      <c r="F672" s="1613"/>
      <c r="G672" s="1614"/>
      <c r="H672" s="1615"/>
      <c r="I672" s="106"/>
      <c r="J672" s="106"/>
      <c r="K672" s="106"/>
      <c r="L672" s="106"/>
      <c r="M672" s="1616"/>
      <c r="N672" s="1616"/>
      <c r="O672" s="1616"/>
      <c r="P672" s="1616"/>
      <c r="Q672" s="204"/>
      <c r="V672" s="91"/>
      <c r="W672" s="91"/>
      <c r="X672" s="106"/>
      <c r="Y672" s="106"/>
      <c r="Z672" s="106"/>
      <c r="AA672" s="106"/>
      <c r="AB672" s="106"/>
      <c r="AC672" s="106"/>
      <c r="AD672" s="106"/>
      <c r="AE672" s="106"/>
      <c r="AF672" s="106"/>
      <c r="AG672" s="106"/>
      <c r="AH672" s="106"/>
      <c r="AI672" s="106"/>
      <c r="AJ672" s="106"/>
      <c r="AK672" s="91"/>
      <c r="AL672" s="91"/>
      <c r="AM672" s="91"/>
      <c r="AN672" s="91"/>
      <c r="AO672" s="91"/>
      <c r="AP672" s="91"/>
      <c r="AQ672" s="91"/>
      <c r="AR672" s="91"/>
      <c r="AS672" s="91"/>
      <c r="AT672" s="91"/>
      <c r="AU672" s="91"/>
      <c r="AV672" s="91"/>
      <c r="AW672" s="91"/>
      <c r="AX672" s="91"/>
      <c r="AY672" s="91"/>
      <c r="AZ672" s="91"/>
      <c r="BA672" s="91"/>
      <c r="BB672" s="91"/>
      <c r="BC672" s="91"/>
      <c r="BD672" s="91"/>
      <c r="BE672" s="91"/>
      <c r="BF672" s="91"/>
      <c r="BG672" s="91"/>
      <c r="BH672" s="91"/>
      <c r="BI672" s="91"/>
    </row>
    <row r="673" spans="2:61" ht="15.75">
      <c r="B673" s="91"/>
      <c r="C673" s="1740"/>
      <c r="D673" s="106"/>
      <c r="E673" s="555"/>
      <c r="F673" s="555"/>
      <c r="G673" s="555"/>
      <c r="H673" s="559"/>
      <c r="I673" s="555"/>
      <c r="J673" s="555"/>
      <c r="K673" s="555"/>
      <c r="L673" s="559"/>
      <c r="M673" s="559"/>
      <c r="N673" s="559"/>
      <c r="O673" s="559"/>
      <c r="P673" s="559"/>
      <c r="Q673" s="204"/>
      <c r="V673" s="91"/>
      <c r="W673" s="91"/>
      <c r="X673" s="106"/>
      <c r="Y673" s="106"/>
      <c r="Z673" s="106"/>
      <c r="AA673" s="106"/>
      <c r="AB673" s="106"/>
      <c r="AC673" s="106"/>
      <c r="AD673" s="106"/>
      <c r="AE673" s="106"/>
      <c r="AF673" s="106"/>
      <c r="AG673" s="106"/>
      <c r="AH673" s="106"/>
      <c r="AI673" s="106"/>
      <c r="AJ673" s="106"/>
      <c r="AK673" s="91"/>
      <c r="AL673" s="91"/>
      <c r="AM673" s="91"/>
      <c r="AN673" s="91"/>
      <c r="AO673" s="91"/>
      <c r="AP673" s="91"/>
      <c r="AQ673" s="91"/>
      <c r="AR673" s="91"/>
      <c r="AS673" s="91"/>
      <c r="AT673" s="91"/>
      <c r="AU673" s="91"/>
      <c r="AV673" s="91"/>
      <c r="AW673" s="91"/>
      <c r="AX673" s="91"/>
      <c r="AY673" s="91"/>
      <c r="AZ673" s="91"/>
      <c r="BA673" s="91"/>
      <c r="BB673" s="91"/>
      <c r="BC673" s="91"/>
      <c r="BD673" s="91"/>
      <c r="BE673" s="91"/>
      <c r="BF673" s="91"/>
      <c r="BG673" s="91"/>
      <c r="BH673" s="91"/>
      <c r="BI673" s="91"/>
    </row>
    <row r="674" spans="2:61">
      <c r="B674" s="91"/>
      <c r="C674" s="586"/>
      <c r="D674" s="587"/>
      <c r="E674" s="588"/>
      <c r="F674" s="589"/>
      <c r="G674" s="590"/>
      <c r="H674" s="590"/>
      <c r="I674" s="588"/>
      <c r="J674" s="589"/>
      <c r="K674" s="589"/>
      <c r="L674" s="590"/>
      <c r="M674" s="578"/>
      <c r="N674" s="578"/>
      <c r="O674" s="578"/>
      <c r="P674" s="578"/>
      <c r="Q674" s="204"/>
      <c r="V674" s="91"/>
      <c r="W674" s="91"/>
      <c r="X674" s="106"/>
      <c r="Y674" s="106"/>
      <c r="Z674" s="106"/>
      <c r="AA674" s="106"/>
      <c r="AB674" s="106"/>
      <c r="AC674" s="106"/>
      <c r="AD674" s="106"/>
      <c r="AE674" s="106"/>
      <c r="AF674" s="106"/>
      <c r="AG674" s="106"/>
      <c r="AH674" s="106"/>
      <c r="AI674" s="106"/>
      <c r="AJ674" s="106"/>
      <c r="AK674" s="91"/>
      <c r="AL674" s="91"/>
      <c r="AM674" s="91"/>
      <c r="AN674" s="91"/>
      <c r="AO674" s="91"/>
      <c r="AP674" s="91"/>
      <c r="AQ674" s="91"/>
      <c r="AR674" s="91"/>
      <c r="AS674" s="91"/>
      <c r="AT674" s="91"/>
      <c r="AU674" s="91"/>
      <c r="AV674" s="91"/>
      <c r="AW674" s="91"/>
      <c r="AX674" s="91"/>
      <c r="AY674" s="91"/>
      <c r="AZ674" s="91"/>
      <c r="BA674" s="91"/>
      <c r="BB674" s="91"/>
      <c r="BC674" s="91"/>
      <c r="BD674" s="91"/>
      <c r="BE674" s="91"/>
      <c r="BF674" s="91"/>
      <c r="BG674" s="91"/>
      <c r="BH674" s="91"/>
      <c r="BI674" s="91"/>
    </row>
    <row r="675" spans="2:61">
      <c r="B675" s="91"/>
      <c r="C675" s="232"/>
      <c r="D675" s="526"/>
      <c r="E675" s="591"/>
      <c r="F675" s="591"/>
      <c r="G675" s="591"/>
      <c r="H675" s="591"/>
      <c r="I675" s="591"/>
      <c r="J675" s="591"/>
      <c r="K675" s="591"/>
      <c r="L675" s="591"/>
      <c r="M675" s="591"/>
      <c r="N675" s="591"/>
      <c r="O675" s="591"/>
      <c r="P675" s="591"/>
      <c r="Q675" s="204"/>
      <c r="V675" s="91"/>
      <c r="W675" s="91"/>
      <c r="X675" s="106"/>
      <c r="Y675" s="106"/>
      <c r="Z675" s="106"/>
      <c r="AA675" s="106"/>
      <c r="AB675" s="106"/>
      <c r="AC675" s="106"/>
      <c r="AD675" s="106"/>
      <c r="AE675" s="106"/>
      <c r="AF675" s="106"/>
      <c r="AG675" s="106"/>
      <c r="AH675" s="106"/>
      <c r="AI675" s="106"/>
      <c r="AJ675" s="106"/>
      <c r="AK675" s="91"/>
      <c r="AL675" s="91"/>
      <c r="AM675" s="91"/>
      <c r="AN675" s="91"/>
      <c r="AO675" s="91"/>
      <c r="AP675" s="91"/>
      <c r="AQ675" s="91"/>
      <c r="AR675" s="91"/>
      <c r="AS675" s="91"/>
      <c r="AT675" s="91"/>
      <c r="AU675" s="91"/>
      <c r="AV675" s="91"/>
      <c r="AW675" s="91"/>
      <c r="AX675" s="91"/>
      <c r="AY675" s="91"/>
      <c r="AZ675" s="91"/>
      <c r="BA675" s="91"/>
      <c r="BB675" s="91"/>
      <c r="BC675" s="91"/>
      <c r="BD675" s="91"/>
      <c r="BE675" s="91"/>
      <c r="BF675" s="91"/>
      <c r="BG675" s="91"/>
      <c r="BH675" s="91"/>
      <c r="BI675" s="91"/>
    </row>
    <row r="676" spans="2:61">
      <c r="B676" s="1617"/>
      <c r="C676" s="1742"/>
      <c r="D676" s="594"/>
      <c r="E676" s="1618"/>
      <c r="F676" s="1618"/>
      <c r="G676" s="1618"/>
      <c r="H676" s="1618"/>
      <c r="I676" s="1618"/>
      <c r="J676" s="1618"/>
      <c r="K676" s="1618"/>
      <c r="L676" s="1618"/>
      <c r="M676" s="1187"/>
      <c r="N676" s="1187"/>
      <c r="O676" s="1187"/>
      <c r="P676" s="1618"/>
      <c r="Q676" s="204"/>
      <c r="V676" s="91"/>
      <c r="W676" s="91"/>
      <c r="X676" s="106"/>
      <c r="Y676" s="106"/>
      <c r="Z676" s="106"/>
      <c r="AA676" s="106"/>
      <c r="AB676" s="106"/>
      <c r="AC676" s="106"/>
      <c r="AD676" s="106"/>
      <c r="AE676" s="106"/>
      <c r="AF676" s="106"/>
      <c r="AG676" s="106"/>
      <c r="AH676" s="106"/>
      <c r="AI676" s="106"/>
      <c r="AJ676" s="106"/>
      <c r="AK676" s="91"/>
      <c r="AL676" s="91"/>
      <c r="AM676" s="91"/>
      <c r="AN676" s="91"/>
      <c r="AO676" s="91"/>
      <c r="AP676" s="91"/>
      <c r="AQ676" s="91"/>
      <c r="AR676" s="91"/>
      <c r="AS676" s="91"/>
      <c r="AT676" s="91"/>
      <c r="AU676" s="91"/>
      <c r="AV676" s="91"/>
      <c r="AW676" s="91"/>
      <c r="AX676" s="91"/>
      <c r="AY676" s="91"/>
      <c r="AZ676" s="91"/>
      <c r="BA676" s="91"/>
      <c r="BB676" s="91"/>
      <c r="BC676" s="91"/>
      <c r="BD676" s="91"/>
      <c r="BE676" s="91"/>
      <c r="BF676" s="91"/>
      <c r="BG676" s="91"/>
      <c r="BH676" s="91"/>
      <c r="BI676" s="91"/>
    </row>
    <row r="677" spans="2:61">
      <c r="B677" s="91"/>
      <c r="C677" s="597"/>
      <c r="D677" s="598"/>
      <c r="E677" s="599"/>
      <c r="F677" s="599"/>
      <c r="G677" s="599"/>
      <c r="H677" s="599"/>
      <c r="I677" s="599"/>
      <c r="J677" s="599"/>
      <c r="K677" s="599"/>
      <c r="L677" s="599"/>
      <c r="M677" s="600"/>
      <c r="N677" s="600"/>
      <c r="O677" s="600"/>
      <c r="P677" s="599"/>
      <c r="Q677" s="204"/>
      <c r="V677" s="91"/>
      <c r="W677" s="91"/>
      <c r="X677" s="106"/>
      <c r="Y677" s="106"/>
      <c r="Z677" s="106"/>
      <c r="AA677" s="106"/>
      <c r="AB677" s="106"/>
      <c r="AC677" s="106"/>
      <c r="AD677" s="106"/>
      <c r="AE677" s="106"/>
      <c r="AF677" s="106"/>
      <c r="AG677" s="106"/>
      <c r="AH677" s="106"/>
      <c r="AI677" s="106"/>
      <c r="AJ677" s="106"/>
      <c r="AK677" s="91"/>
      <c r="AL677" s="91"/>
      <c r="AM677" s="91"/>
      <c r="AN677" s="91"/>
      <c r="AO677" s="91"/>
      <c r="AP677" s="91"/>
      <c r="AQ677" s="91"/>
      <c r="AR677" s="91"/>
      <c r="AS677" s="91"/>
      <c r="AT677" s="91"/>
      <c r="AU677" s="91"/>
      <c r="AV677" s="91"/>
      <c r="AW677" s="91"/>
      <c r="AX677" s="91"/>
      <c r="AY677" s="91"/>
      <c r="AZ677" s="91"/>
      <c r="BA677" s="91"/>
      <c r="BB677" s="91"/>
      <c r="BC677" s="91"/>
      <c r="BD677" s="91"/>
      <c r="BE677" s="91"/>
      <c r="BF677" s="91"/>
      <c r="BG677" s="91"/>
      <c r="BH677" s="91"/>
      <c r="BI677" s="91"/>
    </row>
    <row r="678" spans="2:61">
      <c r="B678" s="91"/>
      <c r="C678" s="1112"/>
      <c r="D678" s="248"/>
      <c r="E678" s="134"/>
      <c r="F678" s="134"/>
      <c r="G678" s="134"/>
      <c r="H678" s="134"/>
      <c r="I678" s="134"/>
      <c r="J678" s="134"/>
      <c r="K678" s="134"/>
      <c r="L678" s="134"/>
      <c r="M678" s="134"/>
      <c r="N678" s="134"/>
      <c r="O678" s="134"/>
      <c r="P678" s="134"/>
      <c r="Q678" s="204"/>
      <c r="V678" s="91"/>
      <c r="W678" s="91"/>
      <c r="X678" s="106"/>
      <c r="Y678" s="106"/>
      <c r="Z678" s="106"/>
      <c r="AA678" s="106"/>
      <c r="AB678" s="106"/>
      <c r="AC678" s="106"/>
      <c r="AD678" s="106"/>
      <c r="AE678" s="106"/>
      <c r="AF678" s="106"/>
      <c r="AG678" s="106"/>
      <c r="AH678" s="106"/>
      <c r="AI678" s="106"/>
      <c r="AJ678" s="106"/>
      <c r="AK678" s="91"/>
      <c r="AL678" s="91"/>
      <c r="AM678" s="91"/>
      <c r="AN678" s="91"/>
      <c r="AO678" s="91"/>
      <c r="AP678" s="91"/>
      <c r="AQ678" s="91"/>
      <c r="AR678" s="91"/>
      <c r="AS678" s="91"/>
      <c r="AT678" s="91"/>
      <c r="AU678" s="91"/>
      <c r="AV678" s="91"/>
      <c r="AW678" s="91"/>
      <c r="AX678" s="91"/>
      <c r="AY678" s="91"/>
      <c r="AZ678" s="91"/>
      <c r="BA678" s="91"/>
      <c r="BB678" s="91"/>
      <c r="BC678" s="91"/>
      <c r="BD678" s="91"/>
      <c r="BE678" s="91"/>
      <c r="BF678" s="91"/>
      <c r="BG678" s="91"/>
      <c r="BH678" s="91"/>
      <c r="BI678" s="91"/>
    </row>
    <row r="679" spans="2:61">
      <c r="B679" s="91"/>
      <c r="C679" s="91"/>
      <c r="D679" s="106"/>
      <c r="E679" s="106"/>
      <c r="F679" s="106"/>
      <c r="G679" s="106"/>
      <c r="H679" s="106"/>
      <c r="I679" s="106"/>
      <c r="J679" s="106"/>
      <c r="K679" s="106"/>
      <c r="L679" s="106"/>
      <c r="M679" s="106"/>
      <c r="N679" s="106"/>
      <c r="O679" s="106"/>
      <c r="P679" s="91"/>
      <c r="Q679" s="204"/>
      <c r="V679" s="91"/>
      <c r="W679" s="91"/>
      <c r="X679" s="106"/>
      <c r="Y679" s="106"/>
      <c r="Z679" s="106"/>
      <c r="AA679" s="106"/>
      <c r="AB679" s="106"/>
      <c r="AC679" s="106"/>
      <c r="AD679" s="106"/>
      <c r="AE679" s="106"/>
      <c r="AF679" s="106"/>
      <c r="AG679" s="106"/>
      <c r="AH679" s="106"/>
      <c r="AI679" s="106"/>
      <c r="AJ679" s="106"/>
      <c r="AK679" s="91"/>
      <c r="AL679" s="91"/>
      <c r="AM679" s="91"/>
      <c r="AN679" s="91"/>
      <c r="AO679" s="91"/>
      <c r="AP679" s="91"/>
      <c r="AQ679" s="91"/>
      <c r="AR679" s="91"/>
      <c r="AS679" s="91"/>
      <c r="AT679" s="91"/>
      <c r="AU679" s="91"/>
      <c r="AV679" s="91"/>
      <c r="AW679" s="91"/>
      <c r="AX679" s="91"/>
      <c r="AY679" s="91"/>
      <c r="AZ679" s="91"/>
      <c r="BA679" s="91"/>
      <c r="BB679" s="91"/>
      <c r="BC679" s="91"/>
      <c r="BD679" s="91"/>
      <c r="BE679" s="91"/>
      <c r="BF679" s="91"/>
      <c r="BG679" s="91"/>
      <c r="BH679" s="91"/>
      <c r="BI679" s="91"/>
    </row>
    <row r="680" spans="2:61">
      <c r="B680" s="87"/>
      <c r="C680" s="585"/>
      <c r="D680" s="1743"/>
      <c r="E680" s="1610"/>
      <c r="F680" s="172"/>
      <c r="G680" s="172"/>
      <c r="H680" s="1611"/>
      <c r="I680" s="172"/>
      <c r="J680" s="172"/>
      <c r="K680" s="172"/>
      <c r="L680" s="1597"/>
      <c r="M680" s="1458"/>
      <c r="N680" s="106"/>
      <c r="O680" s="100"/>
      <c r="P680" s="106"/>
      <c r="Q680" s="204"/>
      <c r="V680" s="91"/>
      <c r="W680" s="91"/>
      <c r="X680" s="106"/>
      <c r="Y680" s="106"/>
      <c r="Z680" s="106"/>
      <c r="AA680" s="106"/>
      <c r="AB680" s="106"/>
      <c r="AC680" s="106"/>
      <c r="AD680" s="106"/>
      <c r="AE680" s="106"/>
      <c r="AF680" s="106"/>
      <c r="AG680" s="106"/>
      <c r="AH680" s="106"/>
      <c r="AI680" s="106"/>
      <c r="AJ680" s="106"/>
      <c r="AK680" s="91"/>
      <c r="AL680" s="91"/>
      <c r="AM680" s="91"/>
      <c r="AN680" s="91"/>
      <c r="AO680" s="91"/>
      <c r="AP680" s="91"/>
      <c r="AQ680" s="91"/>
      <c r="AR680" s="91"/>
      <c r="AS680" s="91"/>
      <c r="AT680" s="91"/>
      <c r="AU680" s="91"/>
      <c r="AV680" s="91"/>
      <c r="AW680" s="91"/>
      <c r="AX680" s="91"/>
      <c r="AY680" s="91"/>
      <c r="AZ680" s="91"/>
      <c r="BA680" s="91"/>
      <c r="BB680" s="91"/>
      <c r="BC680" s="91"/>
      <c r="BD680" s="91"/>
      <c r="BE680" s="91"/>
      <c r="BF680" s="91"/>
      <c r="BG680" s="91"/>
      <c r="BH680" s="91"/>
      <c r="BI680" s="91"/>
    </row>
    <row r="681" spans="2:61">
      <c r="B681" s="1744"/>
      <c r="C681" s="1612"/>
      <c r="D681" s="526"/>
      <c r="E681" s="1613"/>
      <c r="F681" s="1613"/>
      <c r="G681" s="1614"/>
      <c r="H681" s="1615"/>
      <c r="I681" s="106"/>
      <c r="J681" s="106"/>
      <c r="K681" s="106"/>
      <c r="L681" s="106"/>
      <c r="M681" s="1616"/>
      <c r="N681" s="1616"/>
      <c r="O681" s="1616"/>
      <c r="P681" s="1616"/>
      <c r="Q681" s="204"/>
      <c r="V681" s="91"/>
      <c r="W681" s="91"/>
      <c r="X681" s="106"/>
      <c r="Y681" s="106"/>
      <c r="Z681" s="106"/>
      <c r="AA681" s="106"/>
      <c r="AB681" s="106"/>
      <c r="AC681" s="106"/>
      <c r="AD681" s="106"/>
      <c r="AE681" s="106"/>
      <c r="AF681" s="106"/>
      <c r="AG681" s="106"/>
      <c r="AH681" s="106"/>
      <c r="AI681" s="106"/>
      <c r="AJ681" s="106"/>
      <c r="AK681" s="91"/>
      <c r="AL681" s="91"/>
      <c r="AM681" s="91"/>
      <c r="AN681" s="91"/>
      <c r="AO681" s="91"/>
      <c r="AP681" s="91"/>
      <c r="AQ681" s="91"/>
      <c r="AR681" s="91"/>
      <c r="AS681" s="91"/>
      <c r="AT681" s="91"/>
      <c r="AU681" s="91"/>
      <c r="AV681" s="91"/>
      <c r="AW681" s="91"/>
      <c r="AX681" s="91"/>
      <c r="AY681" s="91"/>
      <c r="AZ681" s="91"/>
      <c r="BA681" s="91"/>
      <c r="BB681" s="91"/>
      <c r="BC681" s="91"/>
      <c r="BD681" s="91"/>
      <c r="BE681" s="91"/>
      <c r="BF681" s="91"/>
      <c r="BG681" s="91"/>
      <c r="BH681" s="91"/>
      <c r="BI681" s="91"/>
    </row>
    <row r="682" spans="2:61">
      <c r="B682" s="91"/>
      <c r="C682" s="493"/>
      <c r="D682" s="106"/>
      <c r="E682" s="555"/>
      <c r="F682" s="555"/>
      <c r="G682" s="555"/>
      <c r="H682" s="559"/>
      <c r="I682" s="555"/>
      <c r="J682" s="555"/>
      <c r="K682" s="555"/>
      <c r="L682" s="559"/>
      <c r="M682" s="559"/>
      <c r="N682" s="559"/>
      <c r="O682" s="559"/>
      <c r="P682" s="559"/>
      <c r="Q682" s="204"/>
      <c r="V682" s="91"/>
      <c r="W682" s="91"/>
      <c r="X682" s="106"/>
      <c r="Y682" s="106"/>
      <c r="Z682" s="106"/>
      <c r="AA682" s="106"/>
      <c r="AB682" s="106"/>
      <c r="AC682" s="106"/>
      <c r="AD682" s="106"/>
      <c r="AE682" s="106"/>
      <c r="AF682" s="106"/>
      <c r="AG682" s="106"/>
      <c r="AH682" s="106"/>
      <c r="AI682" s="106"/>
      <c r="AJ682" s="106"/>
      <c r="AK682" s="91"/>
      <c r="AL682" s="91"/>
      <c r="AM682" s="91"/>
      <c r="AN682" s="91"/>
      <c r="AO682" s="91"/>
      <c r="AP682" s="91"/>
      <c r="AQ682" s="91"/>
      <c r="AR682" s="91"/>
      <c r="AS682" s="91"/>
      <c r="AT682" s="91"/>
      <c r="AU682" s="91"/>
      <c r="AV682" s="91"/>
      <c r="AW682" s="91"/>
      <c r="AX682" s="91"/>
      <c r="AY682" s="91"/>
      <c r="AZ682" s="91"/>
      <c r="BA682" s="91"/>
      <c r="BB682" s="91"/>
      <c r="BC682" s="91"/>
      <c r="BD682" s="91"/>
      <c r="BE682" s="91"/>
      <c r="BF682" s="91"/>
      <c r="BG682" s="91"/>
      <c r="BH682" s="91"/>
      <c r="BI682" s="91"/>
    </row>
    <row r="683" spans="2:61">
      <c r="B683" s="91"/>
      <c r="C683" s="586"/>
      <c r="D683" s="587"/>
      <c r="E683" s="588"/>
      <c r="F683" s="589"/>
      <c r="G683" s="590"/>
      <c r="H683" s="590"/>
      <c r="I683" s="588"/>
      <c r="J683" s="589"/>
      <c r="K683" s="589"/>
      <c r="L683" s="590"/>
      <c r="M683" s="578"/>
      <c r="N683" s="578"/>
      <c r="O683" s="578"/>
      <c r="P683" s="578"/>
      <c r="Q683" s="204"/>
      <c r="V683" s="91"/>
      <c r="W683" s="91"/>
      <c r="X683" s="106"/>
      <c r="Y683" s="106"/>
      <c r="Z683" s="106"/>
      <c r="AA683" s="106"/>
      <c r="AB683" s="106"/>
      <c r="AC683" s="106"/>
      <c r="AD683" s="106"/>
      <c r="AE683" s="106"/>
      <c r="AF683" s="106"/>
      <c r="AG683" s="106"/>
      <c r="AH683" s="106"/>
      <c r="AI683" s="106"/>
      <c r="AJ683" s="106"/>
      <c r="AK683" s="91"/>
      <c r="AL683" s="91"/>
      <c r="AM683" s="91"/>
      <c r="AN683" s="91"/>
      <c r="AO683" s="91"/>
      <c r="AP683" s="91"/>
      <c r="AQ683" s="91"/>
      <c r="AR683" s="91"/>
      <c r="AS683" s="91"/>
      <c r="AT683" s="91"/>
      <c r="AU683" s="91"/>
      <c r="AV683" s="91"/>
      <c r="AW683" s="91"/>
      <c r="AX683" s="91"/>
      <c r="AY683" s="91"/>
      <c r="AZ683" s="91"/>
      <c r="BA683" s="91"/>
      <c r="BB683" s="91"/>
      <c r="BC683" s="91"/>
      <c r="BD683" s="91"/>
      <c r="BE683" s="91"/>
      <c r="BF683" s="91"/>
      <c r="BG683" s="91"/>
      <c r="BH683" s="91"/>
      <c r="BI683" s="91"/>
    </row>
    <row r="684" spans="2:61">
      <c r="B684" s="91"/>
      <c r="C684" s="232"/>
      <c r="D684" s="526"/>
      <c r="E684" s="591"/>
      <c r="F684" s="591"/>
      <c r="G684" s="591"/>
      <c r="H684" s="591"/>
      <c r="I684" s="591"/>
      <c r="J684" s="591"/>
      <c r="K684" s="591"/>
      <c r="L684" s="591"/>
      <c r="M684" s="591"/>
      <c r="N684" s="591"/>
      <c r="O684" s="591"/>
      <c r="P684" s="591"/>
      <c r="Q684" s="204"/>
      <c r="V684" s="91"/>
      <c r="W684" s="91"/>
      <c r="X684" s="106"/>
      <c r="Y684" s="106"/>
      <c r="Z684" s="106"/>
      <c r="AA684" s="106"/>
      <c r="AB684" s="106"/>
      <c r="AC684" s="106"/>
      <c r="AD684" s="106"/>
      <c r="AE684" s="106"/>
      <c r="AF684" s="106"/>
      <c r="AG684" s="106"/>
      <c r="AH684" s="106"/>
      <c r="AI684" s="106"/>
      <c r="AJ684" s="106"/>
      <c r="AK684" s="91"/>
      <c r="AL684" s="91"/>
      <c r="AM684" s="91"/>
      <c r="AN684" s="91"/>
      <c r="AO684" s="91"/>
      <c r="AP684" s="91"/>
      <c r="AQ684" s="91"/>
      <c r="AR684" s="91"/>
      <c r="AS684" s="91"/>
      <c r="AT684" s="91"/>
      <c r="AU684" s="91"/>
      <c r="AV684" s="91"/>
      <c r="AW684" s="91"/>
      <c r="AX684" s="91"/>
      <c r="AY684" s="91"/>
      <c r="AZ684" s="91"/>
      <c r="BA684" s="91"/>
      <c r="BB684" s="91"/>
      <c r="BC684" s="91"/>
      <c r="BD684" s="91"/>
      <c r="BE684" s="91"/>
      <c r="BF684" s="91"/>
      <c r="BG684" s="91"/>
      <c r="BH684" s="91"/>
      <c r="BI684" s="91"/>
    </row>
    <row r="685" spans="2:61">
      <c r="B685" s="1617"/>
      <c r="C685" s="593"/>
      <c r="D685" s="594"/>
      <c r="E685" s="1618"/>
      <c r="F685" s="1618"/>
      <c r="G685" s="1618"/>
      <c r="H685" s="1618"/>
      <c r="I685" s="1618"/>
      <c r="J685" s="1618"/>
      <c r="K685" s="1618"/>
      <c r="L685" s="1618"/>
      <c r="M685" s="1187"/>
      <c r="N685" s="1187"/>
      <c r="O685" s="1187"/>
      <c r="P685" s="1618"/>
      <c r="Q685" s="204"/>
      <c r="V685" s="91"/>
      <c r="W685" s="91"/>
      <c r="X685" s="106"/>
      <c r="Y685" s="106"/>
      <c r="Z685" s="106"/>
      <c r="AA685" s="106"/>
      <c r="AB685" s="106"/>
      <c r="AC685" s="106"/>
      <c r="AD685" s="106"/>
      <c r="AE685" s="106"/>
      <c r="AF685" s="106"/>
      <c r="AG685" s="106"/>
      <c r="AH685" s="106"/>
      <c r="AI685" s="106"/>
      <c r="AJ685" s="106"/>
      <c r="AK685" s="91"/>
      <c r="AL685" s="91"/>
      <c r="AM685" s="91"/>
      <c r="AN685" s="91"/>
      <c r="AO685" s="91"/>
      <c r="AP685" s="91"/>
      <c r="AQ685" s="91"/>
      <c r="AR685" s="91"/>
      <c r="AS685" s="91"/>
      <c r="AT685" s="91"/>
      <c r="AU685" s="91"/>
      <c r="AV685" s="91"/>
      <c r="AW685" s="91"/>
      <c r="AX685" s="91"/>
      <c r="AY685" s="91"/>
      <c r="AZ685" s="91"/>
      <c r="BA685" s="91"/>
      <c r="BB685" s="91"/>
      <c r="BC685" s="91"/>
      <c r="BD685" s="91"/>
      <c r="BE685" s="91"/>
      <c r="BF685" s="91"/>
      <c r="BG685" s="91"/>
      <c r="BH685" s="91"/>
      <c r="BI685" s="91"/>
    </row>
    <row r="686" spans="2:61">
      <c r="B686" s="91"/>
      <c r="C686" s="597"/>
      <c r="D686" s="598"/>
      <c r="E686" s="599"/>
      <c r="F686" s="599"/>
      <c r="G686" s="599"/>
      <c r="H686" s="599"/>
      <c r="I686" s="599"/>
      <c r="J686" s="599"/>
      <c r="K686" s="599"/>
      <c r="L686" s="600"/>
      <c r="M686" s="600"/>
      <c r="N686" s="600"/>
      <c r="O686" s="600"/>
      <c r="P686" s="599"/>
      <c r="Q686" s="204"/>
      <c r="V686" s="91"/>
      <c r="W686" s="91"/>
      <c r="X686" s="106"/>
      <c r="Y686" s="106"/>
      <c r="Z686" s="106"/>
      <c r="AA686" s="106"/>
      <c r="AB686" s="106"/>
      <c r="AC686" s="106"/>
      <c r="AD686" s="106"/>
      <c r="AE686" s="106"/>
      <c r="AF686" s="106"/>
      <c r="AG686" s="106"/>
      <c r="AH686" s="106"/>
      <c r="AI686" s="106"/>
      <c r="AJ686" s="106"/>
      <c r="AK686" s="91"/>
      <c r="AL686" s="91"/>
      <c r="AM686" s="91"/>
      <c r="AN686" s="91"/>
      <c r="AO686" s="91"/>
      <c r="AP686" s="91"/>
      <c r="AQ686" s="91"/>
      <c r="AR686" s="91"/>
      <c r="AS686" s="91"/>
      <c r="AT686" s="91"/>
      <c r="AU686" s="91"/>
      <c r="AV686" s="91"/>
      <c r="AW686" s="91"/>
      <c r="AX686" s="91"/>
      <c r="AY686" s="91"/>
      <c r="AZ686" s="91"/>
      <c r="BA686" s="91"/>
      <c r="BB686" s="91"/>
      <c r="BC686" s="91"/>
      <c r="BD686" s="91"/>
      <c r="BE686" s="91"/>
      <c r="BF686" s="91"/>
      <c r="BG686" s="91"/>
      <c r="BH686" s="91"/>
      <c r="BI686" s="91"/>
    </row>
    <row r="687" spans="2:61">
      <c r="B687" s="91"/>
      <c r="C687" s="1112"/>
      <c r="D687" s="248"/>
      <c r="E687" s="134"/>
      <c r="F687" s="134"/>
      <c r="G687" s="134"/>
      <c r="H687" s="134"/>
      <c r="I687" s="134"/>
      <c r="J687" s="134"/>
      <c r="K687" s="134"/>
      <c r="L687" s="529"/>
      <c r="M687" s="529"/>
      <c r="N687" s="134"/>
      <c r="O687" s="134"/>
      <c r="P687" s="134"/>
      <c r="Q687" s="204"/>
      <c r="V687" s="91"/>
      <c r="W687" s="91"/>
      <c r="X687" s="106"/>
      <c r="Y687" s="106"/>
      <c r="Z687" s="106"/>
      <c r="AA687" s="106"/>
      <c r="AB687" s="106"/>
      <c r="AC687" s="106"/>
      <c r="AD687" s="106"/>
      <c r="AE687" s="106"/>
      <c r="AF687" s="106"/>
      <c r="AG687" s="106"/>
      <c r="AH687" s="106"/>
      <c r="AI687" s="106"/>
      <c r="AJ687" s="106"/>
      <c r="AK687" s="91"/>
      <c r="AL687" s="91"/>
      <c r="AM687" s="91"/>
      <c r="AN687" s="91"/>
      <c r="AO687" s="91"/>
      <c r="AP687" s="91"/>
      <c r="AQ687" s="91"/>
      <c r="AR687" s="91"/>
      <c r="AS687" s="91"/>
      <c r="AT687" s="91"/>
      <c r="AU687" s="91"/>
      <c r="AV687" s="91"/>
      <c r="AW687" s="91"/>
      <c r="AX687" s="91"/>
      <c r="AY687" s="91"/>
      <c r="AZ687" s="91"/>
      <c r="BA687" s="91"/>
      <c r="BB687" s="91"/>
      <c r="BC687" s="91"/>
      <c r="BD687" s="91"/>
      <c r="BE687" s="91"/>
      <c r="BF687" s="91"/>
      <c r="BG687" s="91"/>
      <c r="BH687" s="91"/>
      <c r="BI687" s="91"/>
    </row>
    <row r="688" spans="2:61">
      <c r="B688" s="91"/>
      <c r="C688" s="91"/>
      <c r="D688" s="106"/>
      <c r="E688" s="106"/>
      <c r="F688" s="106"/>
      <c r="G688" s="106"/>
      <c r="H688" s="106"/>
      <c r="I688" s="106"/>
      <c r="J688" s="106"/>
      <c r="K688" s="106"/>
      <c r="L688" s="106"/>
      <c r="M688" s="106"/>
      <c r="N688" s="106"/>
      <c r="O688" s="106"/>
      <c r="P688" s="91"/>
      <c r="Q688" s="204"/>
      <c r="V688" s="91"/>
      <c r="W688" s="91"/>
      <c r="X688" s="106"/>
      <c r="Y688" s="106"/>
      <c r="Z688" s="106"/>
      <c r="AA688" s="106"/>
      <c r="AB688" s="106"/>
      <c r="AC688" s="106"/>
      <c r="AD688" s="106"/>
      <c r="AE688" s="106"/>
      <c r="AF688" s="106"/>
      <c r="AG688" s="106"/>
      <c r="AH688" s="106"/>
      <c r="AI688" s="106"/>
      <c r="AJ688" s="106"/>
      <c r="AK688" s="91"/>
      <c r="AL688" s="91"/>
      <c r="AM688" s="91"/>
      <c r="AN688" s="91"/>
      <c r="AO688" s="91"/>
      <c r="AP688" s="91"/>
      <c r="AQ688" s="91"/>
      <c r="AR688" s="91"/>
      <c r="AS688" s="91"/>
      <c r="AT688" s="91"/>
      <c r="AU688" s="91"/>
      <c r="AV688" s="91"/>
      <c r="AW688" s="91"/>
      <c r="AX688" s="91"/>
      <c r="AY688" s="91"/>
      <c r="AZ688" s="91"/>
      <c r="BA688" s="91"/>
      <c r="BB688" s="91"/>
      <c r="BC688" s="91"/>
      <c r="BD688" s="91"/>
      <c r="BE688" s="91"/>
      <c r="BF688" s="91"/>
      <c r="BG688" s="91"/>
      <c r="BH688" s="91"/>
      <c r="BI688" s="91"/>
    </row>
    <row r="689" spans="5:61">
      <c r="E689" s="1059"/>
      <c r="F689" s="1059"/>
      <c r="G689" s="1059"/>
      <c r="H689" s="1059"/>
      <c r="I689" s="1054"/>
      <c r="J689" s="1054"/>
      <c r="K689" s="1054"/>
      <c r="L689" s="1054"/>
      <c r="M689" s="1054"/>
      <c r="N689" s="1054"/>
      <c r="O689" s="1054"/>
      <c r="P689" s="1054"/>
      <c r="Q689" s="1060"/>
      <c r="V689" s="91"/>
      <c r="W689" s="91"/>
      <c r="X689" s="106"/>
      <c r="Y689" s="106"/>
      <c r="Z689" s="106"/>
      <c r="AA689" s="106"/>
      <c r="AB689" s="106"/>
      <c r="AC689" s="106"/>
      <c r="AD689" s="106"/>
      <c r="AE689" s="106"/>
      <c r="AF689" s="106"/>
      <c r="AG689" s="106"/>
      <c r="AH689" s="106"/>
      <c r="AI689" s="106"/>
      <c r="AJ689" s="106"/>
      <c r="AK689" s="91"/>
      <c r="AL689" s="91"/>
      <c r="AM689" s="91"/>
      <c r="AN689" s="91"/>
      <c r="AO689" s="91"/>
      <c r="AP689" s="91"/>
      <c r="AQ689" s="91"/>
      <c r="AR689" s="91"/>
      <c r="AS689" s="91"/>
      <c r="AT689" s="91"/>
      <c r="AU689" s="91"/>
      <c r="AV689" s="91"/>
      <c r="AW689" s="91"/>
      <c r="AX689" s="91"/>
      <c r="AY689" s="91"/>
      <c r="AZ689" s="91"/>
      <c r="BA689" s="91"/>
      <c r="BB689" s="91"/>
      <c r="BC689" s="91"/>
      <c r="BD689" s="91"/>
      <c r="BE689" s="91"/>
      <c r="BF689" s="91"/>
      <c r="BG689" s="91"/>
      <c r="BH689" s="91"/>
      <c r="BI689" s="91"/>
    </row>
    <row r="690" spans="5:61">
      <c r="I690" s="1054"/>
      <c r="J690" s="1054"/>
      <c r="K690" s="1054"/>
      <c r="L690" s="490"/>
      <c r="M690" s="490"/>
      <c r="N690" s="490"/>
      <c r="O690" s="490"/>
      <c r="P690" s="490"/>
      <c r="Q690" s="467"/>
      <c r="V690" s="91"/>
      <c r="W690" s="91"/>
      <c r="X690" s="106"/>
      <c r="Y690" s="106"/>
      <c r="Z690" s="106"/>
      <c r="AA690" s="106"/>
      <c r="AB690" s="106"/>
      <c r="AC690" s="106"/>
      <c r="AD690" s="106"/>
      <c r="AE690" s="106"/>
      <c r="AF690" s="106"/>
      <c r="AG690" s="106"/>
      <c r="AH690" s="106"/>
      <c r="AI690" s="106"/>
      <c r="AJ690" s="106"/>
      <c r="AK690" s="91"/>
      <c r="AL690" s="91"/>
      <c r="AM690" s="91"/>
      <c r="AN690" s="91"/>
      <c r="AO690" s="91"/>
      <c r="AP690" s="91"/>
      <c r="AQ690" s="91"/>
      <c r="AR690" s="91"/>
      <c r="AS690" s="91"/>
      <c r="AT690" s="91"/>
      <c r="AU690" s="91"/>
      <c r="AV690" s="91"/>
      <c r="AW690" s="91"/>
      <c r="AX690" s="91"/>
      <c r="AY690" s="91"/>
      <c r="AZ690" s="91"/>
      <c r="BA690" s="91"/>
      <c r="BB690" s="91"/>
      <c r="BC690" s="91"/>
      <c r="BD690" s="91"/>
      <c r="BE690" s="91"/>
      <c r="BF690" s="91"/>
      <c r="BG690" s="91"/>
      <c r="BH690" s="91"/>
      <c r="BI690" s="91"/>
    </row>
    <row r="691" spans="5:61">
      <c r="Q691" s="467"/>
      <c r="V691" s="91"/>
      <c r="W691" s="91"/>
      <c r="X691" s="106"/>
      <c r="Y691" s="106"/>
      <c r="Z691" s="106"/>
      <c r="AA691" s="106"/>
      <c r="AB691" s="106"/>
      <c r="AC691" s="106"/>
      <c r="AD691" s="106"/>
      <c r="AE691" s="106"/>
      <c r="AF691" s="106"/>
      <c r="AG691" s="106"/>
      <c r="AH691" s="106"/>
      <c r="AI691" s="106"/>
      <c r="AJ691" s="106"/>
      <c r="AK691" s="91"/>
      <c r="AL691" s="91"/>
      <c r="AM691" s="91"/>
      <c r="AN691" s="91"/>
      <c r="AO691" s="91"/>
      <c r="AP691" s="91"/>
      <c r="AQ691" s="91"/>
      <c r="AR691" s="91"/>
      <c r="AS691" s="91"/>
      <c r="AT691" s="91"/>
      <c r="AU691" s="91"/>
      <c r="AV691" s="91"/>
      <c r="AW691" s="91"/>
      <c r="AX691" s="91"/>
      <c r="AY691" s="91"/>
      <c r="AZ691" s="91"/>
      <c r="BA691" s="91"/>
      <c r="BB691" s="91"/>
      <c r="BC691" s="91"/>
      <c r="BD691" s="91"/>
      <c r="BE691" s="91"/>
      <c r="BF691" s="91"/>
      <c r="BG691" s="91"/>
      <c r="BH691" s="91"/>
      <c r="BI691" s="91"/>
    </row>
    <row r="692" spans="5:61">
      <c r="Q692" s="467"/>
      <c r="V692" s="91"/>
      <c r="W692" s="91"/>
      <c r="X692" s="106"/>
      <c r="Y692" s="106"/>
      <c r="Z692" s="106"/>
      <c r="AA692" s="106"/>
      <c r="AB692" s="106"/>
      <c r="AC692" s="106"/>
      <c r="AD692" s="106"/>
      <c r="AE692" s="106"/>
      <c r="AF692" s="106"/>
      <c r="AG692" s="106"/>
      <c r="AH692" s="106"/>
      <c r="AI692" s="106"/>
      <c r="AJ692" s="106"/>
      <c r="AK692" s="91"/>
      <c r="AL692" s="91"/>
      <c r="AM692" s="91"/>
      <c r="AN692" s="91"/>
      <c r="AO692" s="91"/>
      <c r="AP692" s="91"/>
      <c r="AQ692" s="91"/>
      <c r="AR692" s="91"/>
      <c r="AS692" s="91"/>
      <c r="AT692" s="91"/>
      <c r="AU692" s="91"/>
      <c r="AV692" s="91"/>
      <c r="AW692" s="91"/>
      <c r="AX692" s="91"/>
      <c r="AY692" s="91"/>
      <c r="AZ692" s="91"/>
      <c r="BA692" s="91"/>
      <c r="BB692" s="91"/>
      <c r="BC692" s="91"/>
      <c r="BD692" s="91"/>
      <c r="BE692" s="91"/>
      <c r="BF692" s="91"/>
      <c r="BG692" s="91"/>
      <c r="BH692" s="91"/>
      <c r="BI692" s="91"/>
    </row>
    <row r="693" spans="5:61">
      <c r="P693"/>
      <c r="Q693" s="467"/>
      <c r="V693" s="91"/>
      <c r="W693" s="91"/>
      <c r="X693" s="106"/>
      <c r="Y693" s="106"/>
      <c r="Z693" s="106"/>
      <c r="AA693" s="106"/>
      <c r="AB693" s="106"/>
      <c r="AC693" s="106"/>
      <c r="AD693" s="106"/>
      <c r="AE693" s="106"/>
      <c r="AF693" s="106"/>
      <c r="AG693" s="106"/>
      <c r="AH693" s="106"/>
      <c r="AI693" s="106"/>
      <c r="AJ693" s="106"/>
      <c r="AK693" s="91"/>
      <c r="AL693" s="91"/>
      <c r="AM693" s="91"/>
      <c r="AN693" s="91"/>
      <c r="AO693" s="91"/>
      <c r="AP693" s="91"/>
      <c r="AQ693" s="91"/>
      <c r="AR693" s="91"/>
      <c r="AS693" s="91"/>
      <c r="AT693" s="91"/>
      <c r="AU693" s="91"/>
      <c r="AV693" s="91"/>
      <c r="AW693" s="91"/>
      <c r="AX693" s="91"/>
      <c r="AY693" s="91"/>
      <c r="AZ693" s="91"/>
      <c r="BA693" s="91"/>
      <c r="BB693" s="91"/>
      <c r="BC693" s="91"/>
      <c r="BD693" s="91"/>
      <c r="BE693" s="91"/>
      <c r="BF693" s="91"/>
      <c r="BG693" s="91"/>
      <c r="BH693" s="91"/>
      <c r="BI693" s="91"/>
    </row>
    <row r="694" spans="5:61">
      <c r="P694"/>
      <c r="Q694" s="467"/>
      <c r="V694" s="91"/>
      <c r="W694" s="91"/>
      <c r="X694" s="106"/>
      <c r="Y694" s="106"/>
      <c r="Z694" s="106"/>
      <c r="AA694" s="106"/>
      <c r="AB694" s="106"/>
      <c r="AC694" s="106"/>
      <c r="AD694" s="106"/>
      <c r="AE694" s="106"/>
      <c r="AF694" s="106"/>
      <c r="AG694" s="106"/>
      <c r="AH694" s="106"/>
      <c r="AI694" s="106"/>
      <c r="AJ694" s="106"/>
      <c r="AK694" s="91"/>
      <c r="AL694" s="91"/>
      <c r="AM694" s="91"/>
      <c r="AN694" s="91"/>
      <c r="AO694" s="91"/>
      <c r="AP694" s="91"/>
      <c r="AQ694" s="91"/>
      <c r="AR694" s="91"/>
      <c r="AS694" s="91"/>
      <c r="AT694" s="91"/>
      <c r="AU694" s="91"/>
      <c r="AV694" s="91"/>
      <c r="AW694" s="91"/>
      <c r="AX694" s="91"/>
      <c r="AY694" s="91"/>
      <c r="AZ694" s="91"/>
      <c r="BA694" s="91"/>
      <c r="BB694" s="91"/>
      <c r="BC694" s="91"/>
      <c r="BD694" s="91"/>
      <c r="BE694" s="91"/>
      <c r="BF694" s="91"/>
      <c r="BG694" s="91"/>
      <c r="BH694" s="91"/>
      <c r="BI694" s="91"/>
    </row>
    <row r="695" spans="5:61">
      <c r="V695" s="91"/>
      <c r="W695" s="91"/>
      <c r="X695" s="106"/>
      <c r="Y695" s="106"/>
      <c r="Z695" s="106"/>
      <c r="AA695" s="106"/>
      <c r="AB695" s="106"/>
      <c r="AC695" s="106"/>
      <c r="AD695" s="106"/>
      <c r="AE695" s="106"/>
      <c r="AF695" s="106"/>
      <c r="AG695" s="106"/>
      <c r="AH695" s="106"/>
      <c r="AI695" s="106"/>
      <c r="AJ695" s="106"/>
      <c r="AK695" s="91"/>
      <c r="AL695" s="91"/>
      <c r="AM695" s="91"/>
      <c r="AN695" s="91"/>
      <c r="AO695" s="91"/>
      <c r="AP695" s="91"/>
      <c r="AQ695" s="91"/>
      <c r="AR695" s="91"/>
      <c r="AS695" s="91"/>
      <c r="AT695" s="91"/>
      <c r="AU695" s="91"/>
      <c r="AV695" s="91"/>
      <c r="AW695" s="91"/>
      <c r="AX695" s="91"/>
      <c r="AY695" s="91"/>
      <c r="AZ695" s="91"/>
      <c r="BA695" s="91"/>
      <c r="BB695" s="91"/>
      <c r="BC695" s="91"/>
      <c r="BD695" s="91"/>
      <c r="BE695" s="91"/>
      <c r="BF695" s="91"/>
      <c r="BG695" s="91"/>
      <c r="BH695" s="91"/>
      <c r="BI695" s="91"/>
    </row>
    <row r="696" spans="5:61">
      <c r="V696" s="91"/>
      <c r="W696" s="91"/>
      <c r="X696" s="106"/>
      <c r="Y696" s="106"/>
      <c r="Z696" s="106"/>
      <c r="AA696" s="106"/>
      <c r="AB696" s="106"/>
      <c r="AC696" s="106"/>
      <c r="AD696" s="106"/>
      <c r="AE696" s="106"/>
      <c r="AF696" s="106"/>
      <c r="AG696" s="106"/>
      <c r="AH696" s="106"/>
      <c r="AI696" s="106"/>
      <c r="AJ696" s="106"/>
      <c r="AK696" s="91"/>
      <c r="AL696" s="91"/>
      <c r="AM696" s="91"/>
      <c r="AN696" s="91"/>
      <c r="AO696" s="91"/>
      <c r="AP696" s="91"/>
      <c r="AQ696" s="91"/>
      <c r="AR696" s="91"/>
      <c r="AS696" s="91"/>
      <c r="AT696" s="91"/>
      <c r="AU696" s="91"/>
      <c r="AV696" s="91"/>
      <c r="AW696" s="91"/>
      <c r="AX696" s="91"/>
      <c r="AY696" s="91"/>
      <c r="AZ696" s="91"/>
      <c r="BA696" s="91"/>
      <c r="BB696" s="91"/>
      <c r="BC696" s="91"/>
      <c r="BD696" s="91"/>
      <c r="BE696" s="91"/>
      <c r="BF696" s="91"/>
      <c r="BG696" s="91"/>
      <c r="BH696" s="91"/>
      <c r="BI696" s="91"/>
    </row>
    <row r="697" spans="5:61">
      <c r="V697" s="91"/>
      <c r="W697" s="91"/>
      <c r="X697" s="106"/>
      <c r="Y697" s="106"/>
      <c r="Z697" s="106"/>
      <c r="AA697" s="106"/>
      <c r="AB697" s="106"/>
      <c r="AC697" s="106"/>
      <c r="AD697" s="106"/>
      <c r="AE697" s="106"/>
      <c r="AF697" s="106"/>
      <c r="AG697" s="106"/>
      <c r="AH697" s="106"/>
      <c r="AI697" s="106"/>
      <c r="AJ697" s="106"/>
      <c r="AK697" s="91"/>
      <c r="AL697" s="91"/>
      <c r="AM697" s="91"/>
      <c r="AN697" s="91"/>
      <c r="AO697" s="91"/>
      <c r="AP697" s="91"/>
      <c r="AQ697" s="91"/>
      <c r="AR697" s="91"/>
      <c r="AS697" s="91"/>
      <c r="AT697" s="91"/>
      <c r="AU697" s="91"/>
      <c r="AV697" s="91"/>
      <c r="AW697" s="91"/>
      <c r="AX697" s="91"/>
      <c r="AY697" s="91"/>
      <c r="AZ697" s="91"/>
      <c r="BA697" s="91"/>
      <c r="BB697" s="91"/>
      <c r="BC697" s="91"/>
      <c r="BD697" s="91"/>
      <c r="BE697" s="91"/>
      <c r="BF697" s="91"/>
      <c r="BG697" s="91"/>
      <c r="BH697" s="91"/>
      <c r="BI697" s="91"/>
    </row>
    <row r="698" spans="5:61">
      <c r="V698" s="91"/>
      <c r="W698" s="91"/>
      <c r="X698" s="106"/>
      <c r="Y698" s="106"/>
      <c r="Z698" s="106"/>
      <c r="AA698" s="106"/>
      <c r="AB698" s="106"/>
      <c r="AC698" s="106"/>
      <c r="AD698" s="106"/>
      <c r="AE698" s="106"/>
      <c r="AF698" s="106"/>
      <c r="AG698" s="106"/>
      <c r="AH698" s="106"/>
      <c r="AI698" s="106"/>
      <c r="AJ698" s="106"/>
      <c r="AK698" s="91"/>
      <c r="AL698" s="91"/>
      <c r="AM698" s="91"/>
      <c r="AN698" s="91"/>
      <c r="AO698" s="91"/>
      <c r="AP698" s="91"/>
      <c r="AQ698" s="91"/>
      <c r="AR698" s="91"/>
      <c r="AS698" s="91"/>
      <c r="AT698" s="91"/>
      <c r="AU698" s="91"/>
      <c r="AV698" s="91"/>
      <c r="AW698" s="91"/>
      <c r="AX698" s="91"/>
      <c r="AY698" s="91"/>
      <c r="AZ698" s="91"/>
      <c r="BA698" s="91"/>
      <c r="BB698" s="91"/>
      <c r="BC698" s="91"/>
      <c r="BD698" s="91"/>
      <c r="BE698" s="91"/>
      <c r="BF698" s="91"/>
      <c r="BG698" s="91"/>
      <c r="BH698" s="91"/>
      <c r="BI698" s="91"/>
    </row>
    <row r="699" spans="5:61">
      <c r="V699" s="91"/>
      <c r="W699" s="91"/>
      <c r="X699" s="106"/>
      <c r="Y699" s="106"/>
      <c r="Z699" s="106"/>
      <c r="AA699" s="106"/>
      <c r="AB699" s="106"/>
      <c r="AC699" s="106"/>
      <c r="AD699" s="106"/>
      <c r="AE699" s="106"/>
      <c r="AF699" s="106"/>
      <c r="AG699" s="106"/>
      <c r="AH699" s="106"/>
      <c r="AI699" s="106"/>
      <c r="AJ699" s="106"/>
      <c r="AK699" s="91"/>
      <c r="AL699" s="91"/>
      <c r="AM699" s="91"/>
      <c r="AN699" s="91"/>
      <c r="AO699" s="91"/>
      <c r="AP699" s="91"/>
      <c r="AQ699" s="91"/>
      <c r="AR699" s="91"/>
      <c r="AS699" s="91"/>
      <c r="AT699" s="91"/>
      <c r="AU699" s="91"/>
      <c r="AV699" s="91"/>
      <c r="AW699" s="91"/>
      <c r="AX699" s="91"/>
      <c r="AY699" s="91"/>
      <c r="AZ699" s="91"/>
      <c r="BA699" s="91"/>
      <c r="BB699" s="91"/>
      <c r="BC699" s="91"/>
      <c r="BD699" s="91"/>
      <c r="BE699" s="91"/>
      <c r="BF699" s="91"/>
      <c r="BG699" s="91"/>
      <c r="BH699" s="91"/>
      <c r="BI699" s="91"/>
    </row>
    <row r="700" spans="5:61">
      <c r="V700" s="91"/>
      <c r="W700" s="91"/>
      <c r="X700" s="106"/>
      <c r="Y700" s="106"/>
      <c r="Z700" s="106"/>
      <c r="AA700" s="106"/>
      <c r="AB700" s="106"/>
      <c r="AC700" s="106"/>
      <c r="AD700" s="106"/>
      <c r="AE700" s="106"/>
      <c r="AF700" s="106"/>
      <c r="AG700" s="106"/>
      <c r="AH700" s="106"/>
      <c r="AI700" s="106"/>
      <c r="AJ700" s="106"/>
      <c r="AK700" s="91"/>
      <c r="AL700" s="91"/>
      <c r="AM700" s="91"/>
      <c r="AN700" s="91"/>
      <c r="AO700" s="91"/>
      <c r="AP700" s="91"/>
      <c r="AQ700" s="91"/>
      <c r="AR700" s="91"/>
      <c r="AS700" s="91"/>
      <c r="AT700" s="91"/>
      <c r="AU700" s="91"/>
      <c r="AV700" s="91"/>
      <c r="AW700" s="91"/>
      <c r="AX700" s="91"/>
      <c r="AY700" s="91"/>
      <c r="AZ700" s="91"/>
      <c r="BA700" s="91"/>
      <c r="BB700" s="91"/>
      <c r="BC700" s="91"/>
      <c r="BD700" s="91"/>
      <c r="BE700" s="91"/>
      <c r="BF700" s="91"/>
      <c r="BG700" s="91"/>
      <c r="BH700" s="91"/>
      <c r="BI700" s="91"/>
    </row>
    <row r="701" spans="5:61"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</row>
    <row r="702" spans="5:61"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</row>
    <row r="703" spans="5:61"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</row>
    <row r="704" spans="5:61"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</row>
    <row r="705" spans="24:36"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</row>
    <row r="706" spans="24:36"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</row>
    <row r="707" spans="24:36"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</row>
    <row r="708" spans="24:36"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</row>
    <row r="709" spans="24:36"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</row>
    <row r="710" spans="24:36"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</row>
    <row r="711" spans="24:36"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</row>
    <row r="712" spans="24:36"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</row>
    <row r="713" spans="24:36"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</row>
    <row r="714" spans="24:36"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</row>
    <row r="715" spans="24:36"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</row>
    <row r="716" spans="24:36"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</row>
    <row r="717" spans="24:36"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</row>
    <row r="718" spans="24:36"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</row>
    <row r="719" spans="24:36"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</row>
    <row r="720" spans="24:36"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</row>
    <row r="721" spans="24:36"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</row>
    <row r="722" spans="24:36"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</row>
    <row r="723" spans="24:36"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</row>
    <row r="724" spans="24:36"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</row>
    <row r="725" spans="24:36"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</row>
    <row r="726" spans="24:36"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</row>
    <row r="727" spans="24:36"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</row>
    <row r="728" spans="24:36"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</row>
    <row r="729" spans="24:36"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</row>
    <row r="730" spans="24:36"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</row>
    <row r="731" spans="24:36"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</row>
    <row r="732" spans="24:36"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</row>
    <row r="733" spans="24:36"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</row>
    <row r="734" spans="24:36"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</row>
    <row r="735" spans="24:36"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</row>
    <row r="736" spans="24:36"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</row>
    <row r="737" spans="24:36"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</row>
    <row r="738" spans="24:36"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</row>
    <row r="739" spans="24:36"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</row>
    <row r="740" spans="24:36"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</row>
    <row r="741" spans="24:36"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</row>
    <row r="742" spans="24:36"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</row>
    <row r="743" spans="24:36"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</row>
    <row r="744" spans="24:36"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</row>
    <row r="745" spans="24:36"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</row>
    <row r="746" spans="24:36"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</row>
    <row r="747" spans="24:36"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</row>
    <row r="748" spans="24:36"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</row>
    <row r="749" spans="24:36"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</row>
    <row r="750" spans="24:36"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</row>
    <row r="751" spans="24:36"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</row>
    <row r="752" spans="24:36"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</row>
    <row r="753" spans="24:36"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</row>
    <row r="754" spans="24:36"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</row>
    <row r="755" spans="24:36"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</row>
    <row r="756" spans="24:36"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</row>
    <row r="757" spans="24:36"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</row>
    <row r="758" spans="24:36"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</row>
    <row r="759" spans="24:36"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</row>
    <row r="760" spans="24:36"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</row>
    <row r="761" spans="24:36"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</row>
    <row r="762" spans="24:36"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</row>
    <row r="813" spans="16:17">
      <c r="P813"/>
      <c r="Q813" s="467"/>
    </row>
    <row r="814" spans="16:17">
      <c r="P814"/>
      <c r="Q814" s="467"/>
    </row>
  </sheetData>
  <phoneticPr fontId="54" type="noConversion"/>
  <pageMargins left="0" right="0" top="0" bottom="0" header="0.51180555555555496" footer="0.51180555555555496"/>
  <pageSetup paperSize="9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C169B-AB24-48C5-8E49-8678225C7E00}">
  <dimension ref="A1:BI830"/>
  <sheetViews>
    <sheetView topLeftCell="A52" zoomScaleNormal="100" workbookViewId="0">
      <selection activeCell="C82" sqref="C82"/>
    </sheetView>
  </sheetViews>
  <sheetFormatPr defaultRowHeight="15"/>
  <cols>
    <col min="1" max="1" width="1.5703125" customWidth="1"/>
    <col min="2" max="2" width="8.5703125" customWidth="1"/>
    <col min="3" max="3" width="34.28515625" customWidth="1"/>
    <col min="4" max="4" width="8.28515625" style="1" customWidth="1"/>
    <col min="5" max="5" width="6.85546875" style="1" customWidth="1"/>
    <col min="6" max="6" width="6.7109375" style="1" customWidth="1"/>
    <col min="7" max="7" width="9" style="1" customWidth="1"/>
    <col min="8" max="8" width="9.85546875" style="1" customWidth="1"/>
    <col min="9" max="9" width="7.7109375" style="1" customWidth="1"/>
    <col min="10" max="10" width="8" style="1" customWidth="1"/>
    <col min="11" max="11" width="4.7109375" style="1" customWidth="1"/>
    <col min="12" max="12" width="8" style="1" customWidth="1"/>
    <col min="13" max="13" width="21.28515625" style="1" customWidth="1"/>
    <col min="14" max="14" width="8.28515625" style="1" customWidth="1"/>
    <col min="15" max="15" width="10.140625" style="1" customWidth="1"/>
    <col min="16" max="16" width="6.85546875" style="1" customWidth="1"/>
    <col min="17" max="17" width="19" customWidth="1"/>
    <col min="18" max="18" width="9" customWidth="1"/>
    <col min="19" max="19" width="10.7109375" customWidth="1"/>
    <col min="20" max="20" width="12" customWidth="1"/>
    <col min="21" max="21" width="7.5703125" bestFit="1" customWidth="1"/>
    <col min="22" max="22" width="8" customWidth="1"/>
    <col min="24" max="24" width="6.42578125" bestFit="1" customWidth="1"/>
    <col min="25" max="25" width="8.42578125" bestFit="1" customWidth="1"/>
    <col min="26" max="26" width="6.42578125" bestFit="1" customWidth="1"/>
    <col min="31" max="31" width="7.85546875" customWidth="1"/>
    <col min="32" max="32" width="4.85546875" customWidth="1"/>
    <col min="33" max="33" width="5.85546875" customWidth="1"/>
  </cols>
  <sheetData>
    <row r="1" spans="2:59" ht="7.5" customHeight="1">
      <c r="Q1" s="11"/>
      <c r="R1" s="11"/>
      <c r="S1" s="11"/>
      <c r="T1" s="11"/>
      <c r="U1" s="3"/>
      <c r="V1" s="3"/>
      <c r="W1" s="3"/>
      <c r="X1" s="4"/>
      <c r="Y1" s="7"/>
      <c r="Z1" s="3"/>
      <c r="AA1" s="8"/>
      <c r="AB1" s="3"/>
      <c r="AC1" s="5"/>
      <c r="AD1" s="5"/>
      <c r="AE1" s="3"/>
      <c r="AF1" s="5"/>
      <c r="AG1" s="5"/>
      <c r="AH1" s="5"/>
      <c r="AI1" s="5"/>
      <c r="AJ1" s="3"/>
      <c r="AK1" s="3"/>
      <c r="AL1" s="3"/>
      <c r="AM1" s="4"/>
      <c r="AN1" s="10"/>
      <c r="AO1" s="3"/>
      <c r="AP1" s="3"/>
      <c r="AQ1" s="3"/>
      <c r="AR1" s="4"/>
      <c r="AS1" s="4"/>
      <c r="AT1" s="5"/>
      <c r="AU1" s="11"/>
      <c r="AV1" s="11"/>
    </row>
    <row r="2" spans="2:59">
      <c r="Q2" s="11"/>
      <c r="R2" s="11"/>
      <c r="S2" s="11"/>
      <c r="T2" s="11"/>
      <c r="U2" s="5"/>
      <c r="V2" s="11"/>
      <c r="W2" s="8"/>
      <c r="X2" s="5"/>
      <c r="Y2" s="44"/>
      <c r="Z2" s="8"/>
      <c r="AA2" s="8"/>
      <c r="AB2" s="8"/>
      <c r="AC2" s="11"/>
      <c r="AD2" s="11"/>
      <c r="AE2" s="11"/>
      <c r="AF2" s="5"/>
      <c r="AG2" s="5"/>
      <c r="AH2" s="11"/>
      <c r="AI2" s="5"/>
      <c r="AJ2" s="3"/>
      <c r="AK2" s="3"/>
      <c r="AL2" s="3"/>
      <c r="AM2" s="10"/>
      <c r="AN2" s="10"/>
      <c r="AO2" s="3"/>
      <c r="AP2" s="3"/>
      <c r="AQ2" s="3"/>
      <c r="AR2" s="10"/>
      <c r="AS2" s="10"/>
      <c r="AT2" s="5"/>
      <c r="AU2" s="11"/>
      <c r="AV2" s="11"/>
    </row>
    <row r="3" spans="2:59" ht="12.75" customHeight="1">
      <c r="Q3" s="11"/>
      <c r="R3" s="11"/>
      <c r="S3" s="11"/>
      <c r="T3" s="11"/>
      <c r="U3" s="5"/>
      <c r="V3" s="44"/>
      <c r="W3" s="8"/>
      <c r="X3" s="8"/>
      <c r="Y3" s="8"/>
      <c r="Z3" s="8"/>
      <c r="AA3" s="11"/>
      <c r="AB3" s="11"/>
      <c r="AC3" s="11"/>
      <c r="AD3" s="11"/>
      <c r="AE3" s="11"/>
      <c r="AF3" s="5"/>
      <c r="AG3" s="5"/>
      <c r="AH3" s="11"/>
      <c r="AI3" s="5"/>
      <c r="AJ3" s="3"/>
      <c r="AK3" s="3"/>
      <c r="AL3" s="3"/>
      <c r="AM3" s="10"/>
      <c r="AN3" s="3"/>
      <c r="AO3" s="8"/>
      <c r="AP3" s="5"/>
      <c r="AQ3" s="11"/>
      <c r="AR3" s="5"/>
      <c r="AS3" s="5"/>
      <c r="AT3" s="5"/>
      <c r="AU3" s="11"/>
      <c r="AV3" s="11"/>
    </row>
    <row r="4" spans="2:59">
      <c r="Q4" s="11"/>
      <c r="R4" s="11"/>
      <c r="S4" s="5"/>
      <c r="T4" s="3"/>
      <c r="U4" s="5"/>
      <c r="V4" s="11"/>
      <c r="W4" s="4"/>
      <c r="X4" s="4"/>
      <c r="Y4" s="5"/>
      <c r="Z4" s="11"/>
      <c r="AA4" s="5"/>
      <c r="AB4" s="5"/>
      <c r="AC4" s="5"/>
      <c r="AD4" s="4"/>
      <c r="AE4" s="5"/>
      <c r="AF4" s="5"/>
      <c r="AG4" s="5"/>
      <c r="AH4" s="11"/>
      <c r="AI4" s="5"/>
      <c r="AJ4" s="3"/>
      <c r="AK4" s="11"/>
      <c r="AL4" s="3"/>
      <c r="AM4" s="10"/>
      <c r="AN4" s="3"/>
      <c r="AO4" s="8"/>
      <c r="AP4" s="5"/>
      <c r="AQ4" s="11"/>
      <c r="AR4" s="5"/>
      <c r="AS4" s="5"/>
      <c r="AT4" s="5"/>
      <c r="AU4" s="11"/>
      <c r="AV4" s="11"/>
    </row>
    <row r="5" spans="2:59">
      <c r="C5" s="6" t="s">
        <v>122</v>
      </c>
      <c r="E5"/>
      <c r="F5"/>
      <c r="H5" s="2" t="s">
        <v>308</v>
      </c>
      <c r="J5"/>
      <c r="Q5" s="11"/>
      <c r="R5" s="11"/>
      <c r="S5" s="1938"/>
      <c r="T5" s="1939"/>
      <c r="U5" s="5"/>
      <c r="V5" s="11"/>
      <c r="W5" s="10"/>
      <c r="X5" s="10"/>
      <c r="Y5" s="5"/>
      <c r="Z5" s="11"/>
      <c r="AA5" s="5"/>
      <c r="AB5" s="3"/>
      <c r="AC5" s="5"/>
      <c r="AD5" s="5"/>
      <c r="AE5" s="5"/>
      <c r="AF5" s="5"/>
      <c r="AG5" s="5"/>
      <c r="AH5" s="11"/>
      <c r="AI5" s="5"/>
      <c r="AJ5" s="11"/>
      <c r="AK5" s="5"/>
      <c r="AL5" s="11"/>
      <c r="AM5" s="11"/>
      <c r="AN5" s="1946"/>
      <c r="AO5" s="3"/>
      <c r="AP5" s="5"/>
      <c r="AQ5" s="5"/>
      <c r="AR5" s="5"/>
      <c r="AS5" s="5"/>
      <c r="AT5" s="5"/>
      <c r="AU5" s="11"/>
      <c r="AV5" s="11"/>
    </row>
    <row r="6" spans="2:59" ht="15.75">
      <c r="C6" s="1"/>
      <c r="E6"/>
      <c r="G6" s="1" t="s">
        <v>680</v>
      </c>
      <c r="J6"/>
      <c r="Q6" s="11"/>
      <c r="R6" s="11"/>
      <c r="S6" s="11"/>
      <c r="T6" s="8"/>
      <c r="U6" s="5"/>
      <c r="V6" s="11"/>
      <c r="W6" s="5"/>
      <c r="X6" s="5"/>
      <c r="Y6" s="5"/>
      <c r="Z6" s="11"/>
      <c r="AA6" s="5"/>
      <c r="AB6" s="5"/>
      <c r="AC6" s="8"/>
      <c r="AD6" s="5"/>
      <c r="AE6" s="5"/>
      <c r="AF6" s="5"/>
      <c r="AG6" s="5"/>
      <c r="AH6" s="11"/>
      <c r="AI6" s="5"/>
      <c r="AJ6" s="11"/>
      <c r="AK6" s="16"/>
      <c r="AL6" s="11"/>
      <c r="AM6" s="11"/>
      <c r="AN6" s="11"/>
      <c r="AO6" s="7"/>
      <c r="AP6" s="14"/>
      <c r="AQ6" s="14"/>
      <c r="AR6" s="14"/>
      <c r="AS6" s="14"/>
      <c r="AT6" s="5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</row>
    <row r="7" spans="2:59">
      <c r="C7" s="1"/>
      <c r="E7"/>
      <c r="F7"/>
      <c r="G7"/>
      <c r="H7"/>
      <c r="I7"/>
      <c r="J7"/>
      <c r="Q7" s="11"/>
      <c r="R7" s="11"/>
      <c r="S7" s="5"/>
      <c r="T7" s="8"/>
      <c r="U7" s="5"/>
      <c r="V7" s="11"/>
      <c r="W7" s="5"/>
      <c r="X7" s="5"/>
      <c r="Y7" s="5"/>
      <c r="Z7" s="11"/>
      <c r="AA7" s="5"/>
      <c r="AB7" s="5"/>
      <c r="AC7" s="5"/>
      <c r="AD7" s="5"/>
      <c r="AE7" s="5"/>
      <c r="AF7" s="5"/>
      <c r="AG7" s="5"/>
      <c r="AH7" s="11"/>
      <c r="AI7" s="11"/>
      <c r="AJ7" s="11"/>
      <c r="AK7" s="18"/>
      <c r="AL7" s="11"/>
      <c r="AM7" s="11"/>
      <c r="AN7" s="11"/>
      <c r="AO7" s="3"/>
      <c r="AP7" s="11"/>
      <c r="AQ7" s="5"/>
      <c r="AR7" s="3"/>
      <c r="AS7" s="10"/>
      <c r="AT7" s="5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</row>
    <row r="8" spans="2:59">
      <c r="C8" s="1"/>
      <c r="E8"/>
      <c r="F8"/>
      <c r="G8"/>
      <c r="I8" s="12"/>
      <c r="Q8" s="11"/>
      <c r="R8" s="11"/>
      <c r="S8" s="11"/>
      <c r="T8" s="11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11"/>
      <c r="AI8" s="11"/>
      <c r="AJ8" s="11"/>
      <c r="AK8" s="18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</row>
    <row r="9" spans="2:59">
      <c r="C9" s="1"/>
      <c r="E9" s="328"/>
      <c r="F9"/>
      <c r="G9"/>
      <c r="H9"/>
      <c r="I9"/>
      <c r="J9"/>
      <c r="Q9" s="11"/>
      <c r="R9" s="11"/>
      <c r="S9" s="11"/>
      <c r="T9" s="11"/>
      <c r="U9" s="11"/>
      <c r="V9" s="11"/>
      <c r="W9" s="5"/>
      <c r="X9" s="5"/>
      <c r="Y9" s="5"/>
      <c r="Z9" s="11"/>
      <c r="AA9" s="5"/>
      <c r="AB9" s="11"/>
      <c r="AC9" s="11"/>
      <c r="AD9" s="11"/>
      <c r="AE9" s="11"/>
      <c r="AF9" s="5"/>
      <c r="AG9" s="5"/>
      <c r="AH9" s="11"/>
      <c r="AI9" s="11"/>
      <c r="AJ9" s="11"/>
      <c r="AK9" s="3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</row>
    <row r="10" spans="2:59">
      <c r="C10" s="1"/>
      <c r="I10" s="2"/>
      <c r="J10" s="2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5"/>
      <c r="AG10" s="5"/>
      <c r="AH10" s="11"/>
      <c r="AI10" s="11"/>
      <c r="AJ10" s="11"/>
      <c r="AK10" s="3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</row>
    <row r="11" spans="2:59">
      <c r="C11" s="1"/>
      <c r="E11"/>
      <c r="F11"/>
      <c r="G11"/>
      <c r="H11"/>
      <c r="I11" s="2"/>
      <c r="J11" s="2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</row>
    <row r="12" spans="2:59">
      <c r="C12" s="1"/>
      <c r="I12"/>
      <c r="J12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</row>
    <row r="13" spans="2:59" ht="17.25" customHeight="1">
      <c r="B13" s="17"/>
      <c r="C13" s="17"/>
      <c r="F13"/>
      <c r="G13" s="17"/>
      <c r="H13" s="189"/>
      <c r="I13" t="s">
        <v>679</v>
      </c>
      <c r="J13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23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</row>
    <row r="14" spans="2:59">
      <c r="D14"/>
      <c r="E14"/>
      <c r="F14"/>
      <c r="G14"/>
      <c r="H14" s="2"/>
      <c r="I14"/>
      <c r="J14" s="279"/>
      <c r="AP14" s="23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</row>
    <row r="15" spans="2:59" ht="18.75" customHeight="1">
      <c r="D15"/>
      <c r="E15"/>
      <c r="F15"/>
      <c r="G15" s="329"/>
      <c r="H15" s="329"/>
      <c r="I15" s="329"/>
      <c r="J15" s="329"/>
      <c r="AP15" s="23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</row>
    <row r="16" spans="2:59" ht="16.5" customHeight="1">
      <c r="B16" s="70"/>
      <c r="C16" s="132"/>
      <c r="D16"/>
      <c r="E16"/>
      <c r="F16"/>
      <c r="G16"/>
      <c r="H16"/>
      <c r="I16"/>
      <c r="J16" s="279"/>
      <c r="AP16" s="23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</row>
    <row r="17" spans="2:61">
      <c r="B17" s="70"/>
      <c r="C17" s="132"/>
      <c r="D17" s="2"/>
      <c r="E17" s="329"/>
      <c r="F17" s="6"/>
      <c r="G17" s="6"/>
      <c r="H17" s="9"/>
      <c r="I17"/>
      <c r="J17" s="132"/>
      <c r="AP17" s="23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</row>
    <row r="18" spans="2:61">
      <c r="B18" s="70"/>
      <c r="C18" s="330"/>
      <c r="D18" s="2"/>
      <c r="E18" s="2"/>
      <c r="F18" s="9"/>
      <c r="G18"/>
      <c r="H18" s="9"/>
      <c r="I18"/>
      <c r="J18" s="132"/>
      <c r="AP18" s="23"/>
      <c r="AQ18" s="11"/>
      <c r="AR18" s="15"/>
      <c r="AS18" s="7"/>
      <c r="AT18" s="7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</row>
    <row r="19" spans="2:61" ht="15.75" customHeight="1">
      <c r="B19" s="70"/>
      <c r="C19" s="132"/>
      <c r="D19" s="12" t="s">
        <v>309</v>
      </c>
      <c r="F19" s="329"/>
      <c r="H19"/>
      <c r="I19" s="21"/>
      <c r="J19" s="21"/>
      <c r="AP19" s="23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</row>
    <row r="20" spans="2:61" ht="15.75" customHeight="1">
      <c r="B20" s="70"/>
      <c r="C20" s="132"/>
      <c r="D20"/>
      <c r="E20" s="330"/>
      <c r="F20"/>
      <c r="G20" s="329"/>
      <c r="H20" s="329"/>
      <c r="I20" s="329"/>
      <c r="J20" s="329"/>
      <c r="AP20" s="23"/>
      <c r="AQ20" s="11"/>
      <c r="AR20" s="15"/>
      <c r="AS20" s="7"/>
      <c r="AT20" s="7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</row>
    <row r="21" spans="2:61" ht="20.25" customHeight="1">
      <c r="C21" s="13" t="s">
        <v>367</v>
      </c>
      <c r="D21" s="132"/>
      <c r="E21" s="2"/>
      <c r="F21" s="6"/>
      <c r="G21" s="84"/>
      <c r="H21" s="84"/>
      <c r="J21" s="131"/>
      <c r="AP21" s="23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</row>
    <row r="22" spans="2:61" ht="15.75" customHeight="1">
      <c r="B22" s="331"/>
      <c r="C22" s="70"/>
      <c r="E22"/>
      <c r="F22"/>
      <c r="G22" s="9"/>
      <c r="H22" s="9"/>
      <c r="I22"/>
      <c r="J22" s="131"/>
      <c r="AP22" s="23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</row>
    <row r="23" spans="2:61" ht="15.75" customHeight="1">
      <c r="B23" s="332"/>
      <c r="C23" s="333" t="s">
        <v>368</v>
      </c>
      <c r="AP23" s="23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</row>
    <row r="24" spans="2:61" ht="15.75" customHeight="1">
      <c r="B24" s="334"/>
      <c r="AP24" s="23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</row>
    <row r="25" spans="2:61" ht="15.75" customHeight="1">
      <c r="C25" s="335" t="s">
        <v>310</v>
      </c>
      <c r="E25"/>
      <c r="G25" s="9"/>
      <c r="H25" s="2"/>
      <c r="I25"/>
      <c r="J25" s="131"/>
      <c r="AP25" s="23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1"/>
      <c r="BD25" s="11"/>
      <c r="BE25" s="11"/>
      <c r="BF25" s="11"/>
      <c r="BG25" s="11"/>
    </row>
    <row r="26" spans="2:61" ht="16.5" customHeight="1">
      <c r="B26" s="330"/>
      <c r="C26" s="219"/>
      <c r="D26" s="219"/>
      <c r="E26" s="131"/>
      <c r="F26" s="131"/>
      <c r="G26" s="131"/>
      <c r="H26" s="330"/>
      <c r="I26" s="70"/>
      <c r="J26" s="131"/>
      <c r="AP26" s="23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</row>
    <row r="27" spans="2:61" ht="17.25" customHeight="1">
      <c r="B27" s="336"/>
      <c r="C27" s="219"/>
      <c r="D27"/>
      <c r="E27"/>
      <c r="F27"/>
      <c r="G27"/>
      <c r="H27" s="336"/>
      <c r="I27" s="70"/>
      <c r="J27" s="131"/>
      <c r="AP27" s="23"/>
      <c r="AQ27" s="20"/>
      <c r="AR27" s="20"/>
      <c r="AS27" s="15"/>
      <c r="AT27" s="7"/>
      <c r="AU27" s="7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1"/>
    </row>
    <row r="28" spans="2:61" ht="17.25" customHeight="1">
      <c r="C28" s="70"/>
      <c r="D28" s="84" t="s">
        <v>311</v>
      </c>
      <c r="F28"/>
      <c r="H28"/>
      <c r="I28" s="12" t="s">
        <v>463</v>
      </c>
      <c r="AP28" s="23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</row>
    <row r="29" spans="2:61" ht="13.5" customHeight="1">
      <c r="D29"/>
      <c r="E29"/>
      <c r="F29" s="22"/>
      <c r="G29" s="337"/>
      <c r="H29"/>
      <c r="I29" s="22"/>
      <c r="J29" s="22"/>
      <c r="AP29" s="23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</row>
    <row r="30" spans="2:61" ht="15.75" customHeight="1">
      <c r="AP30" s="15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</row>
    <row r="31" spans="2:61" ht="15" customHeight="1">
      <c r="C31" s="338" t="s">
        <v>595</v>
      </c>
      <c r="D31"/>
      <c r="F31"/>
      <c r="G31"/>
      <c r="H31"/>
      <c r="I31"/>
      <c r="J31" s="339"/>
      <c r="AP31" s="39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</row>
    <row r="32" spans="2:61" ht="13.5" customHeight="1">
      <c r="D32"/>
      <c r="E32"/>
      <c r="F32"/>
      <c r="G32"/>
      <c r="H32"/>
      <c r="I32"/>
      <c r="J32"/>
      <c r="AP32" s="39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</row>
    <row r="33" spans="2:59" ht="18.75" customHeight="1">
      <c r="D33"/>
      <c r="E33"/>
      <c r="F33"/>
      <c r="G33"/>
      <c r="H33"/>
      <c r="I33"/>
      <c r="J33"/>
      <c r="AP33" s="23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</row>
    <row r="34" spans="2:59" ht="17.25" customHeight="1">
      <c r="D34"/>
      <c r="E34"/>
      <c r="F34"/>
      <c r="G34"/>
      <c r="H34"/>
      <c r="I34"/>
      <c r="J34"/>
      <c r="AP34" s="23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</row>
    <row r="35" spans="2:59" ht="16.5" customHeight="1">
      <c r="B35" s="340"/>
      <c r="C35" s="341"/>
      <c r="D35" s="342"/>
      <c r="E35" s="343"/>
      <c r="F35" s="40"/>
      <c r="G35" s="40"/>
      <c r="H35" s="40"/>
      <c r="I35" s="40"/>
      <c r="J35" s="40"/>
      <c r="AP35" s="23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</row>
    <row r="36" spans="2:59" ht="15" customHeight="1">
      <c r="B36" s="24"/>
      <c r="C36" s="24"/>
      <c r="D36" s="24"/>
      <c r="E36" s="344"/>
      <c r="F36" s="24"/>
      <c r="G36" s="24"/>
      <c r="H36" s="24"/>
      <c r="I36" s="24"/>
      <c r="J36" s="24"/>
      <c r="AP36" s="23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</row>
    <row r="37" spans="2:59" ht="16.5" customHeight="1">
      <c r="B37" s="339"/>
      <c r="C37" s="339"/>
      <c r="D37" s="345"/>
      <c r="E37" s="346"/>
      <c r="F37" s="339"/>
      <c r="G37" s="347"/>
      <c r="H37" s="347"/>
      <c r="I37" s="347"/>
      <c r="J37" s="347"/>
      <c r="AP37" s="23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</row>
    <row r="38" spans="2:59" ht="16.5" customHeight="1">
      <c r="B38" s="348"/>
      <c r="C38" s="348"/>
      <c r="D38" s="348"/>
      <c r="E38" s="349"/>
      <c r="F38" s="348"/>
      <c r="G38" s="348"/>
      <c r="H38" s="350"/>
      <c r="I38" s="348"/>
      <c r="J38" s="350"/>
      <c r="AP38" s="23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</row>
    <row r="39" spans="2:59" ht="15.75" customHeight="1">
      <c r="D39"/>
      <c r="E39"/>
      <c r="F39"/>
      <c r="G39"/>
      <c r="H39"/>
      <c r="I39"/>
      <c r="J39"/>
      <c r="AP39" s="23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</row>
    <row r="40" spans="2:59" ht="15.75" customHeight="1">
      <c r="D40"/>
      <c r="E40"/>
      <c r="F40"/>
      <c r="G40"/>
      <c r="H40"/>
      <c r="I40"/>
      <c r="J40"/>
      <c r="AP40" s="15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</row>
    <row r="41" spans="2:59" ht="15" customHeight="1">
      <c r="D41"/>
      <c r="E41" s="133"/>
      <c r="F41"/>
      <c r="G41"/>
      <c r="H41"/>
      <c r="I41"/>
      <c r="J41"/>
      <c r="AP41" s="23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</row>
    <row r="42" spans="2:59" ht="15.75" customHeight="1">
      <c r="B42" s="351"/>
      <c r="D42"/>
      <c r="E42"/>
      <c r="F42"/>
      <c r="G42"/>
      <c r="H42"/>
      <c r="I42"/>
      <c r="J42"/>
      <c r="AP42" s="23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</row>
    <row r="43" spans="2:59" ht="16.5" customHeight="1">
      <c r="D43" s="352"/>
      <c r="E43"/>
      <c r="F43"/>
      <c r="G43"/>
      <c r="H43"/>
      <c r="I43"/>
      <c r="J43"/>
      <c r="AP43" s="23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</row>
    <row r="44" spans="2:59" ht="15" customHeight="1">
      <c r="B44" s="353"/>
      <c r="C44" s="70"/>
      <c r="D44" s="132"/>
      <c r="E44"/>
      <c r="F44"/>
      <c r="G44" s="132"/>
      <c r="H44" s="132"/>
      <c r="I44" s="132"/>
      <c r="J44" s="132"/>
      <c r="AP44" s="23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</row>
    <row r="45" spans="2:59" ht="16.5" customHeight="1">
      <c r="B45" s="330"/>
      <c r="C45" s="70"/>
      <c r="D45" s="132"/>
      <c r="E45"/>
      <c r="F45"/>
      <c r="G45" s="132"/>
      <c r="H45" s="132"/>
      <c r="I45" s="132"/>
      <c r="J45" s="132"/>
      <c r="AP45" s="23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</row>
    <row r="46" spans="2:59" ht="16.5" customHeight="1">
      <c r="B46" s="330"/>
      <c r="C46" t="s">
        <v>312</v>
      </c>
      <c r="D46"/>
      <c r="E46"/>
      <c r="F46"/>
      <c r="G46" t="s">
        <v>148</v>
      </c>
      <c r="H46"/>
      <c r="I46"/>
      <c r="AP46" s="23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</row>
    <row r="47" spans="2:59" ht="15.75" customHeight="1">
      <c r="I47" s="56"/>
      <c r="AP47" s="14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</row>
    <row r="48" spans="2:59" ht="12.75" customHeight="1">
      <c r="AP48" s="42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</row>
    <row r="49" spans="1:61" ht="18" customHeight="1">
      <c r="AP49" s="23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</row>
    <row r="50" spans="1:61" ht="16.5" customHeight="1"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</row>
    <row r="51" spans="1:61" ht="15" customHeight="1"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</row>
    <row r="52" spans="1:61" ht="20.25" customHeight="1">
      <c r="C52" s="2"/>
      <c r="D52" s="354"/>
      <c r="E52" s="339"/>
      <c r="F52" s="339"/>
      <c r="G52" s="355"/>
      <c r="H52" s="346"/>
      <c r="I52" s="356"/>
      <c r="J52" s="357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</row>
    <row r="53" spans="1:61" ht="14.25" customHeight="1"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</row>
    <row r="54" spans="1:61" ht="15.75" customHeight="1"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</row>
    <row r="55" spans="1:61" ht="13.5" customHeight="1">
      <c r="D55" s="12" t="s">
        <v>313</v>
      </c>
      <c r="E55"/>
      <c r="F55"/>
      <c r="G55" s="358"/>
      <c r="H55"/>
      <c r="I55"/>
      <c r="J55"/>
      <c r="V55" s="100"/>
      <c r="W55" s="248"/>
      <c r="X55" s="248"/>
      <c r="Y55" s="114"/>
      <c r="Z55" s="114"/>
      <c r="AA55" s="114"/>
      <c r="AB55" s="206"/>
      <c r="AC55" s="206"/>
      <c r="AD55" s="516"/>
      <c r="AE55" s="114"/>
      <c r="AF55" s="114"/>
      <c r="AG55" s="206"/>
      <c r="AH55" s="114"/>
      <c r="AI55" s="114"/>
      <c r="AJ55" s="114"/>
      <c r="AK55" s="114"/>
      <c r="AL55" s="91"/>
      <c r="AM55" s="91"/>
      <c r="AN55" s="91"/>
      <c r="AO55" s="91"/>
      <c r="AP55" s="91"/>
      <c r="AQ55" s="91"/>
      <c r="AR55" s="91"/>
      <c r="AS55" s="91"/>
      <c r="AT55" s="91"/>
      <c r="AU55" s="91"/>
      <c r="AV55" s="91"/>
      <c r="AW55" s="91"/>
      <c r="AX55" s="91"/>
      <c r="AY55" s="91"/>
      <c r="AZ55" s="106"/>
      <c r="BA55" s="106"/>
      <c r="BB55" s="91"/>
      <c r="BC55" s="91"/>
      <c r="BD55" s="91"/>
      <c r="BE55" s="493"/>
      <c r="BF55" s="91"/>
      <c r="BG55" s="91"/>
      <c r="BH55" s="91"/>
      <c r="BI55" s="91"/>
    </row>
    <row r="56" spans="1:61" ht="13.5" customHeight="1">
      <c r="B56" s="335" t="s">
        <v>362</v>
      </c>
      <c r="D56" s="335"/>
      <c r="E56"/>
      <c r="F56"/>
      <c r="H56" s="335"/>
      <c r="I56" s="21"/>
      <c r="J56" s="25"/>
      <c r="L56" s="335"/>
      <c r="V56" s="100"/>
      <c r="W56" s="91"/>
      <c r="X56" s="248"/>
      <c r="Y56" s="248"/>
      <c r="Z56" s="248"/>
      <c r="AA56" s="248"/>
      <c r="AB56" s="248"/>
      <c r="AC56" s="248"/>
      <c r="AD56" s="248"/>
      <c r="AE56" s="248"/>
      <c r="AF56" s="248"/>
      <c r="AG56" s="248"/>
      <c r="AH56" s="248"/>
      <c r="AI56" s="248"/>
      <c r="AJ56" s="248"/>
      <c r="AK56" s="248"/>
      <c r="AL56" s="91"/>
      <c r="AM56" s="91"/>
      <c r="AN56" s="91"/>
      <c r="AO56" s="91"/>
      <c r="AP56" s="91"/>
      <c r="AQ56" s="91"/>
      <c r="AR56" s="91"/>
      <c r="AS56" s="91"/>
      <c r="AT56" s="91"/>
      <c r="AU56" s="91"/>
      <c r="AV56" s="91"/>
      <c r="AW56" s="91"/>
      <c r="AX56" s="91"/>
      <c r="AY56" s="91"/>
      <c r="AZ56" s="106"/>
      <c r="BA56" s="106"/>
      <c r="BB56" s="91"/>
      <c r="BC56" s="91"/>
      <c r="BD56" s="91"/>
      <c r="BE56" s="91"/>
      <c r="BF56" s="91"/>
      <c r="BG56" s="91"/>
      <c r="BH56" s="91"/>
      <c r="BI56" s="91"/>
    </row>
    <row r="57" spans="1:61" ht="16.5" customHeight="1" thickBot="1">
      <c r="B57" s="361" t="s">
        <v>594</v>
      </c>
      <c r="C57" s="21"/>
      <c r="D57" s="359" t="s">
        <v>366</v>
      </c>
      <c r="E57"/>
      <c r="G57" s="119" t="s">
        <v>542</v>
      </c>
      <c r="H57" s="634"/>
      <c r="I57" s="269"/>
      <c r="J57" s="361"/>
      <c r="V57" s="91"/>
      <c r="W57" s="164"/>
      <c r="X57" s="91"/>
      <c r="Y57" s="106"/>
      <c r="Z57" s="106"/>
      <c r="AA57" s="106"/>
      <c r="AB57" s="106"/>
      <c r="AC57" s="106"/>
      <c r="AD57" s="106"/>
      <c r="AE57" s="106"/>
      <c r="AF57" s="106"/>
      <c r="AG57" s="106"/>
      <c r="AH57" s="106"/>
      <c r="AI57" s="106"/>
      <c r="AJ57" s="106"/>
      <c r="AK57" s="91"/>
      <c r="AL57" s="91"/>
      <c r="AM57" s="100"/>
      <c r="AN57" s="87"/>
      <c r="AO57" s="86"/>
      <c r="AP57" s="91"/>
      <c r="AQ57" s="91"/>
      <c r="AR57" s="91"/>
      <c r="AS57" s="493"/>
      <c r="AT57" s="91"/>
      <c r="AU57" s="206"/>
      <c r="AV57" s="493"/>
      <c r="AW57" s="493"/>
      <c r="AX57" s="86"/>
      <c r="AY57" s="86"/>
      <c r="AZ57" s="86"/>
      <c r="BA57" s="86"/>
      <c r="BB57" s="91"/>
      <c r="BC57" s="91"/>
      <c r="BD57" s="91"/>
      <c r="BE57" s="206"/>
      <c r="BF57" s="91"/>
      <c r="BG57" s="91"/>
      <c r="BH57" s="145"/>
      <c r="BI57" s="172"/>
    </row>
    <row r="58" spans="1:61" ht="16.5" customHeight="1" thickBot="1">
      <c r="B58" s="362" t="s">
        <v>314</v>
      </c>
      <c r="C58" s="363"/>
      <c r="D58" s="364" t="s">
        <v>315</v>
      </c>
      <c r="E58" s="199" t="s">
        <v>316</v>
      </c>
      <c r="F58" s="199"/>
      <c r="G58" s="199"/>
      <c r="H58" s="365" t="s">
        <v>317</v>
      </c>
      <c r="I58" s="366" t="s">
        <v>318</v>
      </c>
      <c r="J58" s="367" t="s">
        <v>319</v>
      </c>
      <c r="V58" s="100"/>
      <c r="W58" s="87"/>
      <c r="X58" s="83"/>
      <c r="Y58" s="101"/>
      <c r="Z58" s="101"/>
      <c r="AA58" s="101"/>
      <c r="AB58" s="167"/>
      <c r="AC58" s="101"/>
      <c r="AD58" s="101"/>
      <c r="AE58" s="101"/>
      <c r="AF58" s="101"/>
      <c r="AG58" s="101"/>
      <c r="AH58" s="101"/>
      <c r="AI58" s="101"/>
      <c r="AJ58" s="101"/>
      <c r="AK58" s="110"/>
      <c r="AL58" s="91"/>
      <c r="AM58" s="100"/>
      <c r="AN58" s="87"/>
      <c r="AO58" s="86"/>
      <c r="AP58" s="91"/>
      <c r="AQ58" s="91"/>
      <c r="AR58" s="91"/>
      <c r="AS58" s="493"/>
      <c r="AT58" s="91"/>
      <c r="AU58" s="206"/>
      <c r="AV58" s="493"/>
      <c r="AW58" s="106"/>
      <c r="AX58" s="493"/>
      <c r="AY58" s="91"/>
      <c r="AZ58" s="106"/>
      <c r="BA58" s="493"/>
      <c r="BB58" s="105"/>
      <c r="BC58" s="91"/>
      <c r="BD58" s="99"/>
      <c r="BE58" s="206"/>
      <c r="BF58" s="91"/>
      <c r="BG58" s="145"/>
      <c r="BH58" s="114"/>
      <c r="BI58" s="114"/>
    </row>
    <row r="59" spans="1:61" ht="14.25" customHeight="1">
      <c r="B59" s="368" t="s">
        <v>320</v>
      </c>
      <c r="C59" s="369" t="s">
        <v>321</v>
      </c>
      <c r="D59" s="370" t="s">
        <v>322</v>
      </c>
      <c r="E59" s="371" t="s">
        <v>323</v>
      </c>
      <c r="F59" s="371" t="s">
        <v>65</v>
      </c>
      <c r="G59" s="371" t="s">
        <v>66</v>
      </c>
      <c r="H59" s="372" t="s">
        <v>324</v>
      </c>
      <c r="I59" s="373" t="s">
        <v>325</v>
      </c>
      <c r="J59" s="374" t="s">
        <v>326</v>
      </c>
      <c r="V59" s="100"/>
      <c r="W59" s="87"/>
      <c r="X59" s="83"/>
      <c r="Y59" s="101"/>
      <c r="Z59" s="101"/>
      <c r="AA59" s="101"/>
      <c r="AB59" s="167"/>
      <c r="AC59" s="101"/>
      <c r="AD59" s="101"/>
      <c r="AE59" s="101"/>
      <c r="AF59" s="101"/>
      <c r="AG59" s="101"/>
      <c r="AH59" s="101"/>
      <c r="AI59" s="101"/>
      <c r="AJ59" s="166"/>
      <c r="AK59" s="166"/>
      <c r="AL59" s="91"/>
      <c r="AM59" s="91"/>
      <c r="AN59" s="91"/>
      <c r="AO59" s="106"/>
      <c r="AP59" s="106"/>
      <c r="AQ59" s="506"/>
      <c r="AR59" s="121"/>
      <c r="AS59" s="121"/>
      <c r="AT59" s="106"/>
      <c r="AU59" s="106"/>
      <c r="AV59" s="106"/>
      <c r="AW59" s="106"/>
      <c r="AX59" s="106"/>
      <c r="AY59" s="106"/>
      <c r="AZ59" s="106"/>
      <c r="BA59" s="106"/>
      <c r="BB59" s="91"/>
      <c r="BC59" s="87"/>
      <c r="BD59" s="86"/>
      <c r="BE59" s="206"/>
      <c r="BF59" s="91"/>
      <c r="BG59" s="114"/>
      <c r="BH59" s="114"/>
      <c r="BI59" s="114"/>
    </row>
    <row r="60" spans="1:61" ht="12" customHeight="1" thickBot="1">
      <c r="B60" s="375"/>
      <c r="C60" s="376"/>
      <c r="D60" s="377"/>
      <c r="E60" s="378" t="s">
        <v>5</v>
      </c>
      <c r="F60" s="378" t="s">
        <v>6</v>
      </c>
      <c r="G60" s="378" t="s">
        <v>7</v>
      </c>
      <c r="H60" s="379" t="s">
        <v>327</v>
      </c>
      <c r="I60" s="380" t="s">
        <v>328</v>
      </c>
      <c r="J60" s="381" t="s">
        <v>329</v>
      </c>
      <c r="L60" s="322"/>
      <c r="M60" s="116"/>
      <c r="N60" s="174"/>
      <c r="V60" s="111"/>
      <c r="W60" s="208"/>
      <c r="X60" s="82"/>
      <c r="Y60" s="101"/>
      <c r="Z60" s="101"/>
      <c r="AA60" s="101"/>
      <c r="AB60" s="167"/>
      <c r="AC60" s="496"/>
      <c r="AD60" s="497"/>
      <c r="AE60" s="528"/>
      <c r="AF60" s="497"/>
      <c r="AG60" s="497"/>
      <c r="AH60" s="528"/>
      <c r="AI60" s="497"/>
      <c r="AJ60" s="497"/>
      <c r="AK60" s="529"/>
      <c r="AL60" s="104"/>
      <c r="AM60" s="91"/>
      <c r="AN60" s="91"/>
      <c r="AO60" s="106"/>
      <c r="AP60" s="121"/>
      <c r="AQ60" s="121"/>
      <c r="AR60" s="121"/>
      <c r="AS60" s="91"/>
      <c r="AT60" s="106"/>
      <c r="AU60" s="106"/>
      <c r="AV60" s="106"/>
      <c r="AW60" s="106"/>
      <c r="AX60" s="106"/>
      <c r="AY60" s="106"/>
      <c r="AZ60" s="106"/>
      <c r="BA60" s="106"/>
      <c r="BB60" s="91"/>
      <c r="BC60" s="102"/>
      <c r="BD60" s="86"/>
      <c r="BE60" s="86"/>
      <c r="BF60" s="91"/>
      <c r="BG60" s="114"/>
      <c r="BH60" s="114"/>
      <c r="BI60" s="114"/>
    </row>
    <row r="61" spans="1:61" ht="12.75" customHeight="1">
      <c r="B61" s="363"/>
      <c r="C61" s="382" t="s">
        <v>172</v>
      </c>
      <c r="D61" s="383"/>
      <c r="E61" s="384"/>
      <c r="F61" s="385"/>
      <c r="G61" s="385"/>
      <c r="H61" s="622"/>
      <c r="I61" s="387"/>
      <c r="J61" s="388"/>
      <c r="L61" s="696"/>
      <c r="M61" s="695"/>
      <c r="N61" s="696"/>
      <c r="P61" s="470"/>
      <c r="V61" s="316"/>
      <c r="W61" s="114"/>
      <c r="X61" s="83"/>
      <c r="Y61" s="101"/>
      <c r="Z61" s="101"/>
      <c r="AA61" s="496"/>
      <c r="AB61" s="167"/>
      <c r="AC61" s="101"/>
      <c r="AD61" s="166"/>
      <c r="AE61" s="166"/>
      <c r="AF61" s="166"/>
      <c r="AG61" s="166"/>
      <c r="AH61" s="166"/>
      <c r="AI61" s="166"/>
      <c r="AJ61" s="166"/>
      <c r="AK61" s="166"/>
      <c r="AL61" s="100"/>
      <c r="AM61" s="91"/>
      <c r="AN61" s="126"/>
      <c r="AO61" s="106"/>
      <c r="AP61" s="106"/>
      <c r="AQ61" s="106"/>
      <c r="AR61" s="106"/>
      <c r="AS61" s="106"/>
      <c r="AT61" s="106"/>
      <c r="AU61" s="106"/>
      <c r="AV61" s="106"/>
      <c r="AW61" s="106"/>
      <c r="AX61" s="106"/>
      <c r="AY61" s="106"/>
      <c r="AZ61" s="106"/>
      <c r="BA61" s="106"/>
      <c r="BB61" s="91"/>
      <c r="BC61" s="102"/>
      <c r="BD61" s="91"/>
      <c r="BE61" s="86"/>
      <c r="BF61" s="91"/>
      <c r="BG61" s="114"/>
      <c r="BH61" s="87"/>
      <c r="BI61" s="87"/>
    </row>
    <row r="62" spans="1:61" ht="14.25" customHeight="1">
      <c r="A62" s="56"/>
      <c r="B62" s="389" t="s">
        <v>330</v>
      </c>
      <c r="C62" s="1073" t="s">
        <v>633</v>
      </c>
      <c r="D62" s="725">
        <v>180</v>
      </c>
      <c r="E62" s="1892">
        <v>5.4909999999999997</v>
      </c>
      <c r="F62" s="1891">
        <v>6.0140000000000002</v>
      </c>
      <c r="G62" s="1904">
        <v>24.111999999999998</v>
      </c>
      <c r="H62" s="713">
        <v>168.803</v>
      </c>
      <c r="I62" s="719">
        <v>32</v>
      </c>
      <c r="J62" s="1118" t="s">
        <v>374</v>
      </c>
      <c r="L62" s="100"/>
      <c r="M62" s="87"/>
      <c r="N62" s="83"/>
      <c r="V62" s="103"/>
      <c r="W62" s="87"/>
      <c r="X62" s="83"/>
      <c r="Y62" s="101"/>
      <c r="Z62" s="101"/>
      <c r="AA62" s="496"/>
      <c r="AB62" s="167"/>
      <c r="AC62" s="530"/>
      <c r="AD62" s="530"/>
      <c r="AE62" s="530"/>
      <c r="AF62" s="530"/>
      <c r="AG62" s="101"/>
      <c r="AH62" s="144"/>
      <c r="AI62" s="101"/>
      <c r="AJ62" s="101"/>
      <c r="AK62" s="166"/>
      <c r="AL62" s="100"/>
      <c r="AM62" s="91"/>
      <c r="AN62" s="91"/>
      <c r="AO62" s="106"/>
      <c r="AP62" s="106"/>
      <c r="AQ62" s="106"/>
      <c r="AR62" s="106"/>
      <c r="AS62" s="106"/>
      <c r="AT62" s="106"/>
      <c r="AU62" s="106"/>
      <c r="AV62" s="106"/>
      <c r="AW62" s="106"/>
      <c r="AX62" s="106"/>
      <c r="AY62" s="106"/>
      <c r="AZ62" s="106"/>
      <c r="BA62" s="106"/>
      <c r="BB62" s="91"/>
      <c r="BC62" s="87"/>
      <c r="BD62" s="86"/>
      <c r="BE62" s="86"/>
      <c r="BF62" s="91"/>
      <c r="BG62" s="87"/>
      <c r="BH62" s="114"/>
      <c r="BI62" s="114"/>
    </row>
    <row r="63" spans="1:61" ht="14.25" customHeight="1">
      <c r="B63" s="395" t="s">
        <v>331</v>
      </c>
      <c r="C63" s="1074" t="s">
        <v>171</v>
      </c>
      <c r="D63" s="1075">
        <v>120</v>
      </c>
      <c r="E63" s="1423">
        <v>12.75</v>
      </c>
      <c r="F63" s="1424">
        <v>14.25</v>
      </c>
      <c r="G63" s="1424">
        <v>18.600999999999999</v>
      </c>
      <c r="H63" s="1077">
        <v>253.654</v>
      </c>
      <c r="I63" s="716">
        <v>50</v>
      </c>
      <c r="J63" s="1119" t="s">
        <v>417</v>
      </c>
      <c r="N63" s="699"/>
      <c r="O63" s="106"/>
      <c r="P63" s="106"/>
      <c r="V63" s="103"/>
      <c r="W63" s="114"/>
      <c r="X63" s="83"/>
      <c r="Y63" s="101"/>
      <c r="Z63" s="101"/>
      <c r="AA63" s="101"/>
      <c r="AB63" s="167"/>
      <c r="AC63" s="101"/>
      <c r="AD63" s="101"/>
      <c r="AE63" s="101"/>
      <c r="AF63" s="101"/>
      <c r="AG63" s="101"/>
      <c r="AH63" s="101"/>
      <c r="AI63" s="101"/>
      <c r="AJ63" s="101"/>
      <c r="AK63" s="166"/>
      <c r="AL63" s="100"/>
      <c r="AM63" s="176"/>
      <c r="AN63" s="91"/>
      <c r="AO63" s="106"/>
      <c r="AP63" s="106"/>
      <c r="AQ63" s="106"/>
      <c r="AR63" s="106"/>
      <c r="AS63" s="176"/>
      <c r="AT63" s="91"/>
      <c r="AU63" s="176"/>
      <c r="AV63" s="114"/>
      <c r="AW63" s="114"/>
      <c r="AX63" s="114"/>
      <c r="AY63" s="91"/>
      <c r="AZ63" s="91"/>
      <c r="BA63" s="520"/>
      <c r="BB63" s="91"/>
      <c r="BC63" s="87"/>
      <c r="BD63" s="86"/>
      <c r="BE63" s="86"/>
      <c r="BF63" s="91"/>
      <c r="BG63" s="114"/>
      <c r="BH63" s="114"/>
      <c r="BI63" s="114"/>
    </row>
    <row r="64" spans="1:61" ht="14.25" customHeight="1">
      <c r="B64" s="396" t="s">
        <v>11</v>
      </c>
      <c r="C64" s="1076" t="s">
        <v>13</v>
      </c>
      <c r="D64" s="1066">
        <v>200</v>
      </c>
      <c r="E64" s="252">
        <v>0.4</v>
      </c>
      <c r="F64" s="1913">
        <v>0</v>
      </c>
      <c r="G64" s="1424">
        <v>10.257</v>
      </c>
      <c r="H64" s="714">
        <v>42.213999999999999</v>
      </c>
      <c r="I64" s="716">
        <v>66</v>
      </c>
      <c r="J64" s="1120" t="s">
        <v>418</v>
      </c>
      <c r="N64" s="696"/>
      <c r="O64" s="106"/>
      <c r="P64" s="106"/>
      <c r="V64" s="111"/>
      <c r="W64" s="164"/>
      <c r="X64" s="91"/>
      <c r="Y64" s="106"/>
      <c r="Z64" s="106"/>
      <c r="AA64" s="106"/>
      <c r="AB64" s="106"/>
      <c r="AC64" s="106"/>
      <c r="AD64" s="106"/>
      <c r="AE64" s="106"/>
      <c r="AF64" s="106"/>
      <c r="AG64" s="106"/>
      <c r="AH64" s="106"/>
      <c r="AI64" s="106"/>
      <c r="AJ64" s="106"/>
      <c r="AK64" s="91"/>
      <c r="AL64" s="145"/>
      <c r="AM64" s="91"/>
      <c r="AN64" s="91"/>
      <c r="AO64" s="106"/>
      <c r="AP64" s="106"/>
      <c r="AQ64" s="106"/>
      <c r="AR64" s="106"/>
      <c r="AS64" s="106"/>
      <c r="AT64" s="106"/>
      <c r="AU64" s="106"/>
      <c r="AV64" s="106"/>
      <c r="AW64" s="106"/>
      <c r="AX64" s="106"/>
      <c r="AY64" s="106"/>
      <c r="AZ64" s="106"/>
      <c r="BA64" s="106"/>
      <c r="BB64" s="91"/>
      <c r="BC64" s="87"/>
      <c r="BD64" s="86"/>
      <c r="BE64" s="86"/>
      <c r="BF64" s="91"/>
      <c r="BG64" s="114"/>
      <c r="BH64" s="114"/>
      <c r="BI64" s="114"/>
    </row>
    <row r="65" spans="2:61" ht="13.5" customHeight="1">
      <c r="B65" s="397" t="s">
        <v>332</v>
      </c>
      <c r="C65" s="1065" t="s">
        <v>9</v>
      </c>
      <c r="D65" s="1066">
        <v>40</v>
      </c>
      <c r="E65" s="1391">
        <v>1.54</v>
      </c>
      <c r="F65" s="1069">
        <v>0.55000000000000004</v>
      </c>
      <c r="G65" s="1069">
        <v>21.68</v>
      </c>
      <c r="H65" s="1063">
        <v>97.83</v>
      </c>
      <c r="I65" s="1070">
        <v>9</v>
      </c>
      <c r="J65" s="1118" t="s">
        <v>8</v>
      </c>
      <c r="N65" s="83"/>
      <c r="O65" s="106"/>
      <c r="P65" s="106"/>
      <c r="V65" s="316"/>
      <c r="W65" s="114"/>
      <c r="X65" s="248"/>
      <c r="Y65" s="101"/>
      <c r="Z65" s="101"/>
      <c r="AA65" s="101"/>
      <c r="AB65" s="167"/>
      <c r="AC65" s="101"/>
      <c r="AD65" s="101"/>
      <c r="AE65" s="497"/>
      <c r="AF65" s="101"/>
      <c r="AG65" s="101"/>
      <c r="AH65" s="101"/>
      <c r="AI65" s="101"/>
      <c r="AJ65" s="101"/>
      <c r="AK65" s="166"/>
      <c r="AL65" s="100"/>
      <c r="AM65" s="91"/>
      <c r="AN65" s="91"/>
      <c r="AO65" s="106"/>
      <c r="AP65" s="106"/>
      <c r="AQ65" s="106"/>
      <c r="AR65" s="531"/>
      <c r="AS65" s="106"/>
      <c r="AT65" s="106"/>
      <c r="AU65" s="106"/>
      <c r="AV65" s="106"/>
      <c r="AW65" s="106"/>
      <c r="AX65" s="106"/>
      <c r="AY65" s="106"/>
      <c r="AZ65" s="106"/>
      <c r="BA65" s="106"/>
      <c r="BB65" s="91"/>
      <c r="BC65" s="99"/>
      <c r="BD65" s="91"/>
      <c r="BE65" s="86"/>
      <c r="BF65" s="91"/>
      <c r="BG65" s="114"/>
      <c r="BH65" s="115"/>
      <c r="BI65" s="114"/>
    </row>
    <row r="66" spans="2:61" ht="13.5" customHeight="1">
      <c r="B66" s="397"/>
      <c r="C66" s="1061" t="s">
        <v>395</v>
      </c>
      <c r="D66" s="1066">
        <v>30</v>
      </c>
      <c r="E66" s="1067">
        <v>1.6950000000000001</v>
      </c>
      <c r="F66" s="1069">
        <v>0.45</v>
      </c>
      <c r="G66" s="1069">
        <v>12.56</v>
      </c>
      <c r="H66" s="1063">
        <v>61.07</v>
      </c>
      <c r="I66" s="1064">
        <v>10</v>
      </c>
      <c r="J66" s="1118" t="s">
        <v>8</v>
      </c>
      <c r="N66" s="83"/>
      <c r="O66" s="106"/>
      <c r="P66" s="106"/>
      <c r="V66" s="100"/>
      <c r="W66" s="87"/>
      <c r="X66" s="83"/>
      <c r="Y66" s="101"/>
      <c r="Z66" s="101"/>
      <c r="AA66" s="496"/>
      <c r="AB66" s="167"/>
      <c r="AC66" s="101"/>
      <c r="AD66" s="166"/>
      <c r="AE66" s="166"/>
      <c r="AF66" s="166"/>
      <c r="AG66" s="166"/>
      <c r="AH66" s="166"/>
      <c r="AI66" s="166"/>
      <c r="AJ66" s="166"/>
      <c r="AK66" s="166"/>
      <c r="AL66" s="100"/>
      <c r="AM66" s="263"/>
      <c r="AN66" s="494"/>
      <c r="AO66" s="106"/>
      <c r="AP66" s="106"/>
      <c r="AQ66" s="106"/>
      <c r="AR66" s="106"/>
      <c r="AS66" s="106"/>
      <c r="AT66" s="106"/>
      <c r="AU66" s="106"/>
      <c r="AV66" s="106"/>
      <c r="AW66" s="106"/>
      <c r="AX66" s="106"/>
      <c r="AY66" s="106"/>
      <c r="AZ66" s="106"/>
      <c r="BA66" s="106"/>
      <c r="BB66" s="91"/>
      <c r="BC66" s="91"/>
      <c r="BD66" s="91"/>
      <c r="BE66" s="86"/>
      <c r="BF66" s="91"/>
      <c r="BG66" s="115"/>
      <c r="BH66" s="114"/>
      <c r="BI66" s="114"/>
    </row>
    <row r="67" spans="2:61" ht="12.75" customHeight="1" thickBot="1">
      <c r="B67" s="830"/>
      <c r="C67" s="307" t="s">
        <v>527</v>
      </c>
      <c r="D67" s="404">
        <v>110</v>
      </c>
      <c r="E67" s="180">
        <v>0.44</v>
      </c>
      <c r="F67" s="729">
        <v>0.44</v>
      </c>
      <c r="G67" s="729">
        <v>10.78</v>
      </c>
      <c r="H67" s="718">
        <v>51.7</v>
      </c>
      <c r="I67" s="724">
        <v>77</v>
      </c>
      <c r="J67" s="1121" t="s">
        <v>444</v>
      </c>
      <c r="N67" s="83"/>
      <c r="O67" s="106"/>
      <c r="P67" s="106"/>
      <c r="V67" s="316"/>
      <c r="W67" s="206"/>
      <c r="X67" s="248"/>
      <c r="Y67" s="101"/>
      <c r="Z67" s="101"/>
      <c r="AA67" s="496"/>
      <c r="AB67" s="167"/>
      <c r="AC67" s="101"/>
      <c r="AD67" s="166"/>
      <c r="AE67" s="166"/>
      <c r="AF67" s="166"/>
      <c r="AG67" s="166"/>
      <c r="AH67" s="166"/>
      <c r="AI67" s="166"/>
      <c r="AJ67" s="166"/>
      <c r="AK67" s="166"/>
      <c r="AL67" s="91"/>
      <c r="AM67" s="114"/>
      <c r="AN67" s="91"/>
      <c r="AO67" s="106"/>
      <c r="AP67" s="106"/>
      <c r="AQ67" s="106"/>
      <c r="AR67" s="106"/>
      <c r="AS67" s="106"/>
      <c r="AT67" s="106"/>
      <c r="AU67" s="106"/>
      <c r="AV67" s="106"/>
      <c r="AW67" s="106"/>
      <c r="AX67" s="106"/>
      <c r="AY67" s="106"/>
      <c r="AZ67" s="106"/>
      <c r="BA67" s="106"/>
      <c r="BB67" s="91"/>
      <c r="BC67" s="87"/>
      <c r="BD67" s="86"/>
      <c r="BE67" s="206"/>
      <c r="BF67" s="91"/>
      <c r="BG67" s="114"/>
      <c r="BH67" s="114"/>
      <c r="BI67" s="114"/>
    </row>
    <row r="68" spans="2:61" ht="16.5" customHeight="1">
      <c r="B68" s="405" t="s">
        <v>333</v>
      </c>
      <c r="D68" s="333">
        <f>SUM(D62:D67)</f>
        <v>680</v>
      </c>
      <c r="E68" s="406">
        <f>SUM(E62:E67)</f>
        <v>22.315999999999999</v>
      </c>
      <c r="F68" s="407">
        <f>SUM(F62:F67)</f>
        <v>21.704000000000001</v>
      </c>
      <c r="G68" s="408">
        <f>SUM(G62:G67)</f>
        <v>97.99</v>
      </c>
      <c r="H68" s="409">
        <f>SUM(H62:H67)</f>
        <v>675.27100000000007</v>
      </c>
      <c r="I68" s="1078" t="s">
        <v>528</v>
      </c>
      <c r="J68" s="1079" t="s">
        <v>358</v>
      </c>
      <c r="L68" s="31"/>
      <c r="M68" s="7"/>
      <c r="N68" s="248"/>
      <c r="O68" s="106"/>
      <c r="P68" s="106"/>
      <c r="V68" s="316"/>
      <c r="W68" s="114"/>
      <c r="X68" s="83"/>
      <c r="Y68" s="101"/>
      <c r="Z68" s="101"/>
      <c r="AA68" s="101"/>
      <c r="AB68" s="167"/>
      <c r="AC68" s="101"/>
      <c r="AD68" s="497"/>
      <c r="AE68" s="101"/>
      <c r="AF68" s="101"/>
      <c r="AG68" s="101"/>
      <c r="AH68" s="101"/>
      <c r="AI68" s="101"/>
      <c r="AJ68" s="166"/>
      <c r="AK68" s="166"/>
      <c r="AL68" s="91"/>
      <c r="AM68" s="100"/>
      <c r="AN68" s="87"/>
      <c r="AO68" s="86"/>
      <c r="AP68" s="91"/>
      <c r="AQ68" s="91"/>
      <c r="AR68" s="91"/>
      <c r="AS68" s="91"/>
      <c r="AT68" s="91"/>
      <c r="AU68" s="91"/>
      <c r="AV68" s="91"/>
      <c r="AW68" s="91"/>
      <c r="AX68" s="91"/>
      <c r="AY68" s="106"/>
      <c r="AZ68" s="106"/>
      <c r="BA68" s="106"/>
      <c r="BB68" s="100"/>
      <c r="BC68" s="87"/>
      <c r="BD68" s="86"/>
      <c r="BE68" s="206"/>
      <c r="BF68" s="91"/>
      <c r="BG68" s="115"/>
      <c r="BH68" s="114"/>
      <c r="BI68" s="114"/>
    </row>
    <row r="69" spans="2:61" ht="12" customHeight="1">
      <c r="B69" s="1100"/>
      <c r="C69" s="871" t="s">
        <v>10</v>
      </c>
      <c r="D69" s="933">
        <v>0.25</v>
      </c>
      <c r="E69" s="873">
        <v>22.5</v>
      </c>
      <c r="F69" s="874">
        <v>23</v>
      </c>
      <c r="G69" s="875">
        <v>95.75</v>
      </c>
      <c r="H69" s="1099">
        <v>680</v>
      </c>
      <c r="I69" s="649">
        <f>H69-H68</f>
        <v>4.7289999999999281</v>
      </c>
      <c r="J69" s="1019" t="s">
        <v>496</v>
      </c>
      <c r="L69" s="1713"/>
      <c r="M69" s="707"/>
      <c r="N69" s="1153"/>
      <c r="O69" s="106"/>
      <c r="Q69" s="1"/>
      <c r="R69" s="1"/>
      <c r="S69" s="1"/>
      <c r="V69" s="316"/>
      <c r="W69" s="114"/>
      <c r="X69" s="248"/>
      <c r="Y69" s="101"/>
      <c r="Z69" s="101"/>
      <c r="AA69" s="101"/>
      <c r="AB69" s="167"/>
      <c r="AC69" s="101"/>
      <c r="AD69" s="101"/>
      <c r="AE69" s="497"/>
      <c r="AF69" s="101"/>
      <c r="AG69" s="101"/>
      <c r="AH69" s="101"/>
      <c r="AI69" s="101"/>
      <c r="AJ69" s="101"/>
      <c r="AK69" s="166"/>
      <c r="AL69" s="91"/>
      <c r="AM69" s="103"/>
      <c r="AN69" s="87"/>
      <c r="AO69" s="86"/>
      <c r="AP69" s="91"/>
      <c r="AQ69" s="91"/>
      <c r="AR69" s="91"/>
      <c r="AS69" s="91"/>
      <c r="AT69" s="91"/>
      <c r="AU69" s="91"/>
      <c r="AV69" s="91"/>
      <c r="AW69" s="91"/>
      <c r="AX69" s="106"/>
      <c r="AY69" s="106"/>
      <c r="AZ69" s="106"/>
      <c r="BA69" s="106"/>
      <c r="BB69" s="100"/>
      <c r="BC69" s="87"/>
      <c r="BD69" s="86"/>
      <c r="BE69" s="86"/>
      <c r="BF69" s="91"/>
      <c r="BG69" s="114"/>
      <c r="BH69" s="114"/>
      <c r="BI69" s="114"/>
    </row>
    <row r="70" spans="2:61" ht="12.75" customHeight="1" thickBot="1">
      <c r="B70" s="195"/>
      <c r="C70" s="412" t="s">
        <v>505</v>
      </c>
      <c r="D70" s="1098"/>
      <c r="E70" s="1086">
        <v>-0.2</v>
      </c>
      <c r="F70" s="647">
        <v>-1.41</v>
      </c>
      <c r="G70" s="647">
        <v>0.57999999999999996</v>
      </c>
      <c r="H70" s="1087">
        <v>-0.17</v>
      </c>
      <c r="I70" s="1096"/>
      <c r="J70" s="227"/>
      <c r="L70" s="5"/>
      <c r="M70" s="5"/>
      <c r="N70" s="5"/>
      <c r="O70" s="106"/>
      <c r="P70" s="106"/>
      <c r="V70" s="316"/>
      <c r="W70" s="114"/>
      <c r="X70" s="248"/>
      <c r="Y70" s="101"/>
      <c r="Z70" s="101"/>
      <c r="AA70" s="496"/>
      <c r="AB70" s="167"/>
      <c r="AC70" s="530"/>
      <c r="AD70" s="530"/>
      <c r="AE70" s="530"/>
      <c r="AF70" s="530"/>
      <c r="AG70" s="101"/>
      <c r="AH70" s="144"/>
      <c r="AI70" s="101"/>
      <c r="AJ70" s="101"/>
      <c r="AK70" s="166"/>
      <c r="AL70" s="91"/>
      <c r="AM70" s="91"/>
      <c r="AN70" s="91"/>
      <c r="AO70" s="91"/>
      <c r="AP70" s="91"/>
      <c r="AQ70" s="176"/>
      <c r="AR70" s="505"/>
      <c r="AS70" s="91"/>
      <c r="AT70" s="176"/>
      <c r="AU70" s="176"/>
      <c r="AV70" s="91"/>
      <c r="AW70" s="504"/>
      <c r="AX70" s="91"/>
      <c r="AY70" s="91"/>
      <c r="AZ70" s="91"/>
      <c r="BA70" s="91"/>
      <c r="BB70" s="100"/>
      <c r="BC70" s="87"/>
      <c r="BD70" s="90"/>
      <c r="BE70" s="86"/>
      <c r="BF70" s="91"/>
      <c r="BG70" s="114"/>
      <c r="BH70" s="114"/>
      <c r="BI70" s="114"/>
    </row>
    <row r="71" spans="2:61" ht="16.5" customHeight="1">
      <c r="B71" s="684"/>
      <c r="C71" s="704" t="s">
        <v>152</v>
      </c>
      <c r="D71" s="686"/>
      <c r="E71" s="49"/>
      <c r="F71" s="414"/>
      <c r="G71" s="414"/>
      <c r="H71" s="414"/>
      <c r="I71" s="472"/>
      <c r="J71" s="415"/>
      <c r="L71" s="696"/>
      <c r="M71" s="695"/>
      <c r="N71" s="696"/>
      <c r="O71" s="106"/>
      <c r="V71" s="316"/>
      <c r="W71" s="114"/>
      <c r="X71" s="248"/>
      <c r="Y71" s="101"/>
      <c r="Z71" s="101"/>
      <c r="AA71" s="101"/>
      <c r="AB71" s="167"/>
      <c r="AC71" s="101"/>
      <c r="AD71" s="101"/>
      <c r="AE71" s="101"/>
      <c r="AF71" s="101"/>
      <c r="AG71" s="101"/>
      <c r="AH71" s="101"/>
      <c r="AI71" s="101"/>
      <c r="AJ71" s="101"/>
      <c r="AK71" s="166"/>
      <c r="AL71" s="91"/>
      <c r="AM71" s="91"/>
      <c r="AN71" s="91"/>
      <c r="AO71" s="91"/>
      <c r="AP71" s="91"/>
      <c r="AQ71" s="91"/>
      <c r="AR71" s="91"/>
      <c r="AS71" s="91"/>
      <c r="AT71" s="91"/>
      <c r="AU71" s="91"/>
      <c r="AV71" s="91"/>
      <c r="AW71" s="91"/>
      <c r="AX71" s="91"/>
      <c r="AY71" s="91"/>
      <c r="AZ71" s="101"/>
      <c r="BA71" s="101"/>
      <c r="BB71" s="101"/>
      <c r="BC71" s="101"/>
      <c r="BD71" s="101"/>
      <c r="BE71" s="101"/>
      <c r="BF71" s="101"/>
      <c r="BG71" s="101"/>
      <c r="BH71" s="86"/>
      <c r="BI71" s="86"/>
    </row>
    <row r="72" spans="2:61" ht="12.75" customHeight="1">
      <c r="B72" s="55"/>
      <c r="C72" s="1113" t="s">
        <v>430</v>
      </c>
      <c r="D72" s="732">
        <v>70</v>
      </c>
      <c r="E72" s="252">
        <v>0.81699999999999995</v>
      </c>
      <c r="F72" s="391">
        <v>0.11700000000000001</v>
      </c>
      <c r="G72" s="391">
        <v>2.6840000000000002</v>
      </c>
      <c r="H72" s="270">
        <v>14.933999999999999</v>
      </c>
      <c r="I72" s="416">
        <v>2</v>
      </c>
      <c r="J72" s="1120" t="s">
        <v>398</v>
      </c>
      <c r="L72" s="266"/>
      <c r="M72" s="87"/>
      <c r="N72" s="83"/>
      <c r="O72" s="106"/>
      <c r="P72" s="106"/>
      <c r="V72" s="316"/>
      <c r="W72" s="114"/>
      <c r="X72" s="248"/>
      <c r="Y72" s="101"/>
      <c r="Z72" s="101"/>
      <c r="AA72" s="101"/>
      <c r="AB72" s="167"/>
      <c r="AC72" s="101"/>
      <c r="AD72" s="497"/>
      <c r="AE72" s="101"/>
      <c r="AF72" s="101"/>
      <c r="AG72" s="101"/>
      <c r="AH72" s="101"/>
      <c r="AI72" s="101"/>
      <c r="AJ72" s="101"/>
      <c r="AK72" s="166"/>
      <c r="AL72" s="102"/>
      <c r="AM72" s="91"/>
      <c r="AN72" s="91"/>
      <c r="AO72" s="91"/>
      <c r="AP72" s="176"/>
      <c r="AQ72" s="176"/>
      <c r="AR72" s="91"/>
      <c r="AS72" s="176"/>
      <c r="AT72" s="176"/>
      <c r="AU72" s="91"/>
      <c r="AV72" s="87"/>
      <c r="AW72" s="91"/>
      <c r="AX72" s="91"/>
      <c r="AY72" s="91"/>
      <c r="AZ72" s="101"/>
      <c r="BA72" s="166"/>
      <c r="BB72" s="166"/>
      <c r="BC72" s="166"/>
      <c r="BD72" s="166"/>
      <c r="BE72" s="166"/>
      <c r="BF72" s="166"/>
      <c r="BG72" s="166"/>
      <c r="BH72" s="86"/>
      <c r="BI72" s="86"/>
    </row>
    <row r="73" spans="2:61" ht="12" customHeight="1">
      <c r="B73" s="611" t="s">
        <v>330</v>
      </c>
      <c r="C73" s="1114" t="s">
        <v>173</v>
      </c>
      <c r="D73" s="1127">
        <v>250</v>
      </c>
      <c r="E73" s="1067">
        <v>2</v>
      </c>
      <c r="F73" s="1068">
        <v>5.5250000000000004</v>
      </c>
      <c r="G73" s="1068">
        <v>17.074999999999999</v>
      </c>
      <c r="H73" s="270">
        <v>126.02500000000001</v>
      </c>
      <c r="I73" s="416">
        <v>19</v>
      </c>
      <c r="J73" s="1962" t="s">
        <v>654</v>
      </c>
      <c r="N73" s="248"/>
      <c r="O73" s="81"/>
      <c r="P73" s="106"/>
      <c r="V73" s="83"/>
      <c r="W73" s="514"/>
      <c r="X73" s="86"/>
      <c r="Y73" s="532"/>
      <c r="Z73" s="533"/>
      <c r="AA73" s="534"/>
      <c r="AB73" s="535"/>
      <c r="AC73" s="536"/>
      <c r="AD73" s="534"/>
      <c r="AE73" s="537"/>
      <c r="AF73" s="534"/>
      <c r="AG73" s="538"/>
      <c r="AH73" s="535"/>
      <c r="AI73" s="535"/>
      <c r="AJ73" s="534"/>
      <c r="AK73" s="539"/>
      <c r="AL73" s="103"/>
      <c r="AM73" s="540"/>
      <c r="AN73" s="541"/>
      <c r="AO73" s="542"/>
      <c r="AP73" s="543"/>
      <c r="AQ73" s="503"/>
      <c r="AR73" s="503"/>
      <c r="AS73" s="503"/>
      <c r="AT73" s="503"/>
      <c r="AU73" s="503"/>
      <c r="AV73" s="503"/>
      <c r="AW73" s="540"/>
      <c r="AX73" s="540"/>
      <c r="AY73" s="544"/>
      <c r="AZ73" s="101"/>
      <c r="BA73" s="101"/>
      <c r="BB73" s="101"/>
      <c r="BC73" s="496"/>
      <c r="BD73" s="101"/>
      <c r="BE73" s="497"/>
      <c r="BF73" s="101"/>
      <c r="BG73" s="101"/>
      <c r="BH73" s="86"/>
      <c r="BI73" s="86"/>
    </row>
    <row r="74" spans="2:61" ht="13.5" customHeight="1">
      <c r="B74" s="612" t="s">
        <v>331</v>
      </c>
      <c r="C74" s="1115" t="s">
        <v>334</v>
      </c>
      <c r="D74" s="245">
        <v>110</v>
      </c>
      <c r="E74" s="1914">
        <v>18.600000000000001</v>
      </c>
      <c r="F74" s="1915">
        <v>20.469000000000001</v>
      </c>
      <c r="G74" s="1424">
        <v>15.278</v>
      </c>
      <c r="H74" s="270">
        <v>316.05</v>
      </c>
      <c r="I74" s="418">
        <v>42</v>
      </c>
      <c r="J74" s="1122" t="s">
        <v>376</v>
      </c>
      <c r="N74" s="248"/>
      <c r="O74" s="106"/>
      <c r="P74" s="106"/>
      <c r="V74" s="91"/>
      <c r="W74" s="545"/>
      <c r="X74" s="91"/>
      <c r="Y74" s="546"/>
      <c r="Z74" s="546"/>
      <c r="AA74" s="546"/>
      <c r="AB74" s="546"/>
      <c r="AC74" s="547"/>
      <c r="AD74" s="546"/>
      <c r="AE74" s="546"/>
      <c r="AF74" s="546"/>
      <c r="AG74" s="548"/>
      <c r="AH74" s="548"/>
      <c r="AI74" s="546"/>
      <c r="AJ74" s="546"/>
      <c r="AK74" s="549"/>
      <c r="AL74" s="103"/>
      <c r="AM74" s="506"/>
      <c r="AN74" s="506"/>
      <c r="AO74" s="506"/>
      <c r="AP74" s="550"/>
      <c r="AQ74" s="506"/>
      <c r="AR74" s="506"/>
      <c r="AS74" s="506"/>
      <c r="AT74" s="506"/>
      <c r="AU74" s="506"/>
      <c r="AV74" s="506"/>
      <c r="AW74" s="506"/>
      <c r="AX74" s="506"/>
      <c r="AY74" s="506"/>
      <c r="AZ74" s="498"/>
      <c r="BA74" s="101"/>
      <c r="BB74" s="101"/>
      <c r="BC74" s="496"/>
      <c r="BD74" s="144"/>
      <c r="BE74" s="497"/>
      <c r="BF74" s="101"/>
      <c r="BG74" s="101"/>
      <c r="BH74" s="86"/>
      <c r="BI74" s="86"/>
    </row>
    <row r="75" spans="2:61" ht="15" customHeight="1">
      <c r="B75" s="630" t="s">
        <v>11</v>
      </c>
      <c r="C75" s="1116" t="s">
        <v>637</v>
      </c>
      <c r="D75" s="159">
        <v>180</v>
      </c>
      <c r="E75" s="1423">
        <v>6.3620000000000001</v>
      </c>
      <c r="F75" s="1424">
        <v>6.1689999999999996</v>
      </c>
      <c r="G75" s="1424">
        <v>25.404</v>
      </c>
      <c r="H75" s="270">
        <v>182.43600000000001</v>
      </c>
      <c r="I75" s="418">
        <v>34</v>
      </c>
      <c r="J75" s="1122" t="s">
        <v>382</v>
      </c>
      <c r="N75" s="83"/>
      <c r="O75" s="81"/>
      <c r="P75" s="106"/>
      <c r="V75" s="91"/>
      <c r="W75" s="91"/>
      <c r="X75" s="106"/>
      <c r="Y75" s="106"/>
      <c r="Z75" s="106"/>
      <c r="AA75" s="106"/>
      <c r="AB75" s="106"/>
      <c r="AC75" s="106"/>
      <c r="AD75" s="106"/>
      <c r="AE75" s="106"/>
      <c r="AF75" s="106"/>
      <c r="AG75" s="106"/>
      <c r="AH75" s="106"/>
      <c r="AI75" s="106"/>
      <c r="AJ75" s="106"/>
      <c r="AK75" s="91"/>
      <c r="AL75" s="103"/>
      <c r="AM75" s="101"/>
      <c r="AN75" s="101"/>
      <c r="AO75" s="101"/>
      <c r="AP75" s="167"/>
      <c r="AQ75" s="530"/>
      <c r="AR75" s="530"/>
      <c r="AS75" s="530"/>
      <c r="AT75" s="530"/>
      <c r="AU75" s="101"/>
      <c r="AV75" s="144"/>
      <c r="AW75" s="101"/>
      <c r="AX75" s="101"/>
      <c r="AY75" s="166"/>
      <c r="AZ75" s="101"/>
      <c r="BA75" s="101"/>
      <c r="BB75" s="101"/>
      <c r="BC75" s="496"/>
      <c r="BD75" s="144"/>
      <c r="BE75" s="101"/>
      <c r="BF75" s="144"/>
      <c r="BG75" s="101"/>
      <c r="BH75" s="86"/>
      <c r="BI75" s="86"/>
    </row>
    <row r="76" spans="2:61" ht="12.75" customHeight="1">
      <c r="B76" s="636" t="s">
        <v>332</v>
      </c>
      <c r="C76" s="1061" t="s">
        <v>335</v>
      </c>
      <c r="D76" s="1066">
        <v>200</v>
      </c>
      <c r="E76" s="1124">
        <v>1</v>
      </c>
      <c r="F76" s="722">
        <v>0.2</v>
      </c>
      <c r="G76" s="722">
        <v>20.2</v>
      </c>
      <c r="H76" s="1125">
        <v>86</v>
      </c>
      <c r="I76" s="418">
        <v>75</v>
      </c>
      <c r="J76" s="1126" t="s">
        <v>514</v>
      </c>
      <c r="N76" s="248"/>
      <c r="O76" s="106"/>
      <c r="P76" s="106"/>
      <c r="V76" s="263"/>
      <c r="W76" s="499"/>
      <c r="X76" s="106"/>
      <c r="Y76" s="106"/>
      <c r="Z76" s="106"/>
      <c r="AA76" s="106"/>
      <c r="AB76" s="106"/>
      <c r="AC76" s="106"/>
      <c r="AD76" s="106"/>
      <c r="AE76" s="106"/>
      <c r="AF76" s="106"/>
      <c r="AG76" s="106"/>
      <c r="AH76" s="106"/>
      <c r="AI76" s="106"/>
      <c r="AJ76" s="106"/>
      <c r="AK76" s="91"/>
      <c r="AL76" s="100"/>
      <c r="AM76" s="551"/>
      <c r="AN76" s="551"/>
      <c r="AO76" s="551"/>
      <c r="AP76" s="552"/>
      <c r="AQ76" s="551"/>
      <c r="AR76" s="551"/>
      <c r="AS76" s="553"/>
      <c r="AT76" s="551"/>
      <c r="AU76" s="553"/>
      <c r="AV76" s="553"/>
      <c r="AW76" s="551"/>
      <c r="AX76" s="551"/>
      <c r="AY76" s="551"/>
      <c r="AZ76" s="91"/>
      <c r="BA76" s="91"/>
      <c r="BB76" s="91"/>
      <c r="BC76" s="91"/>
      <c r="BD76" s="86"/>
      <c r="BE76" s="86"/>
      <c r="BF76" s="86"/>
      <c r="BG76" s="86"/>
      <c r="BH76" s="86"/>
      <c r="BI76" s="86"/>
    </row>
    <row r="77" spans="2:61" ht="12.75" customHeight="1">
      <c r="B77" s="55"/>
      <c r="C77" s="1114" t="s">
        <v>9</v>
      </c>
      <c r="D77" s="1140">
        <v>60</v>
      </c>
      <c r="E77" s="1756">
        <v>2.31</v>
      </c>
      <c r="F77" s="1690">
        <v>0.82</v>
      </c>
      <c r="G77" s="1683">
        <v>32.520000000000003</v>
      </c>
      <c r="H77" s="1691">
        <v>146.75</v>
      </c>
      <c r="I77" s="416">
        <v>9</v>
      </c>
      <c r="J77" s="1120" t="s">
        <v>8</v>
      </c>
      <c r="N77" s="248"/>
      <c r="O77" s="1757"/>
      <c r="P77" s="106"/>
      <c r="V77" s="91"/>
      <c r="W77" s="91"/>
      <c r="X77" s="106"/>
      <c r="Y77" s="106"/>
      <c r="Z77" s="106"/>
      <c r="AA77" s="106"/>
      <c r="AB77" s="106"/>
      <c r="AC77" s="106"/>
      <c r="AD77" s="106"/>
      <c r="AE77" s="106"/>
      <c r="AF77" s="106"/>
      <c r="AG77" s="106"/>
      <c r="AH77" s="106"/>
      <c r="AI77" s="106"/>
      <c r="AJ77" s="106"/>
      <c r="AK77" s="91"/>
      <c r="AL77" s="100"/>
      <c r="AM77" s="91"/>
      <c r="AN77" s="91"/>
      <c r="AO77" s="91"/>
      <c r="AP77" s="91"/>
      <c r="AQ77" s="91"/>
      <c r="AR77" s="91"/>
      <c r="AS77" s="91"/>
      <c r="AT77" s="91"/>
      <c r="AU77" s="91"/>
      <c r="AV77" s="91"/>
      <c r="AW77" s="91"/>
      <c r="AX77" s="91"/>
      <c r="AY77" s="91"/>
      <c r="AZ77" s="91"/>
      <c r="BA77" s="91"/>
      <c r="BB77" s="91"/>
      <c r="BC77" s="91"/>
      <c r="BD77" s="86"/>
      <c r="BE77" s="86"/>
      <c r="BF77" s="86"/>
      <c r="BG77" s="86"/>
      <c r="BH77" s="86"/>
      <c r="BI77" s="86"/>
    </row>
    <row r="78" spans="2:61" ht="12.75" customHeight="1" thickBot="1">
      <c r="B78" s="55"/>
      <c r="C78" s="1117" t="s">
        <v>395</v>
      </c>
      <c r="D78" s="733">
        <v>40</v>
      </c>
      <c r="E78" s="252">
        <v>2.2599999999999998</v>
      </c>
      <c r="F78" s="391">
        <v>0.6</v>
      </c>
      <c r="G78" s="391">
        <v>16.745999999999999</v>
      </c>
      <c r="H78" s="270">
        <v>81.424000000000007</v>
      </c>
      <c r="I78" s="723">
        <v>10</v>
      </c>
      <c r="J78" s="1122" t="s">
        <v>8</v>
      </c>
      <c r="L78" s="316"/>
      <c r="M78" s="87"/>
      <c r="N78" s="248"/>
      <c r="O78" s="106"/>
      <c r="P78" s="106"/>
      <c r="V78" s="100"/>
      <c r="W78" s="248"/>
      <c r="X78" s="248"/>
      <c r="Y78" s="114"/>
      <c r="Z78" s="114"/>
      <c r="AA78" s="114"/>
      <c r="AB78" s="206"/>
      <c r="AC78" s="206"/>
      <c r="AD78" s="516"/>
      <c r="AE78" s="114"/>
      <c r="AF78" s="114"/>
      <c r="AG78" s="206"/>
      <c r="AH78" s="114"/>
      <c r="AI78" s="114"/>
      <c r="AJ78" s="114"/>
      <c r="AK78" s="114"/>
      <c r="AL78" s="91"/>
      <c r="AM78" s="91"/>
      <c r="AN78" s="91"/>
      <c r="AO78" s="91"/>
      <c r="AP78" s="91"/>
      <c r="AQ78" s="91"/>
      <c r="AR78" s="91"/>
      <c r="AS78" s="91"/>
      <c r="AT78" s="91"/>
      <c r="AU78" s="91"/>
      <c r="AV78" s="504"/>
      <c r="AW78" s="91"/>
      <c r="AX78" s="504"/>
      <c r="AY78" s="91"/>
      <c r="AZ78" s="91"/>
      <c r="BA78" s="91"/>
      <c r="BB78" s="91"/>
      <c r="BC78" s="91"/>
      <c r="BD78" s="86"/>
      <c r="BE78" s="86"/>
      <c r="BF78" s="86"/>
      <c r="BG78" s="86"/>
      <c r="BH78" s="500"/>
      <c r="BI78" s="86"/>
    </row>
    <row r="79" spans="2:61" ht="15.75" customHeight="1">
      <c r="B79" s="974" t="s">
        <v>337</v>
      </c>
      <c r="C79" s="34"/>
      <c r="D79" s="1029">
        <f>SUM(D72:D78)</f>
        <v>910</v>
      </c>
      <c r="E79" s="422">
        <f>SUM(E72:E78)</f>
        <v>33.349000000000004</v>
      </c>
      <c r="F79" s="407">
        <f>SUM(F72:F78)</f>
        <v>33.900000000000006</v>
      </c>
      <c r="G79" s="423">
        <f>SUM(G72:G78)</f>
        <v>129.90700000000001</v>
      </c>
      <c r="H79" s="424">
        <f>SUM(H72:H78)</f>
        <v>953.61900000000003</v>
      </c>
      <c r="I79" s="1082" t="s">
        <v>528</v>
      </c>
      <c r="J79" s="1079" t="s">
        <v>358</v>
      </c>
      <c r="L79" s="696"/>
      <c r="M79" s="707"/>
      <c r="N79" s="696"/>
      <c r="O79" s="81"/>
      <c r="P79" s="106"/>
      <c r="V79" s="100"/>
      <c r="W79" s="91"/>
      <c r="X79" s="248"/>
      <c r="Y79" s="248"/>
      <c r="Z79" s="248"/>
      <c r="AA79" s="248"/>
      <c r="AB79" s="248"/>
      <c r="AC79" s="248"/>
      <c r="AD79" s="248"/>
      <c r="AE79" s="248"/>
      <c r="AF79" s="248"/>
      <c r="AG79" s="248"/>
      <c r="AH79" s="248"/>
      <c r="AI79" s="248"/>
      <c r="AJ79" s="248"/>
      <c r="AK79" s="248"/>
      <c r="AL79" s="105"/>
      <c r="AM79" s="91"/>
      <c r="AN79" s="91"/>
      <c r="AO79" s="91"/>
      <c r="AP79" s="554"/>
      <c r="AQ79" s="91"/>
      <c r="AR79" s="91"/>
      <c r="AS79" s="91"/>
      <c r="AT79" s="91"/>
      <c r="AU79" s="91"/>
      <c r="AV79" s="91"/>
      <c r="AW79" s="91"/>
      <c r="AX79" s="504"/>
      <c r="AY79" s="91"/>
      <c r="AZ79" s="83"/>
      <c r="BA79" s="91"/>
      <c r="BB79" s="91"/>
      <c r="BC79" s="91"/>
      <c r="BD79" s="91"/>
      <c r="BE79" s="91"/>
      <c r="BF79" s="91"/>
      <c r="BG79" s="86"/>
      <c r="BH79" s="86"/>
      <c r="BI79" s="86"/>
    </row>
    <row r="80" spans="2:61" ht="13.5" customHeight="1">
      <c r="B80" s="160"/>
      <c r="C80" s="871" t="s">
        <v>10</v>
      </c>
      <c r="D80" s="933">
        <v>0.35</v>
      </c>
      <c r="E80" s="873">
        <v>31.5</v>
      </c>
      <c r="F80" s="874">
        <v>32.200000000000003</v>
      </c>
      <c r="G80" s="875">
        <v>134.05000000000001</v>
      </c>
      <c r="H80" s="876">
        <v>952</v>
      </c>
      <c r="I80" s="1318">
        <f>H80-H79</f>
        <v>-1.6190000000000282</v>
      </c>
      <c r="J80" s="1019" t="s">
        <v>496</v>
      </c>
      <c r="L80" s="696"/>
      <c r="M80" s="707"/>
      <c r="N80" s="696"/>
      <c r="O80" s="106"/>
      <c r="P80" s="106"/>
      <c r="V80" s="91"/>
      <c r="W80" s="164"/>
      <c r="X80" s="91"/>
      <c r="Y80" s="106"/>
      <c r="Z80" s="106"/>
      <c r="AA80" s="106"/>
      <c r="AB80" s="106"/>
      <c r="AC80" s="106"/>
      <c r="AD80" s="106"/>
      <c r="AE80" s="106"/>
      <c r="AF80" s="106"/>
      <c r="AG80" s="106"/>
      <c r="AH80" s="106"/>
      <c r="AI80" s="106"/>
      <c r="AJ80" s="106"/>
      <c r="AK80" s="91"/>
      <c r="AL80" s="91"/>
      <c r="AM80" s="91"/>
      <c r="AN80" s="91"/>
      <c r="AO80" s="91"/>
      <c r="AP80" s="91"/>
      <c r="AQ80" s="91"/>
      <c r="AR80" s="91"/>
      <c r="AS80" s="91"/>
      <c r="AT80" s="91"/>
      <c r="AU80" s="91"/>
      <c r="AV80" s="91"/>
      <c r="AW80" s="91"/>
      <c r="AX80" s="91"/>
      <c r="AY80" s="91"/>
      <c r="AZ80" s="91"/>
      <c r="BA80" s="91"/>
      <c r="BB80" s="105"/>
      <c r="BC80" s="91"/>
      <c r="BD80" s="99"/>
      <c r="BE80" s="91"/>
      <c r="BF80" s="91"/>
      <c r="BG80" s="86"/>
      <c r="BH80" s="86"/>
      <c r="BI80" s="86"/>
    </row>
    <row r="81" spans="2:61" ht="12" customHeight="1" thickBot="1">
      <c r="B81" s="195"/>
      <c r="C81" s="1097" t="s">
        <v>505</v>
      </c>
      <c r="D81" s="1098"/>
      <c r="E81" s="1086">
        <v>2.0499999999999998</v>
      </c>
      <c r="F81" s="647">
        <v>1.85</v>
      </c>
      <c r="G81" s="647">
        <v>-1.08</v>
      </c>
      <c r="H81" s="1091">
        <v>0.06</v>
      </c>
      <c r="I81" s="410"/>
      <c r="J81" s="227"/>
      <c r="L81" s="11"/>
      <c r="M81" s="1131"/>
      <c r="N81" s="11"/>
      <c r="O81" s="523"/>
      <c r="P81" s="106"/>
      <c r="V81" s="266"/>
      <c r="W81" s="87"/>
      <c r="X81" s="248"/>
      <c r="Y81" s="101"/>
      <c r="Z81" s="101"/>
      <c r="AA81" s="101"/>
      <c r="AB81" s="167"/>
      <c r="AC81" s="101"/>
      <c r="AD81" s="101"/>
      <c r="AE81" s="101"/>
      <c r="AF81" s="101"/>
      <c r="AG81" s="101"/>
      <c r="AH81" s="101"/>
      <c r="AI81" s="101"/>
      <c r="AJ81" s="101"/>
      <c r="AK81" s="166"/>
      <c r="AL81" s="91"/>
      <c r="AM81" s="91"/>
      <c r="AN81" s="91"/>
      <c r="AO81" s="91"/>
      <c r="AP81" s="91"/>
      <c r="AQ81" s="91"/>
      <c r="AR81" s="91"/>
      <c r="AS81" s="91"/>
      <c r="AT81" s="91"/>
      <c r="AU81" s="91"/>
      <c r="AV81" s="91"/>
      <c r="AW81" s="91"/>
      <c r="AX81" s="91"/>
      <c r="AY81" s="91"/>
      <c r="AZ81" s="91"/>
      <c r="BA81" s="91"/>
      <c r="BB81" s="91"/>
      <c r="BC81" s="164"/>
      <c r="BD81" s="91"/>
      <c r="BE81" s="91"/>
      <c r="BF81" s="91"/>
      <c r="BG81" s="86"/>
      <c r="BH81" s="86"/>
      <c r="BI81" s="86"/>
    </row>
    <row r="82" spans="2:61" ht="16.5" customHeight="1" thickBot="1">
      <c r="B82" s="83"/>
      <c r="C82" s="514"/>
      <c r="D82" s="86"/>
      <c r="E82" s="106"/>
      <c r="F82" s="106"/>
      <c r="G82" s="106"/>
      <c r="H82" s="106"/>
      <c r="I82" s="164"/>
      <c r="J82" s="106"/>
      <c r="L82" s="1713"/>
      <c r="M82" s="1131"/>
      <c r="N82" s="1132"/>
      <c r="O82" s="1757"/>
      <c r="P82" s="106"/>
      <c r="V82" s="266"/>
      <c r="W82" s="114"/>
      <c r="X82" s="101"/>
      <c r="Y82" s="101"/>
      <c r="Z82" s="101"/>
      <c r="AA82" s="101"/>
      <c r="AB82" s="167"/>
      <c r="AC82" s="101"/>
      <c r="AD82" s="101"/>
      <c r="AE82" s="101"/>
      <c r="AF82" s="101"/>
      <c r="AG82" s="101"/>
      <c r="AH82" s="101"/>
      <c r="AI82" s="101"/>
      <c r="AJ82" s="101"/>
      <c r="AK82" s="166"/>
      <c r="AL82" s="91"/>
      <c r="AM82" s="91"/>
      <c r="AN82" s="91"/>
      <c r="AO82" s="91"/>
      <c r="AP82" s="91"/>
      <c r="AQ82" s="91"/>
      <c r="AR82" s="91"/>
      <c r="AS82" s="91"/>
      <c r="AT82" s="91"/>
      <c r="AU82" s="91"/>
      <c r="AV82" s="91"/>
      <c r="AW82" s="91"/>
      <c r="AX82" s="91"/>
      <c r="AY82" s="91"/>
      <c r="AZ82" s="91"/>
      <c r="BA82" s="91"/>
      <c r="BB82" s="100"/>
      <c r="BC82" s="87"/>
      <c r="BD82" s="86"/>
      <c r="BE82" s="91"/>
      <c r="BF82" s="91"/>
      <c r="BG82" s="501"/>
      <c r="BH82" s="501"/>
      <c r="BI82" s="501"/>
    </row>
    <row r="83" spans="2:61" ht="14.25" customHeight="1">
      <c r="B83" s="1548" t="s">
        <v>554</v>
      </c>
      <c r="C83" s="34" t="s">
        <v>508</v>
      </c>
      <c r="D83" s="35"/>
      <c r="E83" s="130">
        <f>E79+E68</f>
        <v>55.665000000000006</v>
      </c>
      <c r="F83" s="425">
        <f>F79+F68</f>
        <v>55.604000000000006</v>
      </c>
      <c r="G83" s="425">
        <f>G79+G68</f>
        <v>227.89699999999999</v>
      </c>
      <c r="H83" s="426">
        <f>H79+H68</f>
        <v>1628.89</v>
      </c>
      <c r="I83" s="1078" t="s">
        <v>528</v>
      </c>
      <c r="J83" s="1079" t="s">
        <v>358</v>
      </c>
      <c r="L83" s="696"/>
      <c r="M83" s="707"/>
      <c r="N83" s="696"/>
      <c r="O83" s="106"/>
      <c r="P83" s="5"/>
      <c r="Y83" s="101"/>
      <c r="Z83" s="101"/>
      <c r="AA83" s="101"/>
      <c r="AB83" s="167"/>
      <c r="AC83" s="101"/>
      <c r="AD83" s="166"/>
      <c r="AE83" s="166"/>
      <c r="AF83" s="166"/>
      <c r="AG83" s="166"/>
      <c r="AH83" s="166"/>
      <c r="AI83" s="166"/>
      <c r="AJ83" s="166"/>
      <c r="AK83" s="166"/>
      <c r="AL83" s="91"/>
      <c r="AM83" s="91"/>
      <c r="AN83" s="91"/>
      <c r="AO83" s="91"/>
      <c r="AP83" s="91"/>
      <c r="AQ83" s="91"/>
      <c r="AR83" s="91"/>
      <c r="AS83" s="91"/>
      <c r="AT83" s="91"/>
      <c r="AU83" s="91"/>
      <c r="AV83" s="91"/>
      <c r="AW83" s="91"/>
      <c r="AX83" s="91"/>
      <c r="AY83" s="91"/>
      <c r="AZ83" s="86"/>
      <c r="BA83" s="91"/>
      <c r="BB83" s="141"/>
      <c r="BC83" s="87"/>
      <c r="BD83" s="86"/>
      <c r="BE83" s="91"/>
      <c r="BF83" s="91"/>
      <c r="BG83" s="114"/>
      <c r="BH83" s="114"/>
      <c r="BI83" s="114"/>
    </row>
    <row r="84" spans="2:61" ht="12.75" customHeight="1">
      <c r="B84" s="711"/>
      <c r="C84" s="916" t="s">
        <v>10</v>
      </c>
      <c r="D84" s="1106">
        <v>0.6</v>
      </c>
      <c r="E84" s="1010">
        <v>54</v>
      </c>
      <c r="F84" s="878">
        <v>55.2</v>
      </c>
      <c r="G84" s="879">
        <v>229.8</v>
      </c>
      <c r="H84" s="1107">
        <v>1632</v>
      </c>
      <c r="I84" s="1102">
        <f>H84-H83</f>
        <v>3.1099999999999</v>
      </c>
      <c r="J84" s="1019" t="s">
        <v>496</v>
      </c>
      <c r="L84" s="322"/>
      <c r="M84" s="707"/>
      <c r="N84" s="696"/>
      <c r="O84" s="106"/>
      <c r="P84" s="5"/>
      <c r="Y84" s="101"/>
      <c r="Z84" s="101"/>
      <c r="AA84" s="101"/>
      <c r="AB84" s="167"/>
      <c r="AC84" s="101"/>
      <c r="AD84" s="101"/>
      <c r="AE84" s="101"/>
      <c r="AF84" s="101"/>
      <c r="AG84" s="101"/>
      <c r="AH84" s="101"/>
      <c r="AI84" s="101"/>
      <c r="AJ84" s="101"/>
      <c r="AK84" s="166"/>
      <c r="AL84" s="91"/>
      <c r="AM84" s="91"/>
      <c r="AN84" s="91"/>
      <c r="AO84" s="91"/>
      <c r="AP84" s="91"/>
      <c r="AQ84" s="91"/>
      <c r="AR84" s="91"/>
      <c r="AS84" s="91"/>
      <c r="AT84" s="91"/>
      <c r="AU84" s="91"/>
      <c r="AV84" s="91"/>
      <c r="AW84" s="91"/>
      <c r="AX84" s="91"/>
      <c r="AY84" s="91"/>
      <c r="AZ84" s="91"/>
      <c r="BA84" s="91"/>
      <c r="BB84" s="103"/>
      <c r="BC84" s="87"/>
      <c r="BD84" s="98"/>
      <c r="BE84" s="91"/>
      <c r="BF84" s="91"/>
      <c r="BG84" s="115"/>
      <c r="BH84" s="87"/>
      <c r="BI84" s="87"/>
    </row>
    <row r="85" spans="2:61" ht="11.25" customHeight="1" thickBot="1">
      <c r="B85" s="195"/>
      <c r="C85" s="1097" t="s">
        <v>505</v>
      </c>
      <c r="D85" s="1098"/>
      <c r="E85" s="1086">
        <v>1.85</v>
      </c>
      <c r="F85" s="647">
        <v>0.44</v>
      </c>
      <c r="G85" s="647">
        <v>-0.5</v>
      </c>
      <c r="H85" s="1087">
        <v>-0.11</v>
      </c>
      <c r="I85" s="1104"/>
      <c r="J85" s="1105"/>
      <c r="L85" s="696"/>
      <c r="M85" s="695"/>
      <c r="N85" s="696"/>
      <c r="O85" s="106"/>
      <c r="Y85" s="101"/>
      <c r="Z85" s="101"/>
      <c r="AA85" s="101"/>
      <c r="AB85" s="167"/>
      <c r="AC85" s="101"/>
      <c r="AD85" s="101"/>
      <c r="AE85" s="101"/>
      <c r="AF85" s="101"/>
      <c r="AG85" s="101"/>
      <c r="AH85" s="101"/>
      <c r="AI85" s="101"/>
      <c r="AJ85" s="101"/>
      <c r="AK85" s="166"/>
      <c r="AL85" s="91"/>
      <c r="AM85" s="91"/>
      <c r="AN85" s="91"/>
      <c r="AO85" s="91"/>
      <c r="AP85" s="91"/>
      <c r="AQ85" s="91"/>
      <c r="AR85" s="91"/>
      <c r="AS85" s="91"/>
      <c r="AT85" s="91"/>
      <c r="AU85" s="91"/>
      <c r="AV85" s="91"/>
      <c r="AW85" s="91"/>
      <c r="AX85" s="91"/>
      <c r="AY85" s="91"/>
      <c r="AZ85" s="91"/>
      <c r="BA85" s="91"/>
      <c r="BB85" s="100"/>
      <c r="BC85" s="87"/>
      <c r="BD85" s="86"/>
      <c r="BE85" s="91"/>
      <c r="BF85" s="91"/>
      <c r="BG85" s="114"/>
      <c r="BH85" s="114"/>
      <c r="BI85" s="114"/>
    </row>
    <row r="86" spans="2:61" ht="17.25" customHeight="1" thickBot="1">
      <c r="L86" s="266"/>
      <c r="M86" s="114"/>
      <c r="N86" s="248"/>
      <c r="O86" s="106"/>
      <c r="Y86" s="106"/>
      <c r="Z86" s="106"/>
      <c r="AA86" s="106"/>
      <c r="AB86" s="106"/>
      <c r="AC86" s="106"/>
      <c r="AD86" s="106"/>
      <c r="AE86" s="106"/>
      <c r="AF86" s="106"/>
      <c r="AG86" s="106"/>
      <c r="AH86" s="106"/>
      <c r="AI86" s="106"/>
      <c r="AJ86" s="106"/>
      <c r="AK86" s="91"/>
      <c r="AL86" s="91"/>
      <c r="AM86" s="91"/>
      <c r="AN86" s="91"/>
      <c r="AO86" s="91"/>
      <c r="AP86" s="91"/>
      <c r="AQ86" s="91"/>
      <c r="AR86" s="91"/>
      <c r="AS86" s="91"/>
      <c r="AT86" s="91"/>
      <c r="AU86" s="91"/>
      <c r="AV86" s="91"/>
      <c r="AW86" s="91"/>
      <c r="AX86" s="91"/>
      <c r="AY86" s="91"/>
      <c r="AZ86" s="91"/>
      <c r="BA86" s="91"/>
      <c r="BB86" s="103"/>
      <c r="BC86" s="87"/>
      <c r="BD86" s="86"/>
      <c r="BE86" s="91"/>
      <c r="BF86" s="91"/>
      <c r="BG86" s="114"/>
      <c r="BH86" s="114"/>
      <c r="BI86" s="114"/>
    </row>
    <row r="87" spans="2:61" ht="13.5" customHeight="1" thickBot="1">
      <c r="B87" s="362" t="s">
        <v>314</v>
      </c>
      <c r="C87" s="363"/>
      <c r="D87" s="364" t="s">
        <v>315</v>
      </c>
      <c r="E87" s="199" t="s">
        <v>316</v>
      </c>
      <c r="F87" s="199"/>
      <c r="G87" s="199"/>
      <c r="H87" s="365" t="s">
        <v>317</v>
      </c>
      <c r="I87" s="366" t="s">
        <v>318</v>
      </c>
      <c r="J87" s="367" t="s">
        <v>319</v>
      </c>
      <c r="L87" s="696"/>
      <c r="M87" s="698"/>
      <c r="N87" s="696"/>
      <c r="O87" s="106"/>
      <c r="Y87" s="101"/>
      <c r="Z87" s="101"/>
      <c r="AA87" s="496"/>
      <c r="AB87" s="167"/>
      <c r="AC87" s="101"/>
      <c r="AD87" s="166"/>
      <c r="AE87" s="166"/>
      <c r="AF87" s="166"/>
      <c r="AG87" s="166"/>
      <c r="AH87" s="166"/>
      <c r="AI87" s="166"/>
      <c r="AJ87" s="166"/>
      <c r="AK87" s="166"/>
      <c r="AL87" s="91"/>
      <c r="AM87" s="91"/>
      <c r="AN87" s="91"/>
      <c r="AO87" s="91"/>
      <c r="AP87" s="91"/>
      <c r="AQ87" s="91"/>
      <c r="AR87" s="91"/>
      <c r="AS87" s="91"/>
      <c r="AT87" s="91"/>
      <c r="AU87" s="91"/>
      <c r="AV87" s="91"/>
      <c r="AW87" s="91"/>
      <c r="AX87" s="91"/>
      <c r="AY87" s="91"/>
      <c r="AZ87" s="91"/>
      <c r="BA87" s="91"/>
      <c r="BB87" s="103"/>
      <c r="BC87" s="87"/>
      <c r="BD87" s="86"/>
      <c r="BE87" s="91"/>
      <c r="BF87" s="91"/>
      <c r="BG87" s="87"/>
      <c r="BH87" s="114"/>
      <c r="BI87" s="114"/>
    </row>
    <row r="88" spans="2:61" ht="12" customHeight="1">
      <c r="B88" s="368" t="s">
        <v>320</v>
      </c>
      <c r="C88" s="369" t="s">
        <v>321</v>
      </c>
      <c r="D88" s="370" t="s">
        <v>322</v>
      </c>
      <c r="E88" s="371" t="s">
        <v>323</v>
      </c>
      <c r="F88" s="371" t="s">
        <v>65</v>
      </c>
      <c r="G88" s="371" t="s">
        <v>66</v>
      </c>
      <c r="H88" s="372" t="s">
        <v>324</v>
      </c>
      <c r="I88" s="373" t="s">
        <v>325</v>
      </c>
      <c r="J88" s="374" t="s">
        <v>326</v>
      </c>
      <c r="L88" s="264"/>
      <c r="M88" s="114"/>
      <c r="N88" s="248"/>
      <c r="O88" s="106"/>
      <c r="Y88" s="101"/>
      <c r="Z88" s="101"/>
      <c r="AA88" s="101"/>
      <c r="AB88" s="167"/>
      <c r="AC88" s="101"/>
      <c r="AD88" s="101"/>
      <c r="AE88" s="101"/>
      <c r="AF88" s="101"/>
      <c r="AG88" s="101"/>
      <c r="AH88" s="101"/>
      <c r="AI88" s="101"/>
      <c r="AJ88" s="101"/>
      <c r="AK88" s="166"/>
      <c r="AL88" s="91"/>
      <c r="AM88" s="91"/>
      <c r="AN88" s="91"/>
      <c r="AO88" s="91"/>
      <c r="AP88" s="91"/>
      <c r="AQ88" s="91"/>
      <c r="AR88" s="91"/>
      <c r="AS88" s="91"/>
      <c r="AT88" s="91"/>
      <c r="AU88" s="91"/>
      <c r="AV88" s="91"/>
      <c r="AW88" s="91"/>
      <c r="AX88" s="91"/>
      <c r="AY88" s="91"/>
      <c r="AZ88" s="91"/>
      <c r="BA88" s="91"/>
      <c r="BB88" s="91"/>
      <c r="BC88" s="99"/>
      <c r="BD88" s="91"/>
      <c r="BE88" s="91"/>
      <c r="BF88" s="91"/>
      <c r="BG88" s="114"/>
      <c r="BH88" s="145"/>
      <c r="BI88" s="114"/>
    </row>
    <row r="89" spans="2:61" ht="12.75" customHeight="1" thickBot="1">
      <c r="B89" s="375"/>
      <c r="C89" s="376"/>
      <c r="D89" s="377"/>
      <c r="E89" s="378" t="s">
        <v>5</v>
      </c>
      <c r="F89" s="378" t="s">
        <v>6</v>
      </c>
      <c r="G89" s="378" t="s">
        <v>7</v>
      </c>
      <c r="H89" s="379" t="s">
        <v>327</v>
      </c>
      <c r="I89" s="380" t="s">
        <v>328</v>
      </c>
      <c r="J89" s="381" t="s">
        <v>329</v>
      </c>
      <c r="L89" s="316"/>
      <c r="M89" s="114"/>
      <c r="N89" s="83"/>
      <c r="O89" s="106"/>
      <c r="Y89" s="101"/>
      <c r="Z89" s="101"/>
      <c r="AA89" s="101"/>
      <c r="AB89" s="167"/>
      <c r="AC89" s="101"/>
      <c r="AD89" s="101"/>
      <c r="AE89" s="101"/>
      <c r="AF89" s="101"/>
      <c r="AG89" s="101"/>
      <c r="AH89" s="101"/>
      <c r="AI89" s="101"/>
      <c r="AJ89" s="101"/>
      <c r="AK89" s="166"/>
      <c r="AL89" s="91"/>
      <c r="AM89" s="105"/>
      <c r="AN89" s="91"/>
      <c r="AO89" s="91"/>
      <c r="AP89" s="91"/>
      <c r="AQ89" s="91"/>
      <c r="AR89" s="91"/>
      <c r="AS89" s="91"/>
      <c r="AT89" s="91"/>
      <c r="AU89" s="91"/>
      <c r="AV89" s="91"/>
      <c r="AW89" s="91"/>
      <c r="AX89" s="91"/>
      <c r="AY89" s="91"/>
      <c r="AZ89" s="91"/>
      <c r="BA89" s="91"/>
      <c r="BB89" s="91"/>
      <c r="BC89" s="99"/>
      <c r="BD89" s="91"/>
      <c r="BE89" s="91"/>
      <c r="BF89" s="91"/>
      <c r="BG89" s="114"/>
      <c r="BH89" s="114"/>
      <c r="BI89" s="114"/>
    </row>
    <row r="90" spans="2:61" ht="13.5" customHeight="1">
      <c r="B90" s="363"/>
      <c r="C90" s="155" t="s">
        <v>172</v>
      </c>
      <c r="D90" s="162"/>
      <c r="E90" s="623"/>
      <c r="F90" s="613"/>
      <c r="G90" s="613"/>
      <c r="H90" s="622"/>
      <c r="I90" s="614"/>
      <c r="J90" s="388"/>
      <c r="N90" s="790"/>
      <c r="O90" s="106"/>
      <c r="Y90" s="101"/>
      <c r="Z90" s="101"/>
      <c r="AA90" s="101"/>
      <c r="AB90" s="167"/>
      <c r="AC90" s="101"/>
      <c r="AD90" s="101"/>
      <c r="AE90" s="101"/>
      <c r="AF90" s="101"/>
      <c r="AG90" s="101"/>
      <c r="AH90" s="101"/>
      <c r="AI90" s="101"/>
      <c r="AJ90" s="101"/>
      <c r="AK90" s="166"/>
      <c r="AL90" s="91"/>
      <c r="AM90" s="91"/>
      <c r="AN90" s="91"/>
      <c r="AO90" s="98"/>
      <c r="AP90" s="91"/>
      <c r="AQ90" s="91"/>
      <c r="AR90" s="91"/>
      <c r="AS90" s="91"/>
      <c r="AT90" s="91"/>
      <c r="AU90" s="91"/>
      <c r="AV90" s="91"/>
      <c r="AW90" s="91"/>
      <c r="AX90" s="91"/>
      <c r="AY90" s="91"/>
      <c r="AZ90" s="91"/>
      <c r="BA90" s="91"/>
      <c r="BB90" s="91"/>
      <c r="BC90" s="91"/>
      <c r="BD90" s="91"/>
      <c r="BE90" s="91"/>
      <c r="BF90" s="91"/>
      <c r="BG90" s="114"/>
      <c r="BH90" s="114"/>
      <c r="BI90" s="114"/>
    </row>
    <row r="91" spans="2:61" ht="15" customHeight="1">
      <c r="B91" s="389" t="s">
        <v>330</v>
      </c>
      <c r="C91" s="781" t="s">
        <v>251</v>
      </c>
      <c r="D91" s="1138" t="s">
        <v>610</v>
      </c>
      <c r="E91" s="430">
        <v>15.96</v>
      </c>
      <c r="F91" s="253">
        <v>18.09</v>
      </c>
      <c r="G91" s="1845">
        <v>49.12</v>
      </c>
      <c r="H91" s="713">
        <v>423.13</v>
      </c>
      <c r="I91" s="720">
        <v>62</v>
      </c>
      <c r="J91" s="1122" t="s">
        <v>432</v>
      </c>
      <c r="N91" s="248"/>
      <c r="O91" s="106"/>
      <c r="Y91" s="101"/>
      <c r="Z91" s="101"/>
      <c r="AA91" s="101"/>
      <c r="AB91" s="167"/>
      <c r="AC91" s="101"/>
      <c r="AD91" s="101"/>
      <c r="AE91" s="101"/>
      <c r="AF91" s="101"/>
      <c r="AG91" s="101"/>
      <c r="AH91" s="101"/>
      <c r="AI91" s="101"/>
      <c r="AJ91" s="101"/>
      <c r="AK91" s="166"/>
      <c r="AL91" s="91"/>
      <c r="AM91" s="91"/>
      <c r="AN91" s="91"/>
      <c r="AO91" s="91"/>
      <c r="AP91" s="91"/>
      <c r="AQ91" s="91"/>
      <c r="AR91" s="91"/>
      <c r="AS91" s="91"/>
      <c r="AT91" s="91"/>
      <c r="AU91" s="91"/>
      <c r="AV91" s="91"/>
      <c r="AW91" s="91"/>
      <c r="AX91" s="91"/>
      <c r="AY91" s="91"/>
      <c r="AZ91" s="91"/>
      <c r="BA91" s="91"/>
      <c r="BB91" s="102"/>
      <c r="BC91" s="87"/>
      <c r="BD91" s="86"/>
      <c r="BE91" s="91"/>
      <c r="BF91" s="91"/>
      <c r="BG91" s="114"/>
      <c r="BH91" s="87"/>
      <c r="BI91" s="87"/>
    </row>
    <row r="92" spans="2:61" ht="10.5" customHeight="1">
      <c r="B92" s="395" t="s">
        <v>331</v>
      </c>
      <c r="C92" s="776" t="s">
        <v>252</v>
      </c>
      <c r="D92" s="1139"/>
      <c r="E92" s="161"/>
      <c r="F92" s="455"/>
      <c r="G92" s="1846"/>
      <c r="H92" s="421"/>
      <c r="I92" s="457"/>
      <c r="J92" s="1142"/>
      <c r="N92" s="11"/>
      <c r="O92" s="106"/>
      <c r="Y92" s="619"/>
      <c r="Z92" s="101"/>
      <c r="AA92" s="101"/>
      <c r="AB92" s="167"/>
      <c r="AC92" s="530"/>
      <c r="AD92" s="530"/>
      <c r="AE92" s="530"/>
      <c r="AF92" s="530"/>
      <c r="AG92" s="101"/>
      <c r="AH92" s="144"/>
      <c r="AI92" s="101"/>
      <c r="AJ92" s="101"/>
      <c r="AK92" s="166"/>
      <c r="AL92" s="91"/>
      <c r="AM92" s="91"/>
      <c r="AN92" s="91"/>
      <c r="AO92" s="91"/>
      <c r="AP92" s="91"/>
      <c r="AQ92" s="91"/>
      <c r="AR92" s="91"/>
      <c r="AS92" s="91"/>
      <c r="AT92" s="91"/>
      <c r="AU92" s="91"/>
      <c r="AV92" s="91"/>
      <c r="AW92" s="91"/>
      <c r="AX92" s="91"/>
      <c r="AY92" s="91"/>
      <c r="AZ92" s="91"/>
      <c r="BA92" s="91"/>
      <c r="BB92" s="100"/>
      <c r="BC92" s="87"/>
      <c r="BD92" s="86"/>
      <c r="BE92" s="91"/>
      <c r="BF92" s="91"/>
      <c r="BG92" s="114"/>
      <c r="BH92" s="87"/>
      <c r="BI92" s="87"/>
    </row>
    <row r="93" spans="2:61" ht="12.75" customHeight="1">
      <c r="B93" s="396" t="s">
        <v>11</v>
      </c>
      <c r="C93" s="1137" t="s">
        <v>253</v>
      </c>
      <c r="D93" s="1140">
        <v>25</v>
      </c>
      <c r="E93" s="624">
        <v>5.8339999999999996</v>
      </c>
      <c r="F93" s="420">
        <v>7.3339999999999996</v>
      </c>
      <c r="G93" s="616">
        <v>0</v>
      </c>
      <c r="H93" s="421">
        <v>89.667000000000002</v>
      </c>
      <c r="I93" s="457">
        <v>7</v>
      </c>
      <c r="J93" s="1143" t="s">
        <v>433</v>
      </c>
      <c r="N93" s="1153"/>
      <c r="O93" s="106"/>
      <c r="Y93" s="101"/>
      <c r="Z93" s="101"/>
      <c r="AA93" s="101"/>
      <c r="AB93" s="167"/>
      <c r="AC93" s="101"/>
      <c r="AD93" s="101"/>
      <c r="AE93" s="101"/>
      <c r="AF93" s="101"/>
      <c r="AG93" s="101"/>
      <c r="AH93" s="101"/>
      <c r="AI93" s="101"/>
      <c r="AJ93" s="101"/>
      <c r="AK93" s="166"/>
      <c r="AL93" s="91"/>
      <c r="AM93" s="91"/>
      <c r="AN93" s="91"/>
      <c r="AO93" s="91"/>
      <c r="AP93" s="91"/>
      <c r="AQ93" s="91"/>
      <c r="AR93" s="91"/>
      <c r="AS93" s="91"/>
      <c r="AT93" s="91"/>
      <c r="AU93" s="91"/>
      <c r="AV93" s="91"/>
      <c r="AW93" s="91"/>
      <c r="AX93" s="91"/>
      <c r="AY93" s="91"/>
      <c r="AZ93" s="91"/>
      <c r="BA93" s="91"/>
      <c r="BB93" s="91"/>
      <c r="BC93" s="99"/>
      <c r="BD93" s="91"/>
      <c r="BE93" s="91"/>
      <c r="BF93" s="91"/>
      <c r="BG93" s="91"/>
      <c r="BH93" s="114"/>
      <c r="BI93" s="114"/>
    </row>
    <row r="94" spans="2:61" ht="13.5" customHeight="1">
      <c r="B94" s="397" t="s">
        <v>32</v>
      </c>
      <c r="C94" s="774" t="s">
        <v>13</v>
      </c>
      <c r="D94" s="1066">
        <v>200</v>
      </c>
      <c r="E94" s="252">
        <v>0.4</v>
      </c>
      <c r="F94" s="1913">
        <v>0</v>
      </c>
      <c r="G94" s="1424">
        <v>10.257</v>
      </c>
      <c r="H94" s="714">
        <v>42.213999999999999</v>
      </c>
      <c r="I94" s="716">
        <v>66</v>
      </c>
      <c r="J94" s="1120" t="s">
        <v>418</v>
      </c>
      <c r="N94" s="696"/>
      <c r="O94" s="106"/>
      <c r="Y94" s="101"/>
      <c r="Z94" s="101"/>
      <c r="AA94" s="101"/>
      <c r="AB94" s="167"/>
      <c r="AC94" s="101"/>
      <c r="AD94" s="497"/>
      <c r="AE94" s="101"/>
      <c r="AF94" s="101"/>
      <c r="AG94" s="101"/>
      <c r="AH94" s="101"/>
      <c r="AI94" s="101"/>
      <c r="AJ94" s="101"/>
      <c r="AK94" s="166"/>
      <c r="AL94" s="91"/>
      <c r="AM94" s="91"/>
      <c r="AN94" s="91"/>
      <c r="AO94" s="91"/>
      <c r="AP94" s="91"/>
      <c r="AQ94" s="91"/>
      <c r="AR94" s="91"/>
      <c r="AS94" s="91"/>
      <c r="AT94" s="91"/>
      <c r="AU94" s="91"/>
      <c r="AV94" s="91"/>
      <c r="AW94" s="91"/>
      <c r="AX94" s="91"/>
      <c r="AY94" s="91"/>
      <c r="AZ94" s="91"/>
      <c r="BA94" s="91"/>
      <c r="BB94" s="91"/>
      <c r="BC94" s="91"/>
      <c r="BD94" s="91"/>
      <c r="BE94" s="91"/>
      <c r="BF94" s="91"/>
      <c r="BG94" s="91"/>
      <c r="BH94" s="91"/>
      <c r="BI94" s="91"/>
    </row>
    <row r="95" spans="2:61" ht="11.25" customHeight="1">
      <c r="B95" s="402"/>
      <c r="C95" s="1137" t="s">
        <v>9</v>
      </c>
      <c r="D95" s="1066">
        <v>30</v>
      </c>
      <c r="E95" s="1067">
        <v>1.155</v>
      </c>
      <c r="F95" s="1068">
        <v>0.41299999999999998</v>
      </c>
      <c r="G95" s="1069">
        <v>16.260000000000002</v>
      </c>
      <c r="H95" s="1828">
        <v>73.376999999999995</v>
      </c>
      <c r="I95" s="1848">
        <v>9</v>
      </c>
      <c r="J95" s="1120" t="s">
        <v>8</v>
      </c>
      <c r="N95" s="4"/>
      <c r="O95" s="106"/>
      <c r="Y95" s="555"/>
      <c r="Z95" s="555"/>
      <c r="AA95" s="555"/>
      <c r="AB95" s="535"/>
      <c r="AC95" s="555"/>
      <c r="AD95" s="555"/>
      <c r="AE95" s="535"/>
      <c r="AF95" s="555"/>
      <c r="AG95" s="555"/>
      <c r="AH95" s="537"/>
      <c r="AI95" s="555"/>
      <c r="AJ95" s="555"/>
      <c r="AK95" s="555"/>
      <c r="AL95" s="91"/>
      <c r="AM95" s="91"/>
      <c r="AN95" s="91"/>
      <c r="AO95" s="91"/>
      <c r="AP95" s="91"/>
      <c r="AQ95" s="91"/>
      <c r="AR95" s="91"/>
      <c r="AS95" s="91"/>
      <c r="AT95" s="91"/>
      <c r="AU95" s="91"/>
      <c r="AV95" s="91"/>
      <c r="AW95" s="91"/>
      <c r="AX95" s="91"/>
      <c r="AY95" s="91"/>
      <c r="AZ95" s="91"/>
      <c r="BA95" s="91"/>
      <c r="BB95" s="91"/>
      <c r="BC95" s="91"/>
      <c r="BD95" s="91"/>
      <c r="BE95" s="91"/>
      <c r="BF95" s="91"/>
      <c r="BG95" s="91"/>
      <c r="BH95" s="91"/>
      <c r="BI95" s="91"/>
    </row>
    <row r="96" spans="2:61" ht="13.5" customHeight="1" thickBot="1">
      <c r="B96" s="1136"/>
      <c r="C96" s="1012" t="s">
        <v>445</v>
      </c>
      <c r="D96" s="404">
        <v>110</v>
      </c>
      <c r="E96" s="180">
        <v>0.44</v>
      </c>
      <c r="F96" s="729">
        <v>0.44</v>
      </c>
      <c r="G96" s="729">
        <v>10.78</v>
      </c>
      <c r="H96" s="718">
        <v>51.7</v>
      </c>
      <c r="I96" s="724">
        <v>77</v>
      </c>
      <c r="J96" s="1121" t="s">
        <v>444</v>
      </c>
      <c r="N96" s="248"/>
      <c r="O96" s="106"/>
      <c r="Y96" s="546"/>
      <c r="Z96" s="546"/>
      <c r="AA96" s="546"/>
      <c r="AB96" s="546"/>
      <c r="AC96" s="547"/>
      <c r="AD96" s="546"/>
      <c r="AE96" s="546"/>
      <c r="AF96" s="546"/>
      <c r="AG96" s="548"/>
      <c r="AH96" s="548"/>
      <c r="AI96" s="546"/>
      <c r="AJ96" s="546"/>
      <c r="AK96" s="549"/>
      <c r="AL96" s="91"/>
      <c r="AM96" s="91"/>
      <c r="AN96" s="114"/>
      <c r="AO96" s="91"/>
      <c r="AP96" s="91"/>
      <c r="AQ96" s="176"/>
      <c r="AR96" s="505"/>
      <c r="AS96" s="91"/>
      <c r="AT96" s="176"/>
      <c r="AU96" s="176"/>
      <c r="AV96" s="91"/>
      <c r="AW96" s="504"/>
      <c r="AX96" s="91"/>
      <c r="AY96" s="91"/>
      <c r="AZ96" s="91"/>
      <c r="BA96" s="91"/>
      <c r="BB96" s="91"/>
      <c r="BC96" s="91"/>
      <c r="BD96" s="91"/>
      <c r="BE96" s="91"/>
      <c r="BF96" s="91"/>
      <c r="BG96" s="91"/>
      <c r="BH96" s="91"/>
      <c r="BI96" s="91"/>
    </row>
    <row r="97" spans="2:61" ht="12.75" customHeight="1">
      <c r="B97" s="405" t="s">
        <v>333</v>
      </c>
      <c r="D97" s="1153">
        <f>D93+D94+D95+D96+195+10</f>
        <v>570</v>
      </c>
      <c r="E97" s="406">
        <f>SUM(E91:E96)</f>
        <v>23.789000000000001</v>
      </c>
      <c r="F97" s="407">
        <f>SUM(F91:F96)</f>
        <v>26.277000000000001</v>
      </c>
      <c r="G97" s="408">
        <f>SUM(G91:G96)</f>
        <v>86.417000000000002</v>
      </c>
      <c r="H97" s="409">
        <f>SUM(H91:H96)</f>
        <v>680.08799999999997</v>
      </c>
      <c r="I97" s="1078" t="s">
        <v>528</v>
      </c>
      <c r="J97" s="1079" t="s">
        <v>358</v>
      </c>
      <c r="N97" s="696"/>
      <c r="O97" s="106"/>
      <c r="Y97" s="106"/>
      <c r="Z97" s="106"/>
      <c r="AA97" s="106"/>
      <c r="AB97" s="106"/>
      <c r="AC97" s="106"/>
      <c r="AD97" s="106"/>
      <c r="AE97" s="106"/>
      <c r="AF97" s="106"/>
      <c r="AG97" s="106"/>
      <c r="AH97" s="106"/>
      <c r="AI97" s="106"/>
      <c r="AJ97" s="106"/>
      <c r="AK97" s="91"/>
      <c r="AL97" s="91"/>
      <c r="AM97" s="91"/>
      <c r="AN97" s="91"/>
      <c r="AO97" s="91"/>
      <c r="AP97" s="91"/>
      <c r="AQ97" s="91"/>
      <c r="AR97" s="91"/>
      <c r="AS97" s="91"/>
      <c r="AT97" s="91"/>
      <c r="AU97" s="91"/>
      <c r="AV97" s="91"/>
      <c r="AW97" s="91"/>
      <c r="AX97" s="91"/>
      <c r="AY97" s="91"/>
      <c r="AZ97" s="91"/>
      <c r="BA97" s="91"/>
      <c r="BB97" s="91"/>
      <c r="BC97" s="91"/>
      <c r="BD97" s="91"/>
      <c r="BE97" s="91"/>
      <c r="BF97" s="91"/>
      <c r="BG97" s="91"/>
      <c r="BH97" s="91"/>
      <c r="BI97" s="91"/>
    </row>
    <row r="98" spans="2:61" ht="12" customHeight="1">
      <c r="B98" s="1100"/>
      <c r="C98" s="871" t="s">
        <v>10</v>
      </c>
      <c r="D98" s="933">
        <v>0.25</v>
      </c>
      <c r="E98" s="873">
        <v>22.5</v>
      </c>
      <c r="F98" s="874">
        <v>23</v>
      </c>
      <c r="G98" s="875">
        <v>95.75</v>
      </c>
      <c r="H98" s="1099">
        <v>680</v>
      </c>
      <c r="I98" s="649">
        <f>H98-H97</f>
        <v>-8.7999999999965439E-2</v>
      </c>
      <c r="J98" s="1019" t="s">
        <v>496</v>
      </c>
      <c r="L98" s="100"/>
      <c r="M98" s="87"/>
      <c r="N98" s="83"/>
      <c r="O98" s="106"/>
      <c r="Y98" s="106"/>
      <c r="Z98" s="106"/>
      <c r="AA98" s="106"/>
      <c r="AB98" s="106"/>
      <c r="AC98" s="106"/>
      <c r="AD98" s="106"/>
      <c r="AE98" s="106"/>
      <c r="AF98" s="106"/>
      <c r="AG98" s="106"/>
      <c r="AH98" s="106"/>
      <c r="AI98" s="106"/>
      <c r="AJ98" s="106"/>
      <c r="AK98" s="91"/>
      <c r="AL98" s="91"/>
      <c r="AM98" s="91"/>
      <c r="AN98" s="91"/>
      <c r="AO98" s="91"/>
      <c r="AP98" s="176"/>
      <c r="AQ98" s="176"/>
      <c r="AR98" s="91"/>
      <c r="AS98" s="176"/>
      <c r="AT98" s="176"/>
      <c r="AU98" s="91"/>
      <c r="AV98" s="87"/>
      <c r="AW98" s="91"/>
      <c r="AX98" s="91"/>
      <c r="AY98" s="91"/>
      <c r="AZ98" s="101"/>
      <c r="BA98" s="101"/>
      <c r="BB98" s="166"/>
      <c r="BC98" s="91"/>
      <c r="BD98" s="91"/>
      <c r="BE98" s="91"/>
      <c r="BF98" s="91"/>
      <c r="BG98" s="91"/>
      <c r="BH98" s="91"/>
      <c r="BI98" s="91"/>
    </row>
    <row r="99" spans="2:61" ht="12" customHeight="1" thickBot="1">
      <c r="B99" s="195"/>
      <c r="C99" s="412" t="s">
        <v>505</v>
      </c>
      <c r="D99" s="1098"/>
      <c r="E99" s="1154">
        <v>1.43</v>
      </c>
      <c r="F99" s="1155">
        <v>3.56</v>
      </c>
      <c r="G99" s="1155">
        <v>-2.44</v>
      </c>
      <c r="H99" s="1156">
        <v>0</v>
      </c>
      <c r="I99" s="1096"/>
      <c r="J99" s="227"/>
      <c r="L99" s="266"/>
      <c r="M99" s="87"/>
      <c r="N99" s="248"/>
      <c r="O99" s="106"/>
      <c r="Y99" s="106"/>
      <c r="Z99" s="106"/>
      <c r="AA99" s="531"/>
      <c r="AB99" s="106"/>
      <c r="AC99" s="106"/>
      <c r="AD99" s="106"/>
      <c r="AE99" s="106"/>
      <c r="AF99" s="106"/>
      <c r="AG99" s="106"/>
      <c r="AH99" s="106"/>
      <c r="AI99" s="106"/>
      <c r="AJ99" s="106"/>
      <c r="AK99" s="91"/>
      <c r="AL99" s="91"/>
      <c r="AM99" s="540"/>
      <c r="AN99" s="541"/>
      <c r="AO99" s="542"/>
      <c r="AP99" s="543"/>
      <c r="AQ99" s="503"/>
      <c r="AR99" s="503"/>
      <c r="AS99" s="503"/>
      <c r="AT99" s="503"/>
      <c r="AU99" s="503"/>
      <c r="AV99" s="503"/>
      <c r="AW99" s="540"/>
      <c r="AX99" s="540"/>
      <c r="AY99" s="544"/>
      <c r="AZ99" s="91"/>
      <c r="BA99" s="91"/>
      <c r="BB99" s="91"/>
      <c r="BC99" s="91"/>
      <c r="BD99" s="91"/>
      <c r="BE99" s="91"/>
      <c r="BF99" s="91"/>
      <c r="BG99" s="91"/>
      <c r="BH99" s="91"/>
      <c r="BI99" s="91"/>
    </row>
    <row r="100" spans="2:61" ht="15.75" customHeight="1">
      <c r="B100" s="402"/>
      <c r="C100" s="382" t="s">
        <v>152</v>
      </c>
      <c r="D100" s="48"/>
      <c r="E100" s="49"/>
      <c r="F100" s="414"/>
      <c r="G100" s="414"/>
      <c r="H100" s="414"/>
      <c r="I100" s="439"/>
      <c r="J100" s="440"/>
      <c r="L100" s="1849"/>
      <c r="M100" s="19"/>
      <c r="N100" s="23"/>
      <c r="O100" s="106"/>
      <c r="Y100" s="106"/>
      <c r="Z100" s="106"/>
      <c r="AA100" s="106"/>
      <c r="AB100" s="106"/>
      <c r="AC100" s="106"/>
      <c r="AD100" s="106"/>
      <c r="AE100" s="106"/>
      <c r="AF100" s="106"/>
      <c r="AG100" s="106"/>
      <c r="AH100" s="106"/>
      <c r="AI100" s="106"/>
      <c r="AJ100" s="106"/>
      <c r="AK100" s="91"/>
      <c r="AL100" s="91"/>
      <c r="AM100" s="506"/>
      <c r="AN100" s="506"/>
      <c r="AO100" s="506"/>
      <c r="AP100" s="550"/>
      <c r="AQ100" s="506"/>
      <c r="AR100" s="506"/>
      <c r="AS100" s="506"/>
      <c r="AT100" s="506"/>
      <c r="AU100" s="506"/>
      <c r="AV100" s="506"/>
      <c r="AW100" s="506"/>
      <c r="AX100" s="506"/>
      <c r="AY100" s="506"/>
      <c r="AZ100" s="91"/>
      <c r="BA100" s="91"/>
      <c r="BB100" s="91"/>
      <c r="BC100" s="91"/>
      <c r="BD100" s="91"/>
      <c r="BE100" s="91"/>
      <c r="BF100" s="91"/>
      <c r="BG100" s="91"/>
      <c r="BH100" s="91"/>
      <c r="BI100" s="91"/>
    </row>
    <row r="101" spans="2:61" ht="12" customHeight="1">
      <c r="B101" s="402"/>
      <c r="C101" s="1162" t="s">
        <v>511</v>
      </c>
      <c r="D101" s="1161">
        <v>60</v>
      </c>
      <c r="E101" s="173">
        <v>1.7</v>
      </c>
      <c r="F101" s="431">
        <v>0.1</v>
      </c>
      <c r="G101" s="431">
        <v>3.5</v>
      </c>
      <c r="H101" s="392">
        <v>22.1</v>
      </c>
      <c r="I101" s="393">
        <v>4</v>
      </c>
      <c r="J101" s="1169" t="s">
        <v>377</v>
      </c>
      <c r="N101" s="248"/>
      <c r="O101" s="106"/>
      <c r="Y101" s="114"/>
      <c r="Z101" s="114"/>
      <c r="AA101" s="114"/>
      <c r="AB101" s="206"/>
      <c r="AC101" s="206"/>
      <c r="AD101" s="516"/>
      <c r="AE101" s="114"/>
      <c r="AF101" s="114"/>
      <c r="AG101" s="206"/>
      <c r="AH101" s="114"/>
      <c r="AI101" s="114"/>
      <c r="AJ101" s="114"/>
      <c r="AK101" s="114"/>
      <c r="AL101" s="91"/>
      <c r="AM101" s="101"/>
      <c r="AN101" s="101"/>
      <c r="AO101" s="101"/>
      <c r="AP101" s="167"/>
      <c r="AQ101" s="530"/>
      <c r="AR101" s="530"/>
      <c r="AS101" s="530"/>
      <c r="AT101" s="530"/>
      <c r="AU101" s="101"/>
      <c r="AV101" s="144"/>
      <c r="AW101" s="101"/>
      <c r="AX101" s="101"/>
      <c r="AY101" s="110"/>
      <c r="AZ101" s="91"/>
      <c r="BA101" s="91"/>
      <c r="BB101" s="91"/>
      <c r="BC101" s="91"/>
      <c r="BD101" s="91"/>
      <c r="BE101" s="91"/>
      <c r="BF101" s="91"/>
      <c r="BG101" s="91"/>
      <c r="BH101" s="91"/>
      <c r="BI101" s="91"/>
    </row>
    <row r="102" spans="2:61" ht="14.25" customHeight="1">
      <c r="B102" s="389" t="s">
        <v>330</v>
      </c>
      <c r="C102" s="1163" t="s">
        <v>614</v>
      </c>
      <c r="D102" s="246">
        <v>250</v>
      </c>
      <c r="E102" s="926">
        <v>1.8</v>
      </c>
      <c r="F102" s="855">
        <v>4.9249999999999998</v>
      </c>
      <c r="G102" s="926">
        <v>16.413</v>
      </c>
      <c r="H102" s="270">
        <v>129.17500000000001</v>
      </c>
      <c r="I102" s="393">
        <v>13</v>
      </c>
      <c r="J102" s="1963" t="s">
        <v>653</v>
      </c>
      <c r="N102" s="23"/>
      <c r="O102" s="106"/>
      <c r="Y102" s="248"/>
      <c r="Z102" s="248"/>
      <c r="AA102" s="248"/>
      <c r="AB102" s="248"/>
      <c r="AC102" s="248"/>
      <c r="AD102" s="248"/>
      <c r="AE102" s="248"/>
      <c r="AF102" s="248"/>
      <c r="AG102" s="248"/>
      <c r="AH102" s="248"/>
      <c r="AI102" s="248"/>
      <c r="AJ102" s="248"/>
      <c r="AK102" s="248"/>
      <c r="AL102" s="100"/>
      <c r="AM102" s="551"/>
      <c r="AN102" s="551"/>
      <c r="AO102" s="551"/>
      <c r="AP102" s="552"/>
      <c r="AQ102" s="551"/>
      <c r="AR102" s="551"/>
      <c r="AS102" s="553"/>
      <c r="AT102" s="551"/>
      <c r="AU102" s="553"/>
      <c r="AV102" s="553"/>
      <c r="AW102" s="551"/>
      <c r="AX102" s="551"/>
      <c r="AY102" s="551"/>
      <c r="AZ102" s="91"/>
      <c r="BA102" s="91"/>
      <c r="BB102" s="91"/>
      <c r="BC102" s="91"/>
      <c r="BD102" s="91"/>
      <c r="BE102" s="91"/>
      <c r="BF102" s="91"/>
      <c r="BG102" s="91"/>
      <c r="BH102" s="91"/>
      <c r="BI102" s="91"/>
    </row>
    <row r="103" spans="2:61" ht="16.5" customHeight="1">
      <c r="B103" s="395" t="s">
        <v>331</v>
      </c>
      <c r="C103" s="1116" t="s">
        <v>531</v>
      </c>
      <c r="D103" s="159">
        <v>120</v>
      </c>
      <c r="E103" s="1903">
        <v>15.916</v>
      </c>
      <c r="F103" s="441">
        <v>16.123000000000001</v>
      </c>
      <c r="G103" s="441">
        <v>10.189</v>
      </c>
      <c r="H103" s="254">
        <v>249.48699999999999</v>
      </c>
      <c r="I103" s="442">
        <v>57</v>
      </c>
      <c r="J103" s="1170" t="s">
        <v>434</v>
      </c>
      <c r="N103" s="23"/>
      <c r="O103" s="106"/>
      <c r="Y103" s="106"/>
      <c r="Z103" s="106"/>
      <c r="AA103" s="106"/>
      <c r="AB103" s="106"/>
      <c r="AC103" s="106"/>
      <c r="AD103" s="106"/>
      <c r="AE103" s="106"/>
      <c r="AF103" s="106"/>
      <c r="AG103" s="106"/>
      <c r="AH103" s="106"/>
      <c r="AI103" s="106"/>
      <c r="AJ103" s="106"/>
      <c r="AK103" s="91"/>
      <c r="AL103" s="105"/>
      <c r="AM103" s="91"/>
      <c r="AN103" s="91"/>
      <c r="AO103" s="91"/>
      <c r="AP103" s="91"/>
      <c r="AQ103" s="91"/>
      <c r="AR103" s="91"/>
      <c r="AS103" s="91"/>
      <c r="AT103" s="91"/>
      <c r="AU103" s="91"/>
      <c r="AV103" s="91"/>
      <c r="AW103" s="91"/>
      <c r="AX103" s="91"/>
      <c r="AY103" s="91"/>
      <c r="AZ103" s="91"/>
      <c r="BA103" s="91"/>
      <c r="BB103" s="91"/>
      <c r="BC103" s="91"/>
      <c r="BD103" s="91"/>
      <c r="BE103" s="91"/>
      <c r="BF103" s="91"/>
      <c r="BG103" s="91"/>
      <c r="BH103" s="91"/>
      <c r="BI103" s="91"/>
    </row>
    <row r="104" spans="2:61" ht="14.25" customHeight="1">
      <c r="B104" s="396" t="s">
        <v>11</v>
      </c>
      <c r="C104" s="1114" t="s">
        <v>394</v>
      </c>
      <c r="D104" s="1135">
        <v>180</v>
      </c>
      <c r="E104" s="1911">
        <v>4.4649999999999999</v>
      </c>
      <c r="F104" s="1193">
        <v>8.91</v>
      </c>
      <c r="G104" s="1193">
        <v>23.984999999999999</v>
      </c>
      <c r="H104" s="1077">
        <v>170.88800000000001</v>
      </c>
      <c r="I104" s="1227">
        <v>39</v>
      </c>
      <c r="J104" s="1120" t="s">
        <v>638</v>
      </c>
      <c r="N104" s="696"/>
      <c r="O104" s="106"/>
      <c r="Y104" s="101"/>
      <c r="Z104" s="101"/>
      <c r="AA104" s="101"/>
      <c r="AB104" s="167"/>
      <c r="AC104" s="530"/>
      <c r="AD104" s="530"/>
      <c r="AE104" s="530"/>
      <c r="AF104" s="530"/>
      <c r="AG104" s="101"/>
      <c r="AH104" s="144"/>
      <c r="AI104" s="101"/>
      <c r="AJ104" s="101"/>
      <c r="AK104" s="166"/>
      <c r="AL104" s="105"/>
      <c r="AM104" s="91"/>
      <c r="AN104" s="91"/>
      <c r="AO104" s="91"/>
      <c r="AP104" s="91"/>
      <c r="AQ104" s="91"/>
      <c r="AR104" s="91"/>
      <c r="AS104" s="91"/>
      <c r="AT104" s="91"/>
      <c r="AU104" s="91"/>
      <c r="AV104" s="504"/>
      <c r="AW104" s="91"/>
      <c r="AX104" s="504"/>
      <c r="AY104" s="91"/>
      <c r="AZ104" s="91"/>
      <c r="BA104" s="91"/>
      <c r="BB104" s="91"/>
      <c r="BC104" s="91"/>
      <c r="BD104" s="91"/>
      <c r="BE104" s="91"/>
      <c r="BF104" s="91"/>
      <c r="BG104" s="91"/>
      <c r="BH104" s="91"/>
      <c r="BI104" s="91"/>
    </row>
    <row r="105" spans="2:61" ht="13.5" customHeight="1">
      <c r="B105" s="397" t="s">
        <v>338</v>
      </c>
      <c r="C105" s="1113" t="s">
        <v>413</v>
      </c>
      <c r="D105" s="1135">
        <v>200</v>
      </c>
      <c r="E105" s="252">
        <v>0.6</v>
      </c>
      <c r="F105" s="391">
        <v>0</v>
      </c>
      <c r="G105" s="1424">
        <v>25.579000000000001</v>
      </c>
      <c r="H105" s="392">
        <v>103.006</v>
      </c>
      <c r="I105" s="416">
        <v>71</v>
      </c>
      <c r="J105" s="1118" t="s">
        <v>414</v>
      </c>
      <c r="N105" s="696"/>
      <c r="O105" s="106"/>
      <c r="Y105" s="101"/>
      <c r="Z105" s="101"/>
      <c r="AA105" s="496"/>
      <c r="AB105" s="167"/>
      <c r="AC105" s="101"/>
      <c r="AD105" s="166"/>
      <c r="AE105" s="166"/>
      <c r="AF105" s="166"/>
      <c r="AG105" s="166"/>
      <c r="AH105" s="166"/>
      <c r="AI105" s="166"/>
      <c r="AJ105" s="166"/>
      <c r="AK105" s="166"/>
      <c r="AL105" s="104"/>
      <c r="AM105" s="91"/>
      <c r="AN105" s="114"/>
      <c r="AO105" s="91"/>
      <c r="AP105" s="91"/>
      <c r="AQ105" s="176"/>
      <c r="AR105" s="505"/>
      <c r="AS105" s="91"/>
      <c r="AT105" s="176"/>
      <c r="AU105" s="176"/>
      <c r="AV105" s="91"/>
      <c r="AW105" s="504"/>
      <c r="AX105" s="91"/>
      <c r="AY105" s="91"/>
      <c r="AZ105" s="83"/>
      <c r="BA105" s="91"/>
      <c r="BB105" s="91"/>
      <c r="BC105" s="91"/>
      <c r="BD105" s="91"/>
      <c r="BE105" s="91"/>
      <c r="BF105" s="91"/>
      <c r="BG105" s="91"/>
      <c r="BH105" s="493"/>
      <c r="BI105" s="493"/>
    </row>
    <row r="106" spans="2:61" ht="12" customHeight="1">
      <c r="B106" s="402"/>
      <c r="C106" s="1114" t="s">
        <v>9</v>
      </c>
      <c r="D106" s="1066">
        <v>70</v>
      </c>
      <c r="E106" s="1067">
        <v>2.6949999999999998</v>
      </c>
      <c r="F106" s="1068">
        <v>0.96299999999999997</v>
      </c>
      <c r="G106" s="1069">
        <v>34.54</v>
      </c>
      <c r="H106" s="1063">
        <v>171.209</v>
      </c>
      <c r="I106" s="393">
        <v>9</v>
      </c>
      <c r="J106" s="1171" t="s">
        <v>8</v>
      </c>
      <c r="L106" s="1713"/>
      <c r="M106" s="1131"/>
      <c r="N106" s="1132"/>
      <c r="O106" s="523"/>
      <c r="Y106" s="101"/>
      <c r="Z106" s="101"/>
      <c r="AA106" s="101"/>
      <c r="AB106" s="167"/>
      <c r="AC106" s="530"/>
      <c r="AD106" s="530"/>
      <c r="AE106" s="530"/>
      <c r="AF106" s="530"/>
      <c r="AG106" s="101"/>
      <c r="AH106" s="144"/>
      <c r="AI106" s="101"/>
      <c r="AJ106" s="101"/>
      <c r="AK106" s="110"/>
      <c r="AL106" s="100"/>
      <c r="AM106" s="91"/>
      <c r="AN106" s="91"/>
      <c r="AO106" s="91"/>
      <c r="AP106" s="91"/>
      <c r="AQ106" s="91"/>
      <c r="AR106" s="91"/>
      <c r="AS106" s="91"/>
      <c r="AT106" s="91"/>
      <c r="AU106" s="91"/>
      <c r="AV106" s="91"/>
      <c r="AW106" s="91"/>
      <c r="AX106" s="91"/>
      <c r="AY106" s="91"/>
      <c r="AZ106" s="91"/>
      <c r="BA106" s="91"/>
      <c r="BB106" s="91"/>
      <c r="BC106" s="91"/>
      <c r="BD106" s="91"/>
      <c r="BE106" s="91"/>
      <c r="BF106" s="91"/>
      <c r="BG106" s="145"/>
      <c r="BH106" s="114"/>
      <c r="BI106" s="248"/>
    </row>
    <row r="107" spans="2:61" ht="14.25" customHeight="1" thickBot="1">
      <c r="B107" s="402"/>
      <c r="C107" s="1117" t="s">
        <v>395</v>
      </c>
      <c r="D107" s="733">
        <v>50</v>
      </c>
      <c r="E107" s="1423">
        <v>2.8250000000000002</v>
      </c>
      <c r="F107" s="1424">
        <v>0.75</v>
      </c>
      <c r="G107" s="1424">
        <v>20.931999999999999</v>
      </c>
      <c r="H107" s="270">
        <v>101.78</v>
      </c>
      <c r="I107" s="720">
        <v>10</v>
      </c>
      <c r="J107" s="1323" t="s">
        <v>8</v>
      </c>
      <c r="L107" s="683"/>
      <c r="M107" s="692"/>
      <c r="N107" s="683"/>
      <c r="V107" s="264"/>
      <c r="W107" s="114"/>
      <c r="X107" s="248"/>
      <c r="Y107" s="101"/>
      <c r="Z107" s="101"/>
      <c r="AA107" s="496"/>
      <c r="AB107" s="167"/>
      <c r="AC107" s="101"/>
      <c r="AD107" s="166"/>
      <c r="AE107" s="166"/>
      <c r="AF107" s="166"/>
      <c r="AG107" s="166"/>
      <c r="AH107" s="166"/>
      <c r="AI107" s="166"/>
      <c r="AJ107" s="166"/>
      <c r="AK107" s="166"/>
      <c r="AL107" s="100"/>
      <c r="AM107" s="91"/>
      <c r="AN107" s="91"/>
      <c r="AO107" s="91"/>
      <c r="AP107" s="176"/>
      <c r="AQ107" s="176"/>
      <c r="AR107" s="91"/>
      <c r="AS107" s="176"/>
      <c r="AT107" s="176"/>
      <c r="AU107" s="91"/>
      <c r="AV107" s="87"/>
      <c r="AW107" s="91"/>
      <c r="AX107" s="91"/>
      <c r="AY107" s="91"/>
      <c r="AZ107" s="91"/>
      <c r="BA107" s="91"/>
      <c r="BB107" s="91"/>
      <c r="BC107" s="91"/>
      <c r="BD107" s="91"/>
      <c r="BE107" s="91"/>
      <c r="BF107" s="91"/>
      <c r="BG107" s="114"/>
      <c r="BH107" s="114"/>
      <c r="BI107" s="248"/>
    </row>
    <row r="108" spans="2:61" ht="13.5" customHeight="1">
      <c r="B108" s="974" t="s">
        <v>337</v>
      </c>
      <c r="C108" s="34"/>
      <c r="D108" s="1029">
        <f>SUM(D101:D107)</f>
        <v>930</v>
      </c>
      <c r="E108" s="422">
        <f>SUM(E101:E107)</f>
        <v>30.001000000000001</v>
      </c>
      <c r="F108" s="407">
        <f>SUM(F101:F107)</f>
        <v>31.771000000000001</v>
      </c>
      <c r="G108" s="423">
        <f>SUM(G101:G107)</f>
        <v>135.13799999999998</v>
      </c>
      <c r="H108" s="424">
        <f>SUM(H101:H107)</f>
        <v>947.64499999999998</v>
      </c>
      <c r="I108" s="1082" t="s">
        <v>528</v>
      </c>
      <c r="J108" s="1079" t="s">
        <v>358</v>
      </c>
      <c r="L108" s="683"/>
      <c r="M108" s="692"/>
      <c r="N108" s="683"/>
      <c r="V108" s="266"/>
      <c r="W108" s="114"/>
      <c r="X108" s="248"/>
      <c r="Y108" s="101"/>
      <c r="Z108" s="101"/>
      <c r="AA108" s="101"/>
      <c r="AB108" s="167"/>
      <c r="AC108" s="101"/>
      <c r="AD108" s="101"/>
      <c r="AE108" s="101"/>
      <c r="AF108" s="101"/>
      <c r="AG108" s="101"/>
      <c r="AH108" s="101"/>
      <c r="AI108" s="101"/>
      <c r="AJ108" s="101"/>
      <c r="AK108" s="166"/>
      <c r="AL108" s="100"/>
      <c r="AM108" s="540"/>
      <c r="AN108" s="541"/>
      <c r="AO108" s="542"/>
      <c r="AP108" s="543"/>
      <c r="AQ108" s="503"/>
      <c r="AR108" s="503"/>
      <c r="AS108" s="503"/>
      <c r="AT108" s="503"/>
      <c r="AU108" s="503"/>
      <c r="AV108" s="503"/>
      <c r="AW108" s="540"/>
      <c r="AX108" s="540"/>
      <c r="AY108" s="544"/>
      <c r="AZ108" s="91"/>
      <c r="BA108" s="91"/>
      <c r="BB108" s="91"/>
      <c r="BC108" s="91"/>
      <c r="BD108" s="91"/>
      <c r="BE108" s="91"/>
      <c r="BF108" s="91"/>
      <c r="BG108" s="97"/>
      <c r="BH108" s="114"/>
      <c r="BI108" s="248"/>
    </row>
    <row r="109" spans="2:61" ht="11.25" customHeight="1">
      <c r="B109" s="160"/>
      <c r="C109" s="871" t="s">
        <v>10</v>
      </c>
      <c r="D109" s="933">
        <v>0.35</v>
      </c>
      <c r="E109" s="873">
        <v>31.5</v>
      </c>
      <c r="F109" s="874">
        <v>32.200000000000003</v>
      </c>
      <c r="G109" s="875">
        <v>134.05000000000001</v>
      </c>
      <c r="H109" s="876">
        <v>952</v>
      </c>
      <c r="I109" s="1318">
        <f>H109-H108</f>
        <v>4.3550000000000182</v>
      </c>
      <c r="J109" s="1019" t="s">
        <v>496</v>
      </c>
      <c r="L109" s="683"/>
      <c r="M109" s="678"/>
      <c r="N109" s="683"/>
      <c r="V109" s="266"/>
      <c r="W109" s="114"/>
      <c r="X109" s="248"/>
      <c r="Y109" s="101"/>
      <c r="Z109" s="101"/>
      <c r="AA109" s="101"/>
      <c r="AB109" s="167"/>
      <c r="AC109" s="101"/>
      <c r="AD109" s="101"/>
      <c r="AE109" s="101"/>
      <c r="AF109" s="101"/>
      <c r="AG109" s="101"/>
      <c r="AH109" s="101"/>
      <c r="AI109" s="101"/>
      <c r="AJ109" s="101"/>
      <c r="AK109" s="166"/>
      <c r="AL109" s="100"/>
      <c r="AM109" s="506"/>
      <c r="AN109" s="506"/>
      <c r="AO109" s="506"/>
      <c r="AP109" s="550"/>
      <c r="AQ109" s="506"/>
      <c r="AR109" s="506"/>
      <c r="AS109" s="506"/>
      <c r="AT109" s="506"/>
      <c r="AU109" s="506"/>
      <c r="AV109" s="506"/>
      <c r="AW109" s="506"/>
      <c r="AX109" s="506"/>
      <c r="AY109" s="506"/>
      <c r="AZ109" s="86"/>
      <c r="BA109" s="91"/>
      <c r="BB109" s="91"/>
      <c r="BC109" s="91"/>
      <c r="BD109" s="91"/>
      <c r="BE109" s="91"/>
      <c r="BF109" s="91"/>
      <c r="BG109" s="114"/>
      <c r="BH109" s="114"/>
      <c r="BI109" s="248"/>
    </row>
    <row r="110" spans="2:61" ht="12.75" customHeight="1" thickBot="1">
      <c r="B110" s="195"/>
      <c r="C110" s="1097" t="s">
        <v>505</v>
      </c>
      <c r="D110" s="1098"/>
      <c r="E110" s="1086">
        <v>-1.67</v>
      </c>
      <c r="F110" s="647">
        <v>-0.47</v>
      </c>
      <c r="G110" s="647">
        <v>0.28000000000000003</v>
      </c>
      <c r="H110" s="1091">
        <v>-0.16</v>
      </c>
      <c r="I110" s="410"/>
      <c r="J110" s="227"/>
      <c r="L110" s="2"/>
      <c r="M110" s="679"/>
      <c r="N110" s="680"/>
      <c r="V110" s="103"/>
      <c r="W110" s="87"/>
      <c r="X110" s="83"/>
      <c r="Y110" s="101"/>
      <c r="Z110" s="101"/>
      <c r="AA110" s="101"/>
      <c r="AB110" s="167"/>
      <c r="AC110" s="101"/>
      <c r="AD110" s="101"/>
      <c r="AE110" s="497"/>
      <c r="AF110" s="101"/>
      <c r="AG110" s="101"/>
      <c r="AH110" s="101"/>
      <c r="AI110" s="101"/>
      <c r="AJ110" s="101"/>
      <c r="AK110" s="166"/>
      <c r="AL110" s="107"/>
      <c r="AM110" s="101"/>
      <c r="AN110" s="101"/>
      <c r="AO110" s="101"/>
      <c r="AP110" s="167"/>
      <c r="AQ110" s="101"/>
      <c r="AR110" s="101"/>
      <c r="AS110" s="496"/>
      <c r="AT110" s="101"/>
      <c r="AU110" s="101"/>
      <c r="AV110" s="144"/>
      <c r="AW110" s="144"/>
      <c r="AX110" s="101"/>
      <c r="AY110" s="166"/>
      <c r="AZ110" s="91"/>
      <c r="BA110" s="91"/>
      <c r="BB110" s="91"/>
      <c r="BC110" s="91"/>
      <c r="BD110" s="91"/>
      <c r="BE110" s="91"/>
      <c r="BF110" s="91"/>
      <c r="BG110" s="87"/>
      <c r="BH110" s="87"/>
      <c r="BI110" s="83"/>
    </row>
    <row r="111" spans="2:61" ht="15.75" customHeight="1" thickBot="1">
      <c r="L111" s="100"/>
      <c r="M111" s="87"/>
      <c r="N111" s="86"/>
      <c r="V111" s="111"/>
      <c r="W111" s="106"/>
      <c r="X111" s="106"/>
      <c r="Y111" s="101"/>
      <c r="Z111" s="166"/>
      <c r="AA111" s="166"/>
      <c r="AB111" s="167"/>
      <c r="AC111" s="111"/>
      <c r="AD111" s="100"/>
      <c r="AE111" s="111"/>
      <c r="AF111" s="110"/>
      <c r="AG111" s="110"/>
      <c r="AH111" s="110"/>
      <c r="AI111" s="110"/>
      <c r="AJ111" s="110"/>
      <c r="AK111" s="166"/>
      <c r="AL111" s="100"/>
      <c r="AM111" s="551"/>
      <c r="AN111" s="551"/>
      <c r="AO111" s="551"/>
      <c r="AP111" s="552"/>
      <c r="AQ111" s="551"/>
      <c r="AR111" s="551"/>
      <c r="AS111" s="553"/>
      <c r="AT111" s="551"/>
      <c r="AU111" s="553"/>
      <c r="AV111" s="553"/>
      <c r="AW111" s="551"/>
      <c r="AX111" s="551"/>
      <c r="AY111" s="551"/>
      <c r="AZ111" s="91"/>
      <c r="BA111" s="91"/>
      <c r="BB111" s="91"/>
      <c r="BC111" s="91"/>
      <c r="BD111" s="91"/>
      <c r="BE111" s="91"/>
      <c r="BF111" s="91"/>
      <c r="BG111" s="87"/>
      <c r="BH111" s="87"/>
      <c r="BI111" s="83"/>
    </row>
    <row r="112" spans="2:61" ht="14.25" customHeight="1">
      <c r="B112" s="1548" t="s">
        <v>555</v>
      </c>
      <c r="C112" s="34" t="s">
        <v>508</v>
      </c>
      <c r="D112" s="35"/>
      <c r="E112" s="448">
        <f>E108+E97</f>
        <v>53.790000000000006</v>
      </c>
      <c r="F112" s="109">
        <f>F108+F97</f>
        <v>58.048000000000002</v>
      </c>
      <c r="G112" s="109">
        <f>G108+G97</f>
        <v>221.55499999999998</v>
      </c>
      <c r="H112" s="449">
        <f>H108+H97</f>
        <v>1627.7329999999999</v>
      </c>
      <c r="I112" s="1078" t="s">
        <v>528</v>
      </c>
      <c r="J112" s="1079" t="s">
        <v>358</v>
      </c>
      <c r="L112" s="100"/>
      <c r="M112" s="707"/>
      <c r="N112" s="86"/>
      <c r="V112" s="91"/>
      <c r="W112" s="164"/>
      <c r="X112" s="91"/>
      <c r="Y112" s="106"/>
      <c r="Z112" s="106"/>
      <c r="AA112" s="106"/>
      <c r="AB112" s="106"/>
      <c r="AC112" s="106"/>
      <c r="AD112" s="106"/>
      <c r="AE112" s="106"/>
      <c r="AF112" s="106"/>
      <c r="AG112" s="106"/>
      <c r="AH112" s="106"/>
      <c r="AI112" s="106"/>
      <c r="AJ112" s="106"/>
      <c r="AK112" s="91"/>
      <c r="AL112" s="91"/>
      <c r="AM112" s="91"/>
      <c r="AN112" s="91"/>
      <c r="AO112" s="91"/>
      <c r="AP112" s="91"/>
      <c r="AQ112" s="91"/>
      <c r="AR112" s="91"/>
      <c r="AS112" s="91"/>
      <c r="AT112" s="91"/>
      <c r="AU112" s="91"/>
      <c r="AV112" s="91"/>
      <c r="AW112" s="91"/>
      <c r="AX112" s="91"/>
      <c r="AY112" s="91"/>
      <c r="AZ112" s="91"/>
      <c r="BA112" s="91"/>
      <c r="BB112" s="91"/>
      <c r="BC112" s="91"/>
      <c r="BD112" s="91"/>
      <c r="BE112" s="91"/>
      <c r="BF112" s="91"/>
      <c r="BG112" s="114"/>
      <c r="BH112" s="114"/>
      <c r="BI112" s="248"/>
    </row>
    <row r="113" spans="2:61" ht="12.75" customHeight="1">
      <c r="B113" s="711"/>
      <c r="C113" s="916" t="s">
        <v>10</v>
      </c>
      <c r="D113" s="1106">
        <v>0.6</v>
      </c>
      <c r="E113" s="1010">
        <v>54</v>
      </c>
      <c r="F113" s="878">
        <v>55.2</v>
      </c>
      <c r="G113" s="879">
        <v>229.8</v>
      </c>
      <c r="H113" s="1107">
        <v>1632</v>
      </c>
      <c r="I113" s="1102">
        <f>H113-H112</f>
        <v>4.2670000000000528</v>
      </c>
      <c r="J113" s="1019" t="s">
        <v>496</v>
      </c>
      <c r="V113" s="266"/>
      <c r="W113" s="87"/>
      <c r="X113" s="248"/>
      <c r="Y113" s="101"/>
      <c r="Z113" s="101"/>
      <c r="AA113" s="101"/>
      <c r="AB113" s="167"/>
      <c r="AC113" s="101"/>
      <c r="AD113" s="101"/>
      <c r="AE113" s="497"/>
      <c r="AF113" s="101"/>
      <c r="AG113" s="101"/>
      <c r="AH113" s="101"/>
      <c r="AI113" s="101"/>
      <c r="AJ113" s="101"/>
      <c r="AK113" s="166"/>
      <c r="AL113" s="100"/>
      <c r="AM113" s="107"/>
      <c r="AN113" s="91"/>
      <c r="AO113" s="99"/>
      <c r="AP113" s="91"/>
      <c r="AQ113" s="91"/>
      <c r="AR113" s="91"/>
      <c r="AS113" s="91"/>
      <c r="AT113" s="91"/>
      <c r="AU113" s="91"/>
      <c r="AV113" s="91"/>
      <c r="AW113" s="91"/>
      <c r="AX113" s="91"/>
      <c r="AY113" s="91"/>
      <c r="AZ113" s="83"/>
      <c r="BA113" s="83"/>
      <c r="BB113" s="91"/>
      <c r="BC113" s="91"/>
      <c r="BD113" s="91"/>
      <c r="BE113" s="91"/>
      <c r="BF113" s="91"/>
      <c r="BG113" s="114"/>
      <c r="BH113" s="114"/>
      <c r="BI113" s="248"/>
    </row>
    <row r="114" spans="2:61" ht="15" customHeight="1" thickBot="1">
      <c r="B114" s="195"/>
      <c r="C114" s="1097" t="s">
        <v>505</v>
      </c>
      <c r="D114" s="1098"/>
      <c r="E114" s="1086">
        <f>(E112*100/E214)-60</f>
        <v>-0.23333333333332007</v>
      </c>
      <c r="F114" s="647">
        <f>(F112*100/F214)-60</f>
        <v>3.0956521739130451</v>
      </c>
      <c r="G114" s="647">
        <f>(G112*100/G214)-60</f>
        <v>-2.1527415143603221</v>
      </c>
      <c r="H114" s="1087">
        <f>(H112*100/H214)-60</f>
        <v>-0.15687500000000654</v>
      </c>
      <c r="I114" s="1104"/>
      <c r="J114" s="1105"/>
      <c r="V114" s="100"/>
      <c r="W114" s="114"/>
      <c r="X114" s="248"/>
      <c r="Y114" s="101"/>
      <c r="Z114" s="101"/>
      <c r="AA114" s="101"/>
      <c r="AB114" s="167"/>
      <c r="AC114" s="101"/>
      <c r="AD114" s="101"/>
      <c r="AE114" s="497"/>
      <c r="AF114" s="101"/>
      <c r="AG114" s="101"/>
      <c r="AH114" s="101"/>
      <c r="AI114" s="101"/>
      <c r="AJ114" s="101"/>
      <c r="AK114" s="166"/>
      <c r="AL114" s="100"/>
      <c r="AM114" s="557"/>
      <c r="AN114" s="557"/>
      <c r="AO114" s="557"/>
      <c r="AP114" s="550"/>
      <c r="AQ114" s="503"/>
      <c r="AR114" s="503"/>
      <c r="AS114" s="503"/>
      <c r="AT114" s="503"/>
      <c r="AU114" s="503"/>
      <c r="AV114" s="503"/>
      <c r="AW114" s="540"/>
      <c r="AX114" s="540"/>
      <c r="AY114" s="544"/>
      <c r="AZ114" s="83"/>
      <c r="BA114" s="83"/>
      <c r="BB114" s="91"/>
      <c r="BC114" s="91"/>
      <c r="BD114" s="91"/>
      <c r="BE114" s="91"/>
      <c r="BF114" s="91"/>
      <c r="BG114" s="114"/>
      <c r="BH114" s="114"/>
      <c r="BI114" s="248"/>
    </row>
    <row r="115" spans="2:61" ht="12.75" customHeight="1">
      <c r="B115" s="15"/>
      <c r="C115" s="1109"/>
      <c r="D115" s="14"/>
      <c r="E115" s="5"/>
      <c r="F115" s="5"/>
      <c r="G115" s="5"/>
      <c r="H115" s="5"/>
      <c r="I115" s="1080"/>
      <c r="J115" s="1081"/>
      <c r="V115" s="100"/>
      <c r="W115" s="114"/>
      <c r="X115" s="83"/>
      <c r="Y115" s="101"/>
      <c r="Z115" s="497"/>
      <c r="AA115" s="101"/>
      <c r="AB115" s="167"/>
      <c r="AC115" s="101"/>
      <c r="AD115" s="101"/>
      <c r="AE115" s="101"/>
      <c r="AF115" s="101"/>
      <c r="AG115" s="101"/>
      <c r="AH115" s="101"/>
      <c r="AI115" s="144"/>
      <c r="AJ115" s="101"/>
      <c r="AK115" s="166"/>
      <c r="AL115" s="91"/>
      <c r="AM115" s="558"/>
      <c r="AN115" s="558"/>
      <c r="AO115" s="558"/>
      <c r="AP115" s="558"/>
      <c r="AQ115" s="558"/>
      <c r="AR115" s="558"/>
      <c r="AS115" s="558"/>
      <c r="AT115" s="558"/>
      <c r="AU115" s="558"/>
      <c r="AV115" s="558"/>
      <c r="AW115" s="558"/>
      <c r="AX115" s="558"/>
      <c r="AY115" s="558"/>
      <c r="AZ115" s="83"/>
      <c r="BA115" s="83"/>
      <c r="BB115" s="86"/>
      <c r="BC115" s="86"/>
      <c r="BD115" s="91"/>
      <c r="BE115" s="91"/>
      <c r="BF115" s="91"/>
      <c r="BG115" s="91"/>
      <c r="BH115" s="91"/>
      <c r="BI115" s="91"/>
    </row>
    <row r="116" spans="2:61">
      <c r="B116" s="91"/>
      <c r="C116" s="545"/>
      <c r="D116" s="91"/>
      <c r="I116" s="1112"/>
      <c r="J116" s="106"/>
      <c r="V116" s="266"/>
      <c r="W116" s="114"/>
      <c r="X116" s="248"/>
      <c r="Y116" s="101"/>
      <c r="Z116" s="497"/>
      <c r="AA116" s="101"/>
      <c r="AB116" s="167"/>
      <c r="AC116" s="101"/>
      <c r="AD116" s="101"/>
      <c r="AE116" s="101"/>
      <c r="AF116" s="101"/>
      <c r="AG116" s="101"/>
      <c r="AH116" s="101"/>
      <c r="AI116" s="144"/>
      <c r="AJ116" s="101"/>
      <c r="AK116" s="166"/>
      <c r="AL116" s="91"/>
      <c r="AM116" s="83"/>
      <c r="AN116" s="83"/>
      <c r="AO116" s="135"/>
      <c r="AP116" s="508"/>
      <c r="AQ116" s="83"/>
      <c r="AR116" s="83"/>
      <c r="AS116" s="135"/>
      <c r="AT116" s="83"/>
      <c r="AU116" s="83"/>
      <c r="AV116" s="144"/>
      <c r="AW116" s="83"/>
      <c r="AX116" s="83"/>
      <c r="AY116" s="83"/>
      <c r="AZ116" s="142"/>
      <c r="BA116" s="142"/>
      <c r="BB116" s="86"/>
      <c r="BC116" s="86"/>
      <c r="BD116" s="91"/>
      <c r="BE116" s="91"/>
      <c r="BF116" s="91"/>
      <c r="BG116" s="91"/>
      <c r="BH116" s="91"/>
      <c r="BI116" s="91"/>
    </row>
    <row r="117" spans="2:61" ht="12" customHeight="1">
      <c r="B117" s="79"/>
      <c r="C117" s="79"/>
      <c r="D117" s="1222" t="s">
        <v>313</v>
      </c>
      <c r="E117" s="79"/>
      <c r="F117" s="79"/>
      <c r="G117" s="1223"/>
      <c r="H117" s="79"/>
      <c r="I117" s="79"/>
      <c r="J117" s="79"/>
      <c r="V117" s="111"/>
      <c r="W117" s="114"/>
      <c r="X117" s="91"/>
      <c r="Y117" s="204"/>
      <c r="Z117" s="204"/>
      <c r="AA117" s="204"/>
      <c r="AB117" s="493"/>
      <c r="AC117" s="204"/>
      <c r="AD117" s="493"/>
      <c r="AE117" s="493"/>
      <c r="AF117" s="493"/>
      <c r="AG117" s="493"/>
      <c r="AH117" s="204"/>
      <c r="AI117" s="204"/>
      <c r="AJ117" s="520"/>
      <c r="AK117" s="91"/>
      <c r="AL117" s="91"/>
      <c r="AM117" s="91"/>
      <c r="AN117" s="91"/>
      <c r="AO117" s="91"/>
      <c r="AP117" s="91"/>
      <c r="AQ117" s="91"/>
      <c r="AR117" s="91"/>
      <c r="AS117" s="91"/>
      <c r="AT117" s="91"/>
      <c r="AU117" s="91"/>
      <c r="AV117" s="91"/>
      <c r="AW117" s="91"/>
      <c r="AX117" s="91"/>
      <c r="AY117" s="91"/>
      <c r="AZ117" s="83"/>
      <c r="BA117" s="83"/>
      <c r="BB117" s="86"/>
      <c r="BC117" s="86"/>
      <c r="BD117" s="91"/>
      <c r="BE117" s="91"/>
      <c r="BF117" s="91"/>
      <c r="BG117" s="91"/>
      <c r="BH117" s="91"/>
      <c r="BI117" s="91"/>
    </row>
    <row r="118" spans="2:61" ht="15" customHeight="1">
      <c r="B118" s="335" t="s">
        <v>362</v>
      </c>
      <c r="D118" s="335"/>
      <c r="E118"/>
      <c r="F118"/>
      <c r="H118" s="335"/>
      <c r="I118" s="21"/>
      <c r="J118" s="25"/>
      <c r="V118" s="618"/>
      <c r="W118" s="619"/>
      <c r="X118" s="248"/>
      <c r="Y118" s="101"/>
      <c r="Z118" s="497"/>
      <c r="AA118" s="101"/>
      <c r="AB118" s="167"/>
      <c r="AC118" s="101"/>
      <c r="AD118" s="101"/>
      <c r="AE118" s="101"/>
      <c r="AF118" s="101"/>
      <c r="AG118" s="101"/>
      <c r="AH118" s="101"/>
      <c r="AI118" s="144"/>
      <c r="AJ118" s="101"/>
      <c r="AK118" s="166"/>
      <c r="AL118" s="91"/>
      <c r="AM118" s="91"/>
      <c r="AN118" s="91"/>
      <c r="AO118" s="91"/>
      <c r="AP118" s="91"/>
      <c r="AQ118" s="91"/>
      <c r="AR118" s="91"/>
      <c r="AS118" s="91"/>
      <c r="AT118" s="91"/>
      <c r="AU118" s="91"/>
      <c r="AV118" s="91"/>
      <c r="AW118" s="91"/>
      <c r="AX118" s="91"/>
      <c r="AY118" s="91"/>
      <c r="AZ118" s="83"/>
      <c r="BA118" s="83"/>
      <c r="BB118" s="86"/>
      <c r="BC118" s="86"/>
      <c r="BD118" s="86"/>
      <c r="BE118" s="106"/>
      <c r="BF118" s="91"/>
      <c r="BG118" s="91"/>
      <c r="BH118" s="91"/>
      <c r="BI118" s="91"/>
    </row>
    <row r="119" spans="2:61" ht="16.5" customHeight="1" thickBot="1">
      <c r="B119" s="361" t="s">
        <v>594</v>
      </c>
      <c r="C119" s="21"/>
      <c r="D119" s="359" t="s">
        <v>366</v>
      </c>
      <c r="E119"/>
      <c r="G119" s="119" t="s">
        <v>542</v>
      </c>
      <c r="H119" s="626"/>
      <c r="I119" s="361"/>
      <c r="J119" s="361"/>
      <c r="V119" s="618"/>
      <c r="W119" s="620"/>
      <c r="X119" s="248"/>
      <c r="Y119" s="101"/>
      <c r="Z119" s="101"/>
      <c r="AA119" s="101"/>
      <c r="AB119" s="167"/>
      <c r="AC119" s="530"/>
      <c r="AD119" s="530"/>
      <c r="AE119" s="530"/>
      <c r="AF119" s="530"/>
      <c r="AG119" s="101"/>
      <c r="AH119" s="144"/>
      <c r="AI119" s="101"/>
      <c r="AJ119" s="101"/>
      <c r="AK119" s="166"/>
      <c r="AL119" s="91"/>
      <c r="AM119" s="91"/>
      <c r="AN119" s="91"/>
      <c r="AO119" s="91"/>
      <c r="AP119" s="91"/>
      <c r="AQ119" s="91"/>
      <c r="AR119" s="91"/>
      <c r="AS119" s="91"/>
      <c r="AT119" s="91"/>
      <c r="AU119" s="91"/>
      <c r="AV119" s="91"/>
      <c r="AW119" s="91"/>
      <c r="AX119" s="91"/>
      <c r="AY119" s="91"/>
      <c r="AZ119" s="91"/>
      <c r="BA119" s="91"/>
      <c r="BB119" s="91"/>
      <c r="BC119" s="91"/>
      <c r="BD119" s="91"/>
      <c r="BE119" s="121"/>
      <c r="BF119" s="91"/>
      <c r="BG119" s="91"/>
      <c r="BH119" s="91"/>
      <c r="BI119" s="91"/>
    </row>
    <row r="120" spans="2:61" ht="15.75" customHeight="1" thickBot="1">
      <c r="B120" s="362" t="s">
        <v>314</v>
      </c>
      <c r="C120" s="363"/>
      <c r="D120" s="364" t="s">
        <v>315</v>
      </c>
      <c r="E120" s="199" t="s">
        <v>316</v>
      </c>
      <c r="F120" s="199"/>
      <c r="G120" s="199"/>
      <c r="H120" s="365" t="s">
        <v>317</v>
      </c>
      <c r="I120" s="366" t="s">
        <v>318</v>
      </c>
      <c r="J120" s="367" t="s">
        <v>319</v>
      </c>
      <c r="O120" s="673"/>
      <c r="P120" s="106"/>
      <c r="V120" s="628"/>
      <c r="W120" s="629"/>
      <c r="X120" s="248"/>
      <c r="Y120" s="101"/>
      <c r="Z120" s="101"/>
      <c r="AA120" s="101"/>
      <c r="AB120" s="167"/>
      <c r="AC120" s="101"/>
      <c r="AD120" s="101"/>
      <c r="AE120" s="101"/>
      <c r="AF120" s="101"/>
      <c r="AG120" s="101"/>
      <c r="AH120" s="101"/>
      <c r="AI120" s="101"/>
      <c r="AJ120" s="101"/>
      <c r="AK120" s="166"/>
      <c r="AL120" s="91"/>
      <c r="AM120" s="91"/>
      <c r="AN120" s="91"/>
      <c r="AO120" s="91"/>
      <c r="AP120" s="91"/>
      <c r="AQ120" s="91"/>
      <c r="AR120" s="91"/>
      <c r="AS120" s="91"/>
      <c r="AT120" s="91"/>
      <c r="AU120" s="91"/>
      <c r="AV120" s="91"/>
      <c r="AW120" s="91"/>
      <c r="AX120" s="91"/>
      <c r="AY120" s="91"/>
      <c r="AZ120" s="134"/>
      <c r="BA120" s="82"/>
      <c r="BB120" s="82"/>
      <c r="BC120" s="86"/>
      <c r="BD120" s="86"/>
      <c r="BE120" s="86"/>
      <c r="BF120" s="86"/>
      <c r="BG120" s="86"/>
      <c r="BH120" s="86"/>
      <c r="BI120" s="86"/>
    </row>
    <row r="121" spans="2:61" ht="11.25" customHeight="1">
      <c r="B121" s="368" t="s">
        <v>320</v>
      </c>
      <c r="C121" s="369" t="s">
        <v>321</v>
      </c>
      <c r="D121" s="370" t="s">
        <v>322</v>
      </c>
      <c r="E121" s="371" t="s">
        <v>323</v>
      </c>
      <c r="F121" s="371" t="s">
        <v>65</v>
      </c>
      <c r="G121" s="371" t="s">
        <v>66</v>
      </c>
      <c r="H121" s="372" t="s">
        <v>324</v>
      </c>
      <c r="I121" s="373" t="s">
        <v>325</v>
      </c>
      <c r="J121" s="374" t="s">
        <v>326</v>
      </c>
      <c r="O121" s="106"/>
      <c r="P121" s="106"/>
      <c r="V121" s="627"/>
      <c r="W121" s="629"/>
      <c r="X121" s="248"/>
      <c r="Y121" s="101"/>
      <c r="Z121" s="101"/>
      <c r="AA121" s="101"/>
      <c r="AB121" s="167"/>
      <c r="AC121" s="101"/>
      <c r="AD121" s="497"/>
      <c r="AE121" s="101"/>
      <c r="AF121" s="101"/>
      <c r="AG121" s="101"/>
      <c r="AH121" s="101"/>
      <c r="AI121" s="101"/>
      <c r="AJ121" s="101"/>
      <c r="AK121" s="166"/>
      <c r="AL121" s="100"/>
      <c r="AM121" s="100"/>
      <c r="AN121" s="87"/>
      <c r="AO121" s="100"/>
      <c r="AP121" s="91"/>
      <c r="AQ121" s="91"/>
      <c r="AR121" s="90"/>
      <c r="AS121" s="90"/>
      <c r="AT121" s="90"/>
      <c r="AU121" s="90"/>
      <c r="AV121" s="90"/>
      <c r="AW121" s="90"/>
      <c r="AX121" s="90"/>
      <c r="AY121" s="114"/>
      <c r="AZ121" s="91"/>
      <c r="BA121" s="91"/>
      <c r="BB121" s="121"/>
      <c r="BC121" s="506"/>
      <c r="BD121" s="121"/>
      <c r="BE121" s="507"/>
      <c r="BF121" s="91"/>
      <c r="BG121" s="91"/>
      <c r="BH121" s="91"/>
      <c r="BI121" s="91"/>
    </row>
    <row r="122" spans="2:61" ht="12.75" customHeight="1" thickBot="1">
      <c r="B122" s="375"/>
      <c r="C122" s="376"/>
      <c r="D122" s="377"/>
      <c r="E122" s="378" t="s">
        <v>5</v>
      </c>
      <c r="F122" s="378" t="s">
        <v>6</v>
      </c>
      <c r="G122" s="378" t="s">
        <v>7</v>
      </c>
      <c r="H122" s="379" t="s">
        <v>327</v>
      </c>
      <c r="I122" s="380" t="s">
        <v>328</v>
      </c>
      <c r="J122" s="381" t="s">
        <v>329</v>
      </c>
      <c r="L122" s="322"/>
      <c r="M122" s="696"/>
      <c r="N122" s="696"/>
      <c r="O122" s="106"/>
      <c r="P122" s="106"/>
      <c r="V122" s="4"/>
      <c r="W122" s="629"/>
      <c r="X122" s="86"/>
      <c r="Y122" s="559"/>
      <c r="Z122" s="559"/>
      <c r="AA122" s="559"/>
      <c r="AB122" s="560"/>
      <c r="AC122" s="559"/>
      <c r="AD122" s="559"/>
      <c r="AE122" s="559"/>
      <c r="AF122" s="559"/>
      <c r="AG122" s="559"/>
      <c r="AH122" s="560"/>
      <c r="AI122" s="559"/>
      <c r="AJ122" s="559"/>
      <c r="AK122" s="539"/>
      <c r="AL122" s="104"/>
      <c r="AM122" s="107"/>
      <c r="AN122" s="91"/>
      <c r="AO122" s="99"/>
      <c r="AP122" s="91"/>
      <c r="AQ122" s="91"/>
      <c r="AR122" s="142"/>
      <c r="AS122" s="142"/>
      <c r="AT122" s="508"/>
      <c r="AU122" s="135"/>
      <c r="AV122" s="142"/>
      <c r="AW122" s="135"/>
      <c r="AX122" s="136"/>
      <c r="AY122" s="137"/>
      <c r="AZ122" s="137"/>
      <c r="BA122" s="136"/>
      <c r="BB122" s="136"/>
      <c r="BC122" s="106"/>
      <c r="BD122" s="106"/>
      <c r="BE122" s="106"/>
      <c r="BF122" s="91"/>
      <c r="BG122" s="91"/>
      <c r="BH122" s="91"/>
      <c r="BI122" s="91"/>
    </row>
    <row r="123" spans="2:61" ht="12.75" customHeight="1">
      <c r="B123" s="363"/>
      <c r="C123" s="413" t="s">
        <v>172</v>
      </c>
      <c r="D123" s="383"/>
      <c r="E123" s="384"/>
      <c r="F123" s="385"/>
      <c r="G123" s="385"/>
      <c r="H123" s="386"/>
      <c r="I123" s="387"/>
      <c r="J123" s="388"/>
      <c r="L123" s="696"/>
      <c r="M123" s="695"/>
      <c r="N123" s="696"/>
      <c r="O123" s="106"/>
      <c r="P123" s="106"/>
      <c r="V123" s="91"/>
      <c r="W123" s="545"/>
      <c r="X123" s="91"/>
      <c r="Y123" s="546"/>
      <c r="Z123" s="546"/>
      <c r="AA123" s="546"/>
      <c r="AB123" s="546"/>
      <c r="AC123" s="547"/>
      <c r="AD123" s="546"/>
      <c r="AE123" s="546"/>
      <c r="AF123" s="546"/>
      <c r="AG123" s="548"/>
      <c r="AH123" s="548"/>
      <c r="AI123" s="546"/>
      <c r="AJ123" s="546"/>
      <c r="AK123" s="549"/>
      <c r="AL123" s="91"/>
      <c r="AM123" s="91"/>
      <c r="AN123" s="164"/>
      <c r="AO123" s="91"/>
      <c r="AP123" s="174"/>
      <c r="AQ123" s="86"/>
      <c r="AR123" s="508"/>
      <c r="AS123" s="83"/>
      <c r="AT123" s="83"/>
      <c r="AU123" s="83"/>
      <c r="AV123" s="135"/>
      <c r="AW123" s="117"/>
      <c r="AX123" s="83"/>
      <c r="AY123" s="117"/>
      <c r="AZ123" s="83"/>
      <c r="BA123" s="91"/>
      <c r="BB123" s="206"/>
      <c r="BC123" s="206"/>
      <c r="BD123" s="206"/>
      <c r="BE123" s="206"/>
      <c r="BF123" s="91"/>
      <c r="BG123" s="91"/>
      <c r="BH123" s="172"/>
      <c r="BI123" s="172"/>
    </row>
    <row r="124" spans="2:61" ht="13.5" customHeight="1">
      <c r="B124" s="389" t="s">
        <v>330</v>
      </c>
      <c r="C124" s="1228" t="s">
        <v>631</v>
      </c>
      <c r="D124" s="1851">
        <v>215</v>
      </c>
      <c r="E124" s="1889">
        <v>6.4039999999999999</v>
      </c>
      <c r="F124" s="1424">
        <v>9.5310000000000006</v>
      </c>
      <c r="G124" s="1424">
        <v>34.1</v>
      </c>
      <c r="H124" s="270">
        <v>244.79499999999999</v>
      </c>
      <c r="I124" s="1221">
        <v>28</v>
      </c>
      <c r="J124" s="1158" t="s">
        <v>435</v>
      </c>
      <c r="L124" s="266"/>
      <c r="M124" s="87"/>
      <c r="N124" s="248"/>
      <c r="O124" s="106"/>
      <c r="P124" s="106"/>
      <c r="V124" s="91"/>
      <c r="W124" s="91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91"/>
      <c r="AL124" s="89"/>
      <c r="AM124" s="111"/>
      <c r="AN124" s="98"/>
      <c r="AO124" s="90"/>
      <c r="AP124" s="174"/>
      <c r="AQ124" s="86"/>
      <c r="AR124" s="86"/>
      <c r="AS124" s="86"/>
      <c r="AT124" s="86"/>
      <c r="AU124" s="86"/>
      <c r="AV124" s="86"/>
      <c r="AW124" s="86"/>
      <c r="AX124" s="86"/>
      <c r="AY124" s="206"/>
      <c r="AZ124" s="91"/>
      <c r="BA124" s="91"/>
      <c r="BB124" s="206"/>
      <c r="BC124" s="206"/>
      <c r="BD124" s="206"/>
      <c r="BE124" s="206"/>
      <c r="BF124" s="91"/>
      <c r="BG124" s="91"/>
      <c r="BH124" s="114"/>
      <c r="BI124" s="114"/>
    </row>
    <row r="125" spans="2:61" ht="14.25" customHeight="1">
      <c r="B125" s="395" t="s">
        <v>331</v>
      </c>
      <c r="C125" s="1226" t="s">
        <v>125</v>
      </c>
      <c r="D125" s="1818">
        <v>200</v>
      </c>
      <c r="E125" s="1909">
        <v>5.8639999999999999</v>
      </c>
      <c r="F125" s="441">
        <v>5.1680000000000001</v>
      </c>
      <c r="G125" s="441">
        <v>18.177</v>
      </c>
      <c r="H125" s="436">
        <v>142.69</v>
      </c>
      <c r="I125" s="1221">
        <v>69</v>
      </c>
      <c r="J125" s="1158" t="s">
        <v>436</v>
      </c>
      <c r="N125" s="83"/>
      <c r="O125" s="106"/>
      <c r="P125" s="106"/>
      <c r="V125" s="263"/>
      <c r="W125" s="502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91"/>
      <c r="AL125" s="86"/>
      <c r="AM125" s="100"/>
      <c r="AN125" s="87"/>
      <c r="AO125" s="100"/>
      <c r="AP125" s="91"/>
      <c r="AQ125" s="91"/>
      <c r="AR125" s="86"/>
      <c r="AS125" s="86"/>
      <c r="AT125" s="86"/>
      <c r="AU125" s="86"/>
      <c r="AV125" s="86"/>
      <c r="AW125" s="86"/>
      <c r="AX125" s="86"/>
      <c r="AY125" s="91"/>
      <c r="AZ125" s="91"/>
      <c r="BA125" s="91"/>
      <c r="BB125" s="91"/>
      <c r="BC125" s="91"/>
      <c r="BD125" s="91"/>
      <c r="BE125" s="206"/>
      <c r="BF125" s="91"/>
      <c r="BG125" s="91"/>
      <c r="BH125" s="114"/>
      <c r="BI125" s="114"/>
    </row>
    <row r="126" spans="2:61" ht="14.25" customHeight="1">
      <c r="B126" s="396" t="s">
        <v>11</v>
      </c>
      <c r="C126" s="1229" t="s">
        <v>645</v>
      </c>
      <c r="D126" s="1852">
        <v>40</v>
      </c>
      <c r="E126" s="717">
        <v>5.08</v>
      </c>
      <c r="F126" s="391">
        <v>4.5999999999999996</v>
      </c>
      <c r="G126" s="391">
        <v>0.28000000000000003</v>
      </c>
      <c r="H126" s="270">
        <v>62.84</v>
      </c>
      <c r="I126" s="1221">
        <v>64</v>
      </c>
      <c r="J126" s="1158" t="s">
        <v>437</v>
      </c>
      <c r="N126" s="708"/>
      <c r="O126" s="106"/>
      <c r="P126" s="106"/>
      <c r="V126" s="91"/>
      <c r="W126" s="91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91"/>
      <c r="AL126" s="104"/>
      <c r="AM126" s="91"/>
      <c r="AN126" s="91"/>
      <c r="AO126" s="91"/>
      <c r="AP126" s="91"/>
      <c r="AQ126" s="91"/>
      <c r="AR126" s="91"/>
      <c r="AS126" s="91"/>
      <c r="AT126" s="91"/>
      <c r="AU126" s="91"/>
      <c r="AV126" s="91"/>
      <c r="AW126" s="91"/>
      <c r="AX126" s="91"/>
      <c r="AY126" s="91"/>
      <c r="AZ126" s="91"/>
      <c r="BA126" s="91"/>
      <c r="BB126" s="91"/>
      <c r="BC126" s="91"/>
      <c r="BD126" s="91"/>
      <c r="BE126" s="206"/>
      <c r="BF126" s="91"/>
      <c r="BG126" s="91"/>
      <c r="BH126" s="87"/>
      <c r="BI126" s="87"/>
    </row>
    <row r="127" spans="2:61" ht="14.25" customHeight="1">
      <c r="B127" s="397" t="s">
        <v>339</v>
      </c>
      <c r="C127" s="1230" t="s">
        <v>9</v>
      </c>
      <c r="D127" s="1853">
        <v>40</v>
      </c>
      <c r="E127" s="1391">
        <v>1.54</v>
      </c>
      <c r="F127" s="1069">
        <v>0.55000000000000004</v>
      </c>
      <c r="G127" s="1069">
        <v>21.68</v>
      </c>
      <c r="H127" s="1063">
        <v>97.83</v>
      </c>
      <c r="I127" s="1070">
        <v>9</v>
      </c>
      <c r="J127" s="1118" t="s">
        <v>8</v>
      </c>
      <c r="N127" s="248"/>
      <c r="O127" s="106"/>
      <c r="P127" s="106"/>
      <c r="V127" s="100"/>
      <c r="W127" s="248"/>
      <c r="X127" s="248"/>
      <c r="Y127" s="114"/>
      <c r="Z127" s="114"/>
      <c r="AA127" s="114"/>
      <c r="AB127" s="206"/>
      <c r="AC127" s="206"/>
      <c r="AD127" s="516"/>
      <c r="AE127" s="114"/>
      <c r="AF127" s="114"/>
      <c r="AG127" s="206"/>
      <c r="AH127" s="114"/>
      <c r="AI127" s="114"/>
      <c r="AJ127" s="114"/>
      <c r="AK127" s="114"/>
      <c r="AL127" s="108"/>
      <c r="AM127" s="91"/>
      <c r="AN127" s="91"/>
      <c r="AO127" s="91"/>
      <c r="AP127" s="91"/>
      <c r="AQ127" s="91"/>
      <c r="AR127" s="91"/>
      <c r="AS127" s="91"/>
      <c r="AT127" s="91"/>
      <c r="AU127" s="91"/>
      <c r="AV127" s="91"/>
      <c r="AW127" s="91"/>
      <c r="AX127" s="91"/>
      <c r="AY127" s="91"/>
      <c r="AZ127" s="91"/>
      <c r="BA127" s="91"/>
      <c r="BB127" s="91"/>
      <c r="BC127" s="91"/>
      <c r="BD127" s="91"/>
      <c r="BE127" s="206"/>
      <c r="BF127" s="91"/>
      <c r="BG127" s="91"/>
      <c r="BH127" s="114"/>
      <c r="BI127" s="114"/>
    </row>
    <row r="128" spans="2:61" ht="12.75" customHeight="1">
      <c r="B128" s="397"/>
      <c r="C128" s="1231" t="s">
        <v>395</v>
      </c>
      <c r="D128" s="1818">
        <v>40</v>
      </c>
      <c r="E128" s="252">
        <v>2.2599999999999998</v>
      </c>
      <c r="F128" s="391">
        <v>0.6</v>
      </c>
      <c r="G128" s="1424">
        <v>16.745999999999999</v>
      </c>
      <c r="H128" s="270">
        <v>81.424000000000007</v>
      </c>
      <c r="I128" s="1064">
        <v>10</v>
      </c>
      <c r="J128" s="1118" t="s">
        <v>8</v>
      </c>
      <c r="N128" s="248"/>
      <c r="O128" s="106"/>
      <c r="P128" s="106"/>
      <c r="V128" s="100"/>
      <c r="W128" s="91"/>
      <c r="X128" s="248"/>
      <c r="Y128" s="561"/>
      <c r="Z128" s="561"/>
      <c r="AA128" s="561"/>
      <c r="AB128" s="561"/>
      <c r="AC128" s="561"/>
      <c r="AD128" s="561"/>
      <c r="AE128" s="561"/>
      <c r="AF128" s="561"/>
      <c r="AG128" s="561"/>
      <c r="AH128" s="561"/>
      <c r="AI128" s="561"/>
      <c r="AJ128" s="561"/>
      <c r="AK128" s="561"/>
      <c r="AL128" s="91"/>
      <c r="AM128" s="91"/>
      <c r="AN128" s="91"/>
      <c r="AO128" s="91"/>
      <c r="AP128" s="91"/>
      <c r="AQ128" s="91"/>
      <c r="AR128" s="91"/>
      <c r="AS128" s="91"/>
      <c r="AT128" s="91"/>
      <c r="AU128" s="91"/>
      <c r="AV128" s="91"/>
      <c r="AW128" s="91"/>
      <c r="AX128" s="91"/>
      <c r="AY128" s="91"/>
      <c r="AZ128" s="91"/>
      <c r="BA128" s="91"/>
      <c r="BB128" s="91"/>
      <c r="BC128" s="91"/>
      <c r="BD128" s="91"/>
      <c r="BE128" s="86"/>
      <c r="BF128" s="91"/>
      <c r="BG128" s="91"/>
      <c r="BH128" s="114"/>
      <c r="BI128" s="114"/>
    </row>
    <row r="129" spans="2:61" ht="15" customHeight="1" thickBot="1">
      <c r="B129" s="830"/>
      <c r="C129" s="1012" t="s">
        <v>527</v>
      </c>
      <c r="D129" s="404">
        <v>110</v>
      </c>
      <c r="E129" s="180">
        <v>0.44</v>
      </c>
      <c r="F129" s="729">
        <v>0.44</v>
      </c>
      <c r="G129" s="729">
        <v>10.78</v>
      </c>
      <c r="H129" s="718">
        <v>51.7</v>
      </c>
      <c r="I129" s="724">
        <v>77</v>
      </c>
      <c r="J129" s="1121" t="s">
        <v>444</v>
      </c>
      <c r="N129" s="248"/>
      <c r="O129" s="106"/>
      <c r="P129" s="106"/>
      <c r="V129" s="111"/>
      <c r="W129" s="164"/>
      <c r="X129" s="91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91"/>
      <c r="AL129" s="91"/>
      <c r="AM129" s="91"/>
      <c r="AN129" s="91"/>
      <c r="AO129" s="91"/>
      <c r="AP129" s="91"/>
      <c r="AQ129" s="91"/>
      <c r="AR129" s="91"/>
      <c r="AS129" s="91"/>
      <c r="AT129" s="91"/>
      <c r="AU129" s="91"/>
      <c r="AV129" s="91"/>
      <c r="AW129" s="91"/>
      <c r="AX129" s="91"/>
      <c r="AY129" s="91"/>
      <c r="AZ129" s="91"/>
      <c r="BA129" s="91"/>
      <c r="BB129" s="91"/>
      <c r="BC129" s="91"/>
      <c r="BD129" s="91"/>
      <c r="BE129" s="86"/>
      <c r="BF129" s="91"/>
      <c r="BG129" s="91"/>
      <c r="BH129" s="114"/>
      <c r="BI129" s="114"/>
    </row>
    <row r="130" spans="2:61">
      <c r="B130" s="405" t="s">
        <v>333</v>
      </c>
      <c r="D130" s="1153">
        <f>SUM(D124:D129)</f>
        <v>645</v>
      </c>
      <c r="E130" s="406">
        <f>SUM(E124:E129)</f>
        <v>21.587999999999997</v>
      </c>
      <c r="F130" s="407">
        <f>SUM(F124:F129)</f>
        <v>20.889000000000003</v>
      </c>
      <c r="G130" s="408">
        <f>SUM(G124:G129)</f>
        <v>101.76299999999999</v>
      </c>
      <c r="H130" s="409">
        <f>SUM(H124:H129)</f>
        <v>681.27900000000011</v>
      </c>
      <c r="I130" s="1078" t="s">
        <v>528</v>
      </c>
      <c r="J130" s="1079" t="s">
        <v>358</v>
      </c>
      <c r="L130" s="1713"/>
      <c r="M130" s="707"/>
      <c r="N130" s="1153"/>
      <c r="O130" s="106"/>
      <c r="V130" s="100"/>
      <c r="W130" s="87"/>
      <c r="X130" s="206"/>
      <c r="Y130" s="101"/>
      <c r="Z130" s="101"/>
      <c r="AA130" s="101"/>
      <c r="AB130" s="167"/>
      <c r="AC130" s="101"/>
      <c r="AD130" s="101"/>
      <c r="AE130" s="101"/>
      <c r="AF130" s="101"/>
      <c r="AG130" s="101"/>
      <c r="AH130" s="101"/>
      <c r="AI130" s="101"/>
      <c r="AJ130" s="101"/>
      <c r="AK130" s="166"/>
      <c r="AL130" s="91"/>
      <c r="AM130" s="91"/>
      <c r="AN130" s="91"/>
      <c r="AO130" s="91"/>
      <c r="AP130" s="91"/>
      <c r="AQ130" s="91"/>
      <c r="AR130" s="91"/>
      <c r="AS130" s="91"/>
      <c r="AT130" s="91"/>
      <c r="AU130" s="91"/>
      <c r="AV130" s="91"/>
      <c r="AW130" s="91"/>
      <c r="AX130" s="91"/>
      <c r="AY130" s="91"/>
      <c r="AZ130" s="91"/>
      <c r="BA130" s="91"/>
      <c r="BB130" s="91"/>
      <c r="BC130" s="91"/>
      <c r="BD130" s="91"/>
      <c r="BE130" s="86"/>
      <c r="BF130" s="91"/>
      <c r="BG130" s="91"/>
      <c r="BH130" s="114"/>
      <c r="BI130" s="114"/>
    </row>
    <row r="131" spans="2:61">
      <c r="B131" s="1100"/>
      <c r="C131" s="871" t="s">
        <v>10</v>
      </c>
      <c r="D131" s="933">
        <v>0.25</v>
      </c>
      <c r="E131" s="873">
        <v>22.5</v>
      </c>
      <c r="F131" s="874">
        <v>23</v>
      </c>
      <c r="G131" s="875">
        <v>95.75</v>
      </c>
      <c r="H131" s="1099">
        <v>680</v>
      </c>
      <c r="I131" s="649">
        <f>H131-H130</f>
        <v>-1.27900000000011</v>
      </c>
      <c r="J131" s="1019" t="s">
        <v>496</v>
      </c>
      <c r="L131" s="696"/>
      <c r="M131" s="695"/>
      <c r="N131" s="696"/>
      <c r="O131" s="106"/>
      <c r="P131" s="196"/>
      <c r="Q131" s="627"/>
      <c r="R131" s="41"/>
      <c r="S131" s="41"/>
      <c r="T131" s="41"/>
      <c r="U131" s="81"/>
      <c r="V131" s="264"/>
      <c r="W131" s="114"/>
      <c r="X131" s="248"/>
      <c r="Y131" s="101"/>
      <c r="Z131" s="101"/>
      <c r="AA131" s="101"/>
      <c r="AB131" s="167"/>
      <c r="AC131" s="101"/>
      <c r="AD131" s="101"/>
      <c r="AE131" s="101"/>
      <c r="AF131" s="101"/>
      <c r="AG131" s="101"/>
      <c r="AH131" s="101"/>
      <c r="AI131" s="101"/>
      <c r="AJ131" s="101"/>
      <c r="AK131" s="166"/>
      <c r="AL131" s="91"/>
      <c r="AM131" s="91"/>
      <c r="AN131" s="91"/>
      <c r="AO131" s="91"/>
      <c r="AP131" s="91"/>
      <c r="AQ131" s="91"/>
      <c r="AR131" s="91"/>
      <c r="AS131" s="91"/>
      <c r="AT131" s="91"/>
      <c r="AU131" s="91"/>
      <c r="AV131" s="91"/>
      <c r="AW131" s="91"/>
      <c r="AX131" s="91"/>
      <c r="AY131" s="91"/>
      <c r="AZ131" s="91"/>
      <c r="BA131" s="91"/>
      <c r="BB131" s="91"/>
      <c r="BC131" s="91"/>
      <c r="BD131" s="91"/>
      <c r="BE131" s="86"/>
      <c r="BF131" s="91"/>
      <c r="BG131" s="91"/>
      <c r="BH131" s="172"/>
      <c r="BI131" s="114"/>
    </row>
    <row r="132" spans="2:61" ht="15.75" thickBot="1">
      <c r="B132" s="195"/>
      <c r="C132" s="412" t="s">
        <v>505</v>
      </c>
      <c r="D132" s="1098"/>
      <c r="E132" s="1154">
        <v>-1.01</v>
      </c>
      <c r="F132" s="1155">
        <v>-2.29</v>
      </c>
      <c r="G132" s="1155">
        <v>1.57</v>
      </c>
      <c r="H132" s="1156">
        <v>0.05</v>
      </c>
      <c r="I132" s="1096"/>
      <c r="J132" s="227"/>
      <c r="L132" s="266"/>
      <c r="M132" s="87"/>
      <c r="N132" s="248"/>
      <c r="O132" s="106"/>
      <c r="P132" s="493"/>
      <c r="Q132" s="10"/>
      <c r="R132" s="41"/>
      <c r="S132" s="41"/>
      <c r="T132" s="143"/>
      <c r="U132" s="81"/>
      <c r="V132" s="102"/>
      <c r="W132" s="87"/>
      <c r="X132" s="83"/>
      <c r="Y132" s="101"/>
      <c r="Z132" s="101"/>
      <c r="AA132" s="496"/>
      <c r="AB132" s="167"/>
      <c r="AC132" s="101"/>
      <c r="AD132" s="166"/>
      <c r="AE132" s="166"/>
      <c r="AF132" s="166"/>
      <c r="AG132" s="166"/>
      <c r="AH132" s="166"/>
      <c r="AI132" s="166"/>
      <c r="AJ132" s="166"/>
      <c r="AK132" s="166"/>
      <c r="AL132" s="91"/>
      <c r="AM132" s="91"/>
      <c r="AN132" s="91"/>
      <c r="AO132" s="91"/>
      <c r="AP132" s="91"/>
      <c r="AQ132" s="91"/>
      <c r="AR132" s="91"/>
      <c r="AS132" s="91"/>
      <c r="AT132" s="91"/>
      <c r="AU132" s="91"/>
      <c r="AV132" s="91"/>
      <c r="AW132" s="91"/>
      <c r="AX132" s="91"/>
      <c r="AY132" s="91"/>
      <c r="AZ132" s="91"/>
      <c r="BA132" s="83"/>
      <c r="BB132" s="86"/>
      <c r="BC132" s="86"/>
      <c r="BD132" s="86"/>
      <c r="BE132" s="86"/>
      <c r="BF132" s="91"/>
      <c r="BG132" s="91"/>
      <c r="BH132" s="114"/>
      <c r="BI132" s="114"/>
    </row>
    <row r="133" spans="2:61" ht="13.5" customHeight="1">
      <c r="B133" s="402"/>
      <c r="C133" s="156" t="s">
        <v>152</v>
      </c>
      <c r="D133" s="363"/>
      <c r="E133" s="5"/>
      <c r="F133" s="414"/>
      <c r="G133" s="414"/>
      <c r="H133" s="414"/>
      <c r="I133" s="415"/>
      <c r="J133" s="415"/>
      <c r="L133" s="100"/>
      <c r="M133" s="114"/>
      <c r="N133" s="248"/>
      <c r="O133" s="106"/>
      <c r="P133" s="493"/>
      <c r="Q133" s="610"/>
      <c r="R133" s="41"/>
      <c r="S133" s="41"/>
      <c r="T133" s="143"/>
      <c r="U133" s="81"/>
      <c r="V133" s="103"/>
      <c r="W133" s="87"/>
      <c r="X133" s="83"/>
      <c r="Y133" s="101"/>
      <c r="Z133" s="101"/>
      <c r="AA133" s="101"/>
      <c r="AB133" s="167"/>
      <c r="AC133" s="101"/>
      <c r="AD133" s="101"/>
      <c r="AE133" s="101"/>
      <c r="AF133" s="101"/>
      <c r="AG133" s="101"/>
      <c r="AH133" s="101"/>
      <c r="AI133" s="101"/>
      <c r="AJ133" s="101"/>
      <c r="AK133" s="166"/>
      <c r="AL133" s="91"/>
      <c r="AM133" s="509"/>
      <c r="AN133" s="509"/>
      <c r="AO133" s="509"/>
      <c r="AP133" s="176"/>
      <c r="AQ133" s="505"/>
      <c r="AR133" s="509"/>
      <c r="AS133" s="176"/>
      <c r="AT133" s="176"/>
      <c r="AU133" s="509"/>
      <c r="AV133" s="504"/>
      <c r="AW133" s="509"/>
      <c r="AX133" s="509"/>
      <c r="AY133" s="91"/>
      <c r="AZ133" s="174"/>
      <c r="BA133" s="91"/>
      <c r="BB133" s="86"/>
      <c r="BC133" s="86"/>
      <c r="BD133" s="86"/>
      <c r="BE133" s="206"/>
      <c r="BF133" s="91"/>
      <c r="BG133" s="91"/>
      <c r="BH133" s="114"/>
      <c r="BI133" s="114"/>
    </row>
    <row r="134" spans="2:61" ht="14.25" customHeight="1">
      <c r="B134" s="402"/>
      <c r="C134" s="1854" t="s">
        <v>403</v>
      </c>
      <c r="D134" s="1851">
        <v>60</v>
      </c>
      <c r="E134" s="1889">
        <v>1.125</v>
      </c>
      <c r="F134" s="391">
        <v>2.7</v>
      </c>
      <c r="G134" s="391">
        <v>4.5</v>
      </c>
      <c r="H134" s="270">
        <v>47.024999999999999</v>
      </c>
      <c r="I134" s="393">
        <v>5</v>
      </c>
      <c r="J134" s="1120" t="s">
        <v>404</v>
      </c>
      <c r="L134" s="100"/>
      <c r="M134" s="114"/>
      <c r="N134" s="83"/>
      <c r="O134" s="106"/>
      <c r="P134" s="493"/>
      <c r="Q134" s="23"/>
      <c r="R134" s="41"/>
      <c r="S134" s="41"/>
      <c r="T134" s="41"/>
      <c r="U134" s="81"/>
      <c r="V134" s="111"/>
      <c r="W134" s="106"/>
      <c r="X134" s="106"/>
      <c r="Y134" s="101"/>
      <c r="Z134" s="101"/>
      <c r="AA134" s="101"/>
      <c r="AB134" s="167"/>
      <c r="AC134" s="101"/>
      <c r="AD134" s="101"/>
      <c r="AE134" s="101"/>
      <c r="AF134" s="101"/>
      <c r="AG134" s="101"/>
      <c r="AH134" s="101"/>
      <c r="AI134" s="101"/>
      <c r="AJ134" s="101"/>
      <c r="AK134" s="166"/>
      <c r="AL134" s="91"/>
      <c r="AM134" s="509"/>
      <c r="AN134" s="509"/>
      <c r="AO134" s="509"/>
      <c r="AP134" s="509"/>
      <c r="AQ134" s="509"/>
      <c r="AR134" s="509"/>
      <c r="AS134" s="509"/>
      <c r="AT134" s="509"/>
      <c r="AU134" s="509"/>
      <c r="AV134" s="509"/>
      <c r="AW134" s="509"/>
      <c r="AX134" s="509"/>
      <c r="AY134" s="91"/>
      <c r="AZ134" s="174"/>
      <c r="BA134" s="91"/>
      <c r="BB134" s="86"/>
      <c r="BC134" s="86"/>
      <c r="BD134" s="86"/>
      <c r="BE134" s="206"/>
      <c r="BF134" s="91"/>
      <c r="BG134" s="91"/>
      <c r="BH134" s="114"/>
      <c r="BI134" s="91"/>
    </row>
    <row r="135" spans="2:61" ht="13.5" customHeight="1">
      <c r="B135" s="389" t="s">
        <v>330</v>
      </c>
      <c r="C135" s="1817" t="s">
        <v>186</v>
      </c>
      <c r="D135" s="1851">
        <v>250</v>
      </c>
      <c r="E135" s="1901">
        <v>2.7250000000000001</v>
      </c>
      <c r="F135" s="256">
        <v>6.625</v>
      </c>
      <c r="G135" s="256">
        <v>8.9499999999999993</v>
      </c>
      <c r="H135" s="270">
        <v>106.325</v>
      </c>
      <c r="I135" s="393">
        <v>16</v>
      </c>
      <c r="J135" s="1966" t="s">
        <v>655</v>
      </c>
      <c r="N135" s="248"/>
      <c r="O135" s="106"/>
      <c r="P135" s="493"/>
      <c r="Q135" s="10"/>
      <c r="R135" s="41"/>
      <c r="S135" s="41"/>
      <c r="T135" s="41"/>
      <c r="U135" s="81"/>
      <c r="V135" s="111"/>
      <c r="W135" s="164"/>
      <c r="X135" s="91"/>
      <c r="Y135" s="147"/>
      <c r="Z135" s="147"/>
      <c r="AA135" s="147"/>
      <c r="AB135" s="147"/>
      <c r="AC135" s="147"/>
      <c r="AD135" s="147"/>
      <c r="AE135" s="147"/>
      <c r="AF135" s="147"/>
      <c r="AG135" s="147"/>
      <c r="AH135" s="147"/>
      <c r="AI135" s="147"/>
      <c r="AJ135" s="147"/>
      <c r="AK135" s="147"/>
      <c r="AL135" s="91"/>
      <c r="AM135" s="91"/>
      <c r="AN135" s="91"/>
      <c r="AO135" s="91"/>
      <c r="AP135" s="176"/>
      <c r="AQ135" s="176"/>
      <c r="AR135" s="91"/>
      <c r="AS135" s="176"/>
      <c r="AT135" s="176"/>
      <c r="AU135" s="91"/>
      <c r="AV135" s="87"/>
      <c r="AW135" s="91"/>
      <c r="AX135" s="91"/>
      <c r="AY135" s="91"/>
      <c r="AZ135" s="86"/>
      <c r="BA135" s="91"/>
      <c r="BB135" s="91"/>
      <c r="BC135" s="91"/>
      <c r="BD135" s="86"/>
      <c r="BE135" s="86"/>
      <c r="BF135" s="91"/>
      <c r="BG135" s="91"/>
      <c r="BH135" s="114"/>
      <c r="BI135" s="114"/>
    </row>
    <row r="136" spans="2:61" ht="13.5" customHeight="1">
      <c r="B136" s="402"/>
      <c r="C136" s="781" t="s">
        <v>261</v>
      </c>
      <c r="D136" s="725">
        <v>110</v>
      </c>
      <c r="E136" s="253">
        <v>17.72</v>
      </c>
      <c r="F136" s="441">
        <v>15.018000000000001</v>
      </c>
      <c r="G136" s="431">
        <v>15.23</v>
      </c>
      <c r="H136" s="1063">
        <v>266.96199999999999</v>
      </c>
      <c r="I136" s="438">
        <v>53</v>
      </c>
      <c r="J136" s="1170" t="s">
        <v>438</v>
      </c>
      <c r="N136" s="696"/>
      <c r="O136" s="106"/>
      <c r="V136" s="111"/>
      <c r="W136" s="87"/>
      <c r="X136" s="232"/>
      <c r="Y136" s="101"/>
      <c r="Z136" s="101"/>
      <c r="AA136" s="101"/>
      <c r="AB136" s="167"/>
      <c r="AC136" s="101"/>
      <c r="AD136" s="101"/>
      <c r="AE136" s="101"/>
      <c r="AF136" s="101"/>
      <c r="AG136" s="101"/>
      <c r="AH136" s="101"/>
      <c r="AI136" s="101"/>
      <c r="AJ136" s="101"/>
      <c r="AK136" s="166"/>
      <c r="AL136" s="91"/>
      <c r="AM136" s="540"/>
      <c r="AN136" s="541"/>
      <c r="AO136" s="542"/>
      <c r="AP136" s="543"/>
      <c r="AQ136" s="503"/>
      <c r="AR136" s="503"/>
      <c r="AS136" s="503"/>
      <c r="AT136" s="503"/>
      <c r="AU136" s="503"/>
      <c r="AV136" s="503"/>
      <c r="AW136" s="540"/>
      <c r="AX136" s="540"/>
      <c r="AY136" s="544"/>
      <c r="AZ136" s="90"/>
      <c r="BA136" s="91"/>
      <c r="BB136" s="91"/>
      <c r="BC136" s="91"/>
      <c r="BD136" s="174"/>
      <c r="BE136" s="86"/>
      <c r="BF136" s="91"/>
      <c r="BG136" s="91"/>
      <c r="BH136" s="87"/>
      <c r="BI136" s="87"/>
    </row>
    <row r="137" spans="2:61" ht="13.5" customHeight="1">
      <c r="B137" s="395" t="s">
        <v>331</v>
      </c>
      <c r="C137" s="1235" t="s">
        <v>540</v>
      </c>
      <c r="D137" s="1138">
        <v>180</v>
      </c>
      <c r="E137" s="1906">
        <v>4.8</v>
      </c>
      <c r="F137" s="1907">
        <v>5.9880000000000004</v>
      </c>
      <c r="G137" s="1907">
        <v>29.032</v>
      </c>
      <c r="H137" s="1063">
        <v>189.22</v>
      </c>
      <c r="I137" s="1390">
        <v>33</v>
      </c>
      <c r="J137" s="1122" t="s">
        <v>374</v>
      </c>
      <c r="N137" s="248"/>
      <c r="O137" s="106"/>
      <c r="V137" s="100"/>
      <c r="W137" s="87"/>
      <c r="X137" s="83"/>
      <c r="Y137" s="101"/>
      <c r="Z137" s="101"/>
      <c r="AA137" s="101"/>
      <c r="AB137" s="167"/>
      <c r="AC137" s="101"/>
      <c r="AD137" s="101"/>
      <c r="AE137" s="101"/>
      <c r="AF137" s="101"/>
      <c r="AG137" s="101"/>
      <c r="AH137" s="101"/>
      <c r="AI137" s="101"/>
      <c r="AJ137" s="101"/>
      <c r="AK137" s="166"/>
      <c r="AL137" s="91"/>
      <c r="AM137" s="506"/>
      <c r="AN137" s="506"/>
      <c r="AO137" s="506"/>
      <c r="AP137" s="550"/>
      <c r="AQ137" s="506"/>
      <c r="AR137" s="506"/>
      <c r="AS137" s="506"/>
      <c r="AT137" s="506"/>
      <c r="AU137" s="506"/>
      <c r="AV137" s="506"/>
      <c r="AW137" s="506"/>
      <c r="AX137" s="506"/>
      <c r="AY137" s="506"/>
      <c r="AZ137" s="86"/>
      <c r="BA137" s="91"/>
      <c r="BB137" s="91"/>
      <c r="BC137" s="91"/>
      <c r="BD137" s="174"/>
      <c r="BE137" s="86"/>
      <c r="BF137" s="91"/>
      <c r="BG137" s="91"/>
      <c r="BH137" s="87"/>
      <c r="BI137" s="87"/>
    </row>
    <row r="138" spans="2:61" ht="12.75" customHeight="1">
      <c r="B138" s="396" t="s">
        <v>11</v>
      </c>
      <c r="C138" s="1855" t="s">
        <v>507</v>
      </c>
      <c r="D138" s="1853">
        <v>200</v>
      </c>
      <c r="E138" s="1391">
        <v>1</v>
      </c>
      <c r="F138" s="1069">
        <v>0</v>
      </c>
      <c r="G138" s="1069">
        <v>23.4</v>
      </c>
      <c r="H138" s="1063">
        <v>97.6</v>
      </c>
      <c r="I138" s="1070">
        <v>75</v>
      </c>
      <c r="J138" s="1126" t="s">
        <v>506</v>
      </c>
      <c r="N138" s="248"/>
      <c r="O138" s="106"/>
      <c r="V138" s="100"/>
      <c r="W138" s="87"/>
      <c r="X138" s="83"/>
      <c r="Y138" s="101"/>
      <c r="Z138" s="101"/>
      <c r="AA138" s="101"/>
      <c r="AB138" s="167"/>
      <c r="AC138" s="101"/>
      <c r="AD138" s="101"/>
      <c r="AE138" s="101"/>
      <c r="AF138" s="101"/>
      <c r="AG138" s="101"/>
      <c r="AH138" s="101"/>
      <c r="AI138" s="101"/>
      <c r="AJ138" s="101"/>
      <c r="AK138" s="166"/>
      <c r="AL138" s="91"/>
      <c r="AM138" s="111"/>
      <c r="AN138" s="111"/>
      <c r="AO138" s="111"/>
      <c r="AP138" s="111"/>
      <c r="AQ138" s="111"/>
      <c r="AR138" s="111"/>
      <c r="AS138" s="111"/>
      <c r="AT138" s="111"/>
      <c r="AU138" s="111"/>
      <c r="AV138" s="111"/>
      <c r="AW138" s="111"/>
      <c r="AX138" s="111"/>
      <c r="AY138" s="110"/>
      <c r="AZ138" s="91"/>
      <c r="BA138" s="91"/>
      <c r="BB138" s="91"/>
      <c r="BC138" s="91"/>
      <c r="BD138" s="86"/>
      <c r="BE138" s="86"/>
      <c r="BF138" s="91"/>
      <c r="BG138" s="91"/>
      <c r="BH138" s="114"/>
      <c r="BI138" s="114"/>
    </row>
    <row r="139" spans="2:61" ht="14.25" customHeight="1">
      <c r="B139" s="397" t="s">
        <v>339</v>
      </c>
      <c r="C139" s="1817" t="s">
        <v>9</v>
      </c>
      <c r="D139" s="1140">
        <v>60</v>
      </c>
      <c r="E139" s="1756">
        <v>2.31</v>
      </c>
      <c r="F139" s="1690">
        <v>0.82</v>
      </c>
      <c r="G139" s="1683">
        <v>32.520000000000003</v>
      </c>
      <c r="H139" s="1691">
        <v>146.75</v>
      </c>
      <c r="I139" s="393">
        <v>9</v>
      </c>
      <c r="J139" s="1171" t="s">
        <v>8</v>
      </c>
      <c r="N139" s="248"/>
      <c r="O139" s="106"/>
      <c r="V139" s="100"/>
      <c r="W139" s="114"/>
      <c r="X139" s="83"/>
      <c r="Y139" s="114"/>
      <c r="Z139" s="114"/>
      <c r="AA139" s="114"/>
      <c r="AB139" s="206"/>
      <c r="AC139" s="206"/>
      <c r="AD139" s="516"/>
      <c r="AE139" s="114"/>
      <c r="AF139" s="114"/>
      <c r="AG139" s="206"/>
      <c r="AH139" s="114"/>
      <c r="AI139" s="114"/>
      <c r="AJ139" s="114"/>
      <c r="AK139" s="114"/>
      <c r="AL139" s="104"/>
      <c r="AM139" s="562"/>
      <c r="AN139" s="562"/>
      <c r="AO139" s="562"/>
      <c r="AP139" s="562"/>
      <c r="AQ139" s="562"/>
      <c r="AR139" s="562"/>
      <c r="AS139" s="563"/>
      <c r="AT139" s="562"/>
      <c r="AU139" s="563"/>
      <c r="AV139" s="563"/>
      <c r="AW139" s="562"/>
      <c r="AX139" s="562"/>
      <c r="AY139" s="562"/>
      <c r="AZ139" s="86"/>
      <c r="BA139" s="91"/>
      <c r="BB139" s="91"/>
      <c r="BC139" s="91"/>
      <c r="BD139" s="86"/>
      <c r="BE139" s="86"/>
      <c r="BF139" s="91"/>
      <c r="BG139" s="91"/>
      <c r="BH139" s="114"/>
      <c r="BI139" s="114"/>
    </row>
    <row r="140" spans="2:61" ht="15" customHeight="1" thickBot="1">
      <c r="B140" s="402"/>
      <c r="C140" s="1854" t="s">
        <v>395</v>
      </c>
      <c r="D140" s="1141">
        <v>50</v>
      </c>
      <c r="E140" s="1423">
        <v>2.8250000000000002</v>
      </c>
      <c r="F140" s="1424">
        <v>0.75</v>
      </c>
      <c r="G140" s="1424">
        <v>20.931999999999999</v>
      </c>
      <c r="H140" s="270">
        <v>101.78</v>
      </c>
      <c r="I140" s="720">
        <v>10</v>
      </c>
      <c r="J140" s="1415" t="s">
        <v>8</v>
      </c>
      <c r="N140" s="1465"/>
      <c r="O140" s="106"/>
      <c r="V140" s="316"/>
      <c r="W140" s="114"/>
      <c r="X140" s="248"/>
      <c r="Y140" s="101"/>
      <c r="Z140" s="101"/>
      <c r="AA140" s="101"/>
      <c r="AB140" s="167"/>
      <c r="AC140" s="496"/>
      <c r="AD140" s="497"/>
      <c r="AE140" s="497"/>
      <c r="AF140" s="497"/>
      <c r="AG140" s="497"/>
      <c r="AH140" s="497"/>
      <c r="AI140" s="497"/>
      <c r="AJ140" s="497"/>
      <c r="AK140" s="248"/>
      <c r="AL140" s="100"/>
      <c r="AM140" s="91"/>
      <c r="AN140" s="91"/>
      <c r="AO140" s="91"/>
      <c r="AP140" s="91"/>
      <c r="AQ140" s="91"/>
      <c r="AR140" s="91"/>
      <c r="AS140" s="91"/>
      <c r="AT140" s="91"/>
      <c r="AU140" s="91"/>
      <c r="AV140" s="91"/>
      <c r="AW140" s="91"/>
      <c r="AX140" s="91"/>
      <c r="AY140" s="91"/>
      <c r="AZ140" s="86"/>
      <c r="BA140" s="91"/>
      <c r="BB140" s="91"/>
      <c r="BC140" s="91"/>
      <c r="BD140" s="86"/>
      <c r="BE140" s="86"/>
      <c r="BF140" s="91"/>
      <c r="BG140" s="91"/>
      <c r="BH140" s="145"/>
      <c r="BI140" s="114"/>
    </row>
    <row r="141" spans="2:61" ht="13.5" customHeight="1">
      <c r="B141" s="974" t="s">
        <v>337</v>
      </c>
      <c r="C141" s="34"/>
      <c r="D141" s="1029">
        <f>SUM(D134:D140)</f>
        <v>910</v>
      </c>
      <c r="E141" s="422">
        <f>SUM(E134:E140)</f>
        <v>32.505000000000003</v>
      </c>
      <c r="F141" s="407">
        <f>SUM(F134:F140)</f>
        <v>31.901</v>
      </c>
      <c r="G141" s="423">
        <f>SUM(G134:G140)</f>
        <v>134.56399999999999</v>
      </c>
      <c r="H141" s="424">
        <f>SUM(H134:H140)</f>
        <v>955.66200000000003</v>
      </c>
      <c r="I141" s="1082" t="s">
        <v>528</v>
      </c>
      <c r="J141" s="1079" t="s">
        <v>358</v>
      </c>
      <c r="L141" s="683"/>
      <c r="M141" s="698"/>
      <c r="N141" s="699"/>
      <c r="O141" s="106"/>
      <c r="P141" s="106"/>
      <c r="V141" s="266"/>
      <c r="W141" s="114"/>
      <c r="X141" s="248"/>
      <c r="Y141" s="101"/>
      <c r="Z141" s="101"/>
      <c r="AA141" s="496"/>
      <c r="AB141" s="167"/>
      <c r="AC141" s="530"/>
      <c r="AD141" s="530"/>
      <c r="AE141" s="530"/>
      <c r="AF141" s="530"/>
      <c r="AG141" s="101"/>
      <c r="AH141" s="144"/>
      <c r="AI141" s="101"/>
      <c r="AJ141" s="101"/>
      <c r="AK141" s="166"/>
      <c r="AL141" s="86"/>
      <c r="AM141" s="91"/>
      <c r="AN141" s="91"/>
      <c r="AO141" s="91"/>
      <c r="AP141" s="91"/>
      <c r="AQ141" s="91"/>
      <c r="AR141" s="91"/>
      <c r="AS141" s="91"/>
      <c r="AT141" s="91"/>
      <c r="AU141" s="91"/>
      <c r="AV141" s="504"/>
      <c r="AW141" s="91"/>
      <c r="AX141" s="504"/>
      <c r="AY141" s="91"/>
      <c r="AZ141" s="86"/>
      <c r="BA141" s="91"/>
      <c r="BB141" s="91"/>
      <c r="BC141" s="91"/>
      <c r="BD141" s="86"/>
      <c r="BE141" s="86"/>
      <c r="BF141" s="91"/>
      <c r="BG141" s="91"/>
      <c r="BH141" s="114"/>
      <c r="BI141" s="114"/>
    </row>
    <row r="142" spans="2:61" ht="13.5" customHeight="1">
      <c r="B142" s="160"/>
      <c r="C142" s="871" t="s">
        <v>10</v>
      </c>
      <c r="D142" s="933">
        <v>0.35</v>
      </c>
      <c r="E142" s="873">
        <v>31.5</v>
      </c>
      <c r="F142" s="874">
        <v>32.200000000000003</v>
      </c>
      <c r="G142" s="875">
        <v>134.05000000000001</v>
      </c>
      <c r="H142" s="876">
        <v>952</v>
      </c>
      <c r="I142" s="1318">
        <f>H142-H141</f>
        <v>-3.6620000000000346</v>
      </c>
      <c r="J142" s="1019" t="s">
        <v>496</v>
      </c>
      <c r="P142" s="106"/>
      <c r="V142" s="266"/>
      <c r="W142" s="114"/>
      <c r="X142" s="248"/>
      <c r="Y142" s="101"/>
      <c r="Z142" s="101"/>
      <c r="AA142" s="101"/>
      <c r="AB142" s="167"/>
      <c r="AC142" s="101"/>
      <c r="AD142" s="101"/>
      <c r="AE142" s="101"/>
      <c r="AF142" s="101"/>
      <c r="AG142" s="101"/>
      <c r="AH142" s="101"/>
      <c r="AI142" s="101"/>
      <c r="AJ142" s="101"/>
      <c r="AK142" s="166"/>
      <c r="AL142" s="100"/>
      <c r="AM142" s="91"/>
      <c r="AN142" s="91"/>
      <c r="AO142" s="91"/>
      <c r="AP142" s="564"/>
      <c r="AQ142" s="91"/>
      <c r="AR142" s="91"/>
      <c r="AS142" s="91"/>
      <c r="AT142" s="91"/>
      <c r="AU142" s="91"/>
      <c r="AV142" s="91"/>
      <c r="AW142" s="91"/>
      <c r="AX142" s="504"/>
      <c r="AY142" s="91"/>
      <c r="AZ142" s="86"/>
      <c r="BA142" s="91"/>
      <c r="BB142" s="91"/>
      <c r="BC142" s="91"/>
      <c r="BD142" s="86"/>
      <c r="BE142" s="86"/>
      <c r="BF142" s="91"/>
      <c r="BG142" s="91"/>
      <c r="BH142" s="114"/>
      <c r="BI142" s="114"/>
    </row>
    <row r="143" spans="2:61" ht="12.75" customHeight="1" thickBot="1">
      <c r="B143" s="195"/>
      <c r="C143" s="1097" t="s">
        <v>505</v>
      </c>
      <c r="D143" s="1098"/>
      <c r="E143" s="1086">
        <v>1.1200000000000001</v>
      </c>
      <c r="F143" s="647">
        <v>-0.33</v>
      </c>
      <c r="G143" s="647">
        <v>0.13</v>
      </c>
      <c r="H143" s="1091">
        <v>0.13</v>
      </c>
      <c r="I143" s="410"/>
      <c r="J143" s="227"/>
      <c r="P143" s="106"/>
      <c r="V143" s="266"/>
      <c r="W143" s="114"/>
      <c r="X143" s="248"/>
      <c r="Y143" s="101"/>
      <c r="Z143" s="101"/>
      <c r="AA143" s="101"/>
      <c r="AB143" s="167"/>
      <c r="AC143" s="101"/>
      <c r="AD143" s="497"/>
      <c r="AE143" s="101"/>
      <c r="AF143" s="101"/>
      <c r="AG143" s="101"/>
      <c r="AH143" s="101"/>
      <c r="AI143" s="101"/>
      <c r="AJ143" s="101"/>
      <c r="AK143" s="166"/>
      <c r="AL143" s="100"/>
      <c r="AM143" s="87"/>
      <c r="AN143" s="91"/>
      <c r="AO143" s="86"/>
      <c r="AP143" s="86"/>
      <c r="AQ143" s="86"/>
      <c r="AR143" s="86"/>
      <c r="AS143" s="86"/>
      <c r="AT143" s="86"/>
      <c r="AU143" s="86"/>
      <c r="AV143" s="86"/>
      <c r="AW143" s="86"/>
      <c r="AX143" s="86"/>
      <c r="AY143" s="91"/>
      <c r="AZ143" s="91"/>
      <c r="BA143" s="91"/>
      <c r="BB143" s="91"/>
      <c r="BC143" s="91"/>
      <c r="BD143" s="206"/>
      <c r="BE143" s="206"/>
      <c r="BF143" s="91"/>
      <c r="BG143" s="91"/>
      <c r="BH143" s="114"/>
      <c r="BI143" s="114"/>
    </row>
    <row r="144" spans="2:61" ht="10.5" customHeight="1" thickBot="1">
      <c r="P144" s="106"/>
      <c r="V144" s="83"/>
      <c r="W144" s="514"/>
      <c r="X144" s="86"/>
      <c r="Y144" s="559"/>
      <c r="Z144" s="559"/>
      <c r="AA144" s="559"/>
      <c r="AB144" s="560"/>
      <c r="AC144" s="559"/>
      <c r="AD144" s="565"/>
      <c r="AE144" s="560"/>
      <c r="AF144" s="559"/>
      <c r="AG144" s="566"/>
      <c r="AH144" s="566"/>
      <c r="AI144" s="559"/>
      <c r="AJ144" s="559"/>
      <c r="AK144" s="559"/>
      <c r="AL144" s="100"/>
      <c r="AM144" s="91"/>
      <c r="AN144" s="99"/>
      <c r="AO144" s="91"/>
      <c r="AP144" s="91"/>
      <c r="AQ144" s="91"/>
      <c r="AR144" s="91"/>
      <c r="AS144" s="91"/>
      <c r="AT144" s="91"/>
      <c r="AU144" s="91"/>
      <c r="AV144" s="91"/>
      <c r="AW144" s="91"/>
      <c r="AX144" s="91"/>
      <c r="AY144" s="91"/>
      <c r="AZ144" s="91"/>
      <c r="BA144" s="91"/>
      <c r="BB144" s="91"/>
      <c r="BC144" s="91"/>
      <c r="BD144" s="206"/>
      <c r="BE144" s="206"/>
      <c r="BF144" s="91"/>
      <c r="BG144" s="91"/>
      <c r="BH144" s="114"/>
      <c r="BI144" s="114"/>
    </row>
    <row r="145" spans="2:61" ht="15" customHeight="1">
      <c r="B145" s="1548" t="s">
        <v>556</v>
      </c>
      <c r="C145" s="34" t="s">
        <v>508</v>
      </c>
      <c r="D145" s="35"/>
      <c r="E145" s="138">
        <f>E130+E141</f>
        <v>54.093000000000004</v>
      </c>
      <c r="F145" s="80">
        <f>F130+F141</f>
        <v>52.790000000000006</v>
      </c>
      <c r="G145" s="80">
        <f>G130+G141</f>
        <v>236.327</v>
      </c>
      <c r="H145" s="458">
        <f>H130+H141</f>
        <v>1636.9410000000003</v>
      </c>
      <c r="I145" s="1078" t="s">
        <v>528</v>
      </c>
      <c r="J145" s="1079" t="s">
        <v>358</v>
      </c>
      <c r="P145" s="15"/>
      <c r="Q145" s="1109"/>
      <c r="R145" s="14"/>
      <c r="S145" s="11"/>
      <c r="T145" s="11"/>
      <c r="U145" s="11"/>
      <c r="V145" s="11"/>
      <c r="W145" s="1080"/>
      <c r="X145" s="1081"/>
      <c r="Y145" s="546"/>
      <c r="Z145" s="546"/>
      <c r="AA145" s="546"/>
      <c r="AB145" s="546"/>
      <c r="AC145" s="547"/>
      <c r="AD145" s="546"/>
      <c r="AE145" s="546"/>
      <c r="AF145" s="546"/>
      <c r="AG145" s="548"/>
      <c r="AH145" s="548"/>
      <c r="AI145" s="546"/>
      <c r="AJ145" s="546"/>
      <c r="AK145" s="549"/>
      <c r="AL145" s="104"/>
      <c r="AM145" s="91"/>
      <c r="AN145" s="91"/>
      <c r="AO145" s="91"/>
      <c r="AP145" s="91"/>
      <c r="AQ145" s="91"/>
      <c r="AR145" s="91"/>
      <c r="AS145" s="91"/>
      <c r="AT145" s="91"/>
      <c r="AU145" s="91"/>
      <c r="AV145" s="91"/>
      <c r="AW145" s="91"/>
      <c r="AX145" s="91"/>
      <c r="AY145" s="91"/>
      <c r="AZ145" s="91"/>
      <c r="BA145" s="91"/>
      <c r="BB145" s="91"/>
      <c r="BC145" s="91"/>
      <c r="BD145" s="86"/>
      <c r="BE145" s="86"/>
      <c r="BF145" s="91"/>
      <c r="BG145" s="91"/>
      <c r="BH145" s="114"/>
      <c r="BI145" s="114"/>
    </row>
    <row r="146" spans="2:61" ht="15.75" customHeight="1">
      <c r="B146" s="711"/>
      <c r="C146" s="916" t="s">
        <v>10</v>
      </c>
      <c r="D146" s="1106">
        <v>0.6</v>
      </c>
      <c r="E146" s="1010">
        <v>54</v>
      </c>
      <c r="F146" s="878">
        <v>55.2</v>
      </c>
      <c r="G146" s="879">
        <v>229.8</v>
      </c>
      <c r="H146" s="1107">
        <v>1632</v>
      </c>
      <c r="I146" s="1102">
        <f>H146-H145</f>
        <v>-4.9410000000002583</v>
      </c>
      <c r="J146" s="1019" t="s">
        <v>496</v>
      </c>
      <c r="P146" s="106"/>
      <c r="V146" s="91"/>
      <c r="W146" s="91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91"/>
      <c r="AL146" s="91"/>
      <c r="AM146" s="91"/>
      <c r="AN146" s="91"/>
      <c r="AO146" s="91"/>
      <c r="AP146" s="91"/>
      <c r="AQ146" s="91"/>
      <c r="AR146" s="91"/>
      <c r="AS146" s="91"/>
      <c r="AT146" s="91"/>
      <c r="AU146" s="91"/>
      <c r="AV146" s="91"/>
      <c r="AW146" s="91"/>
      <c r="AX146" s="91"/>
      <c r="AY146" s="91"/>
      <c r="AZ146" s="91"/>
      <c r="BA146" s="91"/>
      <c r="BB146" s="91"/>
      <c r="BC146" s="91"/>
      <c r="BD146" s="206"/>
      <c r="BE146" s="206"/>
      <c r="BF146" s="91"/>
      <c r="BG146" s="91"/>
      <c r="BH146" s="114"/>
      <c r="BI146" s="114"/>
    </row>
    <row r="147" spans="2:61" ht="15.75" customHeight="1" thickBot="1">
      <c r="B147" s="195"/>
      <c r="C147" s="1097" t="s">
        <v>505</v>
      </c>
      <c r="D147" s="1098"/>
      <c r="E147" s="1086">
        <v>0.1</v>
      </c>
      <c r="F147" s="647">
        <v>-2.62</v>
      </c>
      <c r="G147" s="647">
        <v>1.7</v>
      </c>
      <c r="H147" s="1087">
        <v>0.18</v>
      </c>
      <c r="I147" s="1104"/>
      <c r="J147" s="1105"/>
      <c r="P147" s="106"/>
      <c r="V147" s="91"/>
      <c r="W147" s="91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91"/>
      <c r="AL147" s="108"/>
      <c r="AM147" s="91"/>
      <c r="AN147" s="91"/>
      <c r="AO147" s="91"/>
      <c r="AP147" s="91"/>
      <c r="AQ147" s="91"/>
      <c r="AR147" s="91"/>
      <c r="AS147" s="91"/>
      <c r="AT147" s="91"/>
      <c r="AU147" s="91"/>
      <c r="AV147" s="91"/>
      <c r="AW147" s="91"/>
      <c r="AX147" s="91"/>
      <c r="AY147" s="91"/>
      <c r="AZ147" s="91"/>
      <c r="BA147" s="91"/>
      <c r="BB147" s="91"/>
      <c r="BC147" s="91"/>
      <c r="BD147" s="86"/>
      <c r="BE147" s="86"/>
      <c r="BF147" s="91"/>
      <c r="BG147" s="91"/>
      <c r="BH147" s="115"/>
      <c r="BI147" s="114"/>
    </row>
    <row r="148" spans="2:61" ht="10.5" customHeight="1" thickBot="1">
      <c r="P148" s="106"/>
      <c r="V148" s="91"/>
      <c r="W148" s="91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91"/>
      <c r="AL148" s="107"/>
      <c r="AM148" s="91"/>
      <c r="AN148" s="91"/>
      <c r="AO148" s="91"/>
      <c r="AP148" s="91"/>
      <c r="AQ148" s="91"/>
      <c r="AR148" s="91"/>
      <c r="AS148" s="91"/>
      <c r="AT148" s="91"/>
      <c r="AU148" s="91"/>
      <c r="AV148" s="91"/>
      <c r="AW148" s="91"/>
      <c r="AX148" s="91"/>
      <c r="AY148" s="91"/>
      <c r="AZ148" s="91"/>
      <c r="BA148" s="91"/>
      <c r="BB148" s="91"/>
      <c r="BC148" s="91"/>
      <c r="BD148" s="86"/>
      <c r="BE148" s="86"/>
      <c r="BF148" s="91"/>
      <c r="BG148" s="91"/>
      <c r="BH148" s="114"/>
      <c r="BI148" s="114"/>
    </row>
    <row r="149" spans="2:61" ht="15" customHeight="1" thickBot="1">
      <c r="B149" s="362" t="s">
        <v>314</v>
      </c>
      <c r="C149" s="363"/>
      <c r="D149" s="364" t="s">
        <v>315</v>
      </c>
      <c r="E149" s="199" t="s">
        <v>316</v>
      </c>
      <c r="F149" s="199"/>
      <c r="G149" s="199"/>
      <c r="H149" s="365" t="s">
        <v>317</v>
      </c>
      <c r="I149" s="366" t="s">
        <v>318</v>
      </c>
      <c r="J149" s="367" t="s">
        <v>319</v>
      </c>
      <c r="P149" s="106"/>
      <c r="V149" s="263"/>
      <c r="W149" s="510"/>
      <c r="X149" s="106"/>
      <c r="Y149" s="106"/>
      <c r="Z149" s="106"/>
      <c r="AA149" s="531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91"/>
      <c r="AL149" s="100"/>
      <c r="AM149" s="91"/>
      <c r="AN149" s="91"/>
      <c r="AO149" s="91"/>
      <c r="AP149" s="91"/>
      <c r="AQ149" s="91"/>
      <c r="AR149" s="91"/>
      <c r="AS149" s="91"/>
      <c r="AT149" s="91"/>
      <c r="AU149" s="91"/>
      <c r="AV149" s="91"/>
      <c r="AW149" s="91"/>
      <c r="AX149" s="91"/>
      <c r="AY149" s="91"/>
      <c r="AZ149" s="91"/>
      <c r="BA149" s="91"/>
      <c r="BB149" s="91"/>
      <c r="BC149" s="91"/>
      <c r="BD149" s="86"/>
      <c r="BE149" s="86"/>
      <c r="BF149" s="91"/>
      <c r="BG149" s="91"/>
      <c r="BH149" s="114"/>
      <c r="BI149" s="114"/>
    </row>
    <row r="150" spans="2:61" ht="12" customHeight="1">
      <c r="B150" s="368" t="s">
        <v>320</v>
      </c>
      <c r="C150" s="369" t="s">
        <v>321</v>
      </c>
      <c r="D150" s="370" t="s">
        <v>322</v>
      </c>
      <c r="E150" s="371" t="s">
        <v>323</v>
      </c>
      <c r="F150" s="371" t="s">
        <v>65</v>
      </c>
      <c r="G150" s="371" t="s">
        <v>66</v>
      </c>
      <c r="H150" s="372" t="s">
        <v>324</v>
      </c>
      <c r="I150" s="373" t="s">
        <v>325</v>
      </c>
      <c r="J150" s="374" t="s">
        <v>326</v>
      </c>
      <c r="P150" s="106"/>
      <c r="V150" s="114"/>
      <c r="W150" s="91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91"/>
      <c r="AL150" s="100"/>
      <c r="AM150" s="91"/>
      <c r="AN150" s="91"/>
      <c r="AO150" s="91"/>
      <c r="AP150" s="91"/>
      <c r="AQ150" s="91"/>
      <c r="AR150" s="91"/>
      <c r="AS150" s="91"/>
      <c r="AT150" s="91"/>
      <c r="AU150" s="91"/>
      <c r="AV150" s="91"/>
      <c r="AW150" s="91"/>
      <c r="AX150" s="91"/>
      <c r="AY150" s="91"/>
      <c r="AZ150" s="91"/>
      <c r="BA150" s="91"/>
      <c r="BB150" s="91"/>
      <c r="BC150" s="91"/>
      <c r="BD150" s="86"/>
      <c r="BE150" s="86"/>
      <c r="BF150" s="91"/>
      <c r="BG150" s="91"/>
      <c r="BH150" s="114"/>
      <c r="BI150" s="114"/>
    </row>
    <row r="151" spans="2:61" ht="12.75" customHeight="1" thickBot="1">
      <c r="B151" s="375"/>
      <c r="C151" s="376"/>
      <c r="D151" s="377"/>
      <c r="E151" s="378" t="s">
        <v>5</v>
      </c>
      <c r="F151" s="378" t="s">
        <v>6</v>
      </c>
      <c r="G151" s="378" t="s">
        <v>7</v>
      </c>
      <c r="H151" s="379" t="s">
        <v>327</v>
      </c>
      <c r="I151" s="380" t="s">
        <v>328</v>
      </c>
      <c r="J151" s="381" t="s">
        <v>329</v>
      </c>
      <c r="V151" s="100"/>
      <c r="W151" s="248"/>
      <c r="X151" s="83"/>
      <c r="Y151" s="87"/>
      <c r="Z151" s="87"/>
      <c r="AA151" s="87"/>
      <c r="AB151" s="86"/>
      <c r="AC151" s="86"/>
      <c r="AD151" s="174"/>
      <c r="AE151" s="87"/>
      <c r="AF151" s="87"/>
      <c r="AG151" s="86"/>
      <c r="AH151" s="87"/>
      <c r="AI151" s="87"/>
      <c r="AJ151" s="87"/>
      <c r="AK151" s="114"/>
      <c r="AL151" s="100"/>
      <c r="AM151" s="509"/>
      <c r="AN151" s="87"/>
      <c r="AO151" s="509"/>
      <c r="AP151" s="176"/>
      <c r="AQ151" s="505"/>
      <c r="AR151" s="509"/>
      <c r="AS151" s="176"/>
      <c r="AT151" s="176"/>
      <c r="AU151" s="509"/>
      <c r="AV151" s="504"/>
      <c r="AW151" s="509"/>
      <c r="AX151" s="509"/>
      <c r="AY151" s="91"/>
      <c r="AZ151" s="91"/>
      <c r="BA151" s="91"/>
      <c r="BB151" s="91"/>
      <c r="BC151" s="91"/>
      <c r="BD151" s="91"/>
      <c r="BE151" s="91"/>
      <c r="BF151" s="91"/>
      <c r="BG151" s="91"/>
      <c r="BH151" s="91"/>
      <c r="BI151" s="91"/>
    </row>
    <row r="152" spans="2:61" ht="14.25" customHeight="1">
      <c r="B152" s="363"/>
      <c r="C152" s="156" t="s">
        <v>172</v>
      </c>
      <c r="D152" s="383"/>
      <c r="E152" s="427"/>
      <c r="F152" s="385"/>
      <c r="G152" s="385"/>
      <c r="H152" s="428"/>
      <c r="I152" s="387"/>
      <c r="J152" s="388"/>
      <c r="L152" s="322"/>
      <c r="M152" s="696"/>
      <c r="N152" s="707"/>
      <c r="O152" s="106"/>
      <c r="P152" s="106"/>
      <c r="V152" s="100"/>
      <c r="W152" s="91"/>
      <c r="X152" s="248"/>
      <c r="Y152" s="561"/>
      <c r="Z152" s="561"/>
      <c r="AA152" s="561"/>
      <c r="AB152" s="561"/>
      <c r="AC152" s="561"/>
      <c r="AD152" s="561"/>
      <c r="AE152" s="561"/>
      <c r="AF152" s="561"/>
      <c r="AG152" s="561"/>
      <c r="AH152" s="561"/>
      <c r="AI152" s="561"/>
      <c r="AJ152" s="561"/>
      <c r="AK152" s="561"/>
      <c r="AL152" s="100"/>
      <c r="AM152" s="509"/>
      <c r="AN152" s="509"/>
      <c r="AO152" s="509"/>
      <c r="AP152" s="509"/>
      <c r="AQ152" s="509"/>
      <c r="AR152" s="509"/>
      <c r="AS152" s="509"/>
      <c r="AT152" s="509"/>
      <c r="AU152" s="509"/>
      <c r="AV152" s="509"/>
      <c r="AW152" s="509"/>
      <c r="AX152" s="509"/>
      <c r="AY152" s="91"/>
      <c r="AZ152" s="91"/>
      <c r="BA152" s="91"/>
      <c r="BB152" s="91"/>
      <c r="BC152" s="91"/>
      <c r="BD152" s="91"/>
      <c r="BE152" s="91"/>
      <c r="BF152" s="91"/>
      <c r="BG152" s="91"/>
      <c r="BH152" s="91"/>
      <c r="BI152" s="91"/>
    </row>
    <row r="153" spans="2:61" ht="12.75" customHeight="1">
      <c r="B153" s="389" t="s">
        <v>330</v>
      </c>
      <c r="C153" s="1240" t="s">
        <v>629</v>
      </c>
      <c r="D153" s="1140">
        <v>205</v>
      </c>
      <c r="E153" s="1903">
        <v>6.3689999999999998</v>
      </c>
      <c r="F153" s="1891">
        <v>9.14</v>
      </c>
      <c r="G153" s="926">
        <v>27.335999999999999</v>
      </c>
      <c r="H153" s="1063">
        <v>217.08</v>
      </c>
      <c r="I153" s="1221">
        <v>29</v>
      </c>
      <c r="J153" s="399" t="s">
        <v>440</v>
      </c>
      <c r="L153" s="696"/>
      <c r="M153" s="695"/>
      <c r="N153" s="696"/>
      <c r="O153" s="106"/>
      <c r="P153" s="106"/>
      <c r="V153" s="91"/>
      <c r="W153" s="164"/>
      <c r="X153" s="91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91"/>
      <c r="AL153" s="511"/>
      <c r="AM153" s="91"/>
      <c r="AN153" s="91"/>
      <c r="AO153" s="91"/>
      <c r="AP153" s="176"/>
      <c r="AQ153" s="176"/>
      <c r="AR153" s="91"/>
      <c r="AS153" s="176"/>
      <c r="AT153" s="176"/>
      <c r="AU153" s="91"/>
      <c r="AV153" s="87"/>
      <c r="AW153" s="91"/>
      <c r="AX153" s="91"/>
      <c r="AY153" s="91"/>
      <c r="AZ153" s="101"/>
      <c r="BA153" s="101"/>
      <c r="BB153" s="166"/>
      <c r="BC153" s="91"/>
      <c r="BD153" s="91"/>
      <c r="BE153" s="91"/>
      <c r="BF153" s="91"/>
      <c r="BG153" s="91"/>
      <c r="BH153" s="91"/>
      <c r="BI153" s="91"/>
    </row>
    <row r="154" spans="2:61" ht="13.5" customHeight="1">
      <c r="B154" s="395" t="s">
        <v>331</v>
      </c>
      <c r="C154" s="471" t="s">
        <v>253</v>
      </c>
      <c r="D154" s="1140">
        <v>25</v>
      </c>
      <c r="E154" s="1821">
        <v>5.8339999999999996</v>
      </c>
      <c r="F154" s="1822">
        <v>7.3339999999999996</v>
      </c>
      <c r="G154" s="1827">
        <v>0</v>
      </c>
      <c r="H154" s="1826">
        <v>89.667000000000002</v>
      </c>
      <c r="I154" s="720">
        <v>7</v>
      </c>
      <c r="J154" s="429" t="s">
        <v>433</v>
      </c>
      <c r="L154" s="266"/>
      <c r="M154" s="87"/>
      <c r="N154" s="248"/>
      <c r="O154" s="106"/>
      <c r="P154" s="106"/>
      <c r="V154" s="100"/>
      <c r="W154" s="87"/>
      <c r="X154" s="83"/>
      <c r="Y154" s="101"/>
      <c r="Z154" s="101"/>
      <c r="AA154" s="101"/>
      <c r="AB154" s="167"/>
      <c r="AC154" s="101"/>
      <c r="AD154" s="497"/>
      <c r="AE154" s="101"/>
      <c r="AF154" s="101"/>
      <c r="AG154" s="101"/>
      <c r="AH154" s="144"/>
      <c r="AI154" s="497"/>
      <c r="AJ154" s="101"/>
      <c r="AK154" s="101"/>
      <c r="AL154" s="101"/>
      <c r="AM154" s="540"/>
      <c r="AN154" s="541"/>
      <c r="AO154" s="542"/>
      <c r="AP154" s="543"/>
      <c r="AQ154" s="503"/>
      <c r="AR154" s="503"/>
      <c r="AS154" s="503"/>
      <c r="AT154" s="503"/>
      <c r="AU154" s="503"/>
      <c r="AV154" s="503"/>
      <c r="AW154" s="540"/>
      <c r="AX154" s="540"/>
      <c r="AY154" s="544"/>
      <c r="AZ154" s="91"/>
      <c r="BA154" s="91"/>
      <c r="BB154" s="91"/>
      <c r="BC154" s="91"/>
      <c r="BD154" s="91"/>
      <c r="BE154" s="91"/>
      <c r="BF154" s="91"/>
      <c r="BG154" s="91"/>
      <c r="BH154" s="91"/>
      <c r="BI154" s="91"/>
    </row>
    <row r="155" spans="2:61" ht="15.75">
      <c r="B155" s="396" t="s">
        <v>11</v>
      </c>
      <c r="C155" s="1240" t="s">
        <v>266</v>
      </c>
      <c r="D155" s="1242">
        <v>200</v>
      </c>
      <c r="E155" s="1894">
        <v>6.1769999999999996</v>
      </c>
      <c r="F155" s="441">
        <v>4.9660000000000002</v>
      </c>
      <c r="G155" s="441">
        <v>18.271999999999998</v>
      </c>
      <c r="H155" s="436">
        <v>141.52099999999999</v>
      </c>
      <c r="I155" s="720">
        <v>70</v>
      </c>
      <c r="J155" s="399" t="s">
        <v>441</v>
      </c>
      <c r="L155" s="264"/>
      <c r="M155" s="114"/>
      <c r="N155" s="248"/>
      <c r="O155" s="106"/>
      <c r="P155" s="106"/>
      <c r="V155" s="264"/>
      <c r="W155" s="114"/>
      <c r="X155" s="248"/>
      <c r="Y155" s="101"/>
      <c r="Z155" s="101"/>
      <c r="AA155" s="496"/>
      <c r="AB155" s="167"/>
      <c r="AC155" s="101"/>
      <c r="AD155" s="166"/>
      <c r="AE155" s="166"/>
      <c r="AF155" s="166"/>
      <c r="AG155" s="166"/>
      <c r="AH155" s="166"/>
      <c r="AI155" s="166"/>
      <c r="AJ155" s="166"/>
      <c r="AK155" s="166"/>
      <c r="AL155" s="101"/>
      <c r="AM155" s="506"/>
      <c r="AN155" s="506"/>
      <c r="AO155" s="506"/>
      <c r="AP155" s="550"/>
      <c r="AQ155" s="506"/>
      <c r="AR155" s="506"/>
      <c r="AS155" s="506"/>
      <c r="AT155" s="506"/>
      <c r="AU155" s="506"/>
      <c r="AV155" s="506"/>
      <c r="AW155" s="506"/>
      <c r="AX155" s="506"/>
      <c r="AY155" s="506"/>
      <c r="AZ155" s="91"/>
      <c r="BA155" s="91"/>
      <c r="BB155" s="91"/>
      <c r="BC155" s="91"/>
      <c r="BD155" s="508"/>
      <c r="BE155" s="86"/>
      <c r="BF155" s="86"/>
      <c r="BG155" s="86"/>
      <c r="BH155" s="86"/>
      <c r="BI155" s="86"/>
    </row>
    <row r="156" spans="2:61" ht="15" customHeight="1">
      <c r="B156" s="397" t="s">
        <v>34</v>
      </c>
      <c r="C156" s="1240" t="s">
        <v>9</v>
      </c>
      <c r="D156" s="1140">
        <v>50</v>
      </c>
      <c r="E156" s="1067">
        <v>1.925</v>
      </c>
      <c r="F156" s="1068">
        <v>0.68799999999999994</v>
      </c>
      <c r="G156" s="1069">
        <v>27.1</v>
      </c>
      <c r="H156" s="1063">
        <v>122.292</v>
      </c>
      <c r="I156" s="1227">
        <v>9</v>
      </c>
      <c r="J156" s="394" t="s">
        <v>8</v>
      </c>
      <c r="L156" s="266"/>
      <c r="M156" s="114"/>
      <c r="N156" s="556"/>
      <c r="O156" s="106"/>
      <c r="P156" s="106"/>
      <c r="V156" s="100"/>
      <c r="W156" s="114"/>
      <c r="X156" s="556"/>
      <c r="Y156" s="101"/>
      <c r="Z156" s="101"/>
      <c r="AA156" s="496"/>
      <c r="AB156" s="167"/>
      <c r="AC156" s="101"/>
      <c r="AD156" s="166"/>
      <c r="AE156" s="166"/>
      <c r="AF156" s="166"/>
      <c r="AG156" s="166"/>
      <c r="AH156" s="166"/>
      <c r="AI156" s="166"/>
      <c r="AJ156" s="166"/>
      <c r="AK156" s="166"/>
      <c r="AL156" s="91"/>
      <c r="AM156" s="82"/>
      <c r="AN156" s="82"/>
      <c r="AO156" s="82"/>
      <c r="AP156" s="167"/>
      <c r="AQ156" s="82"/>
      <c r="AR156" s="82"/>
      <c r="AS156" s="82"/>
      <c r="AT156" s="82"/>
      <c r="AU156" s="82"/>
      <c r="AV156" s="82"/>
      <c r="AW156" s="82"/>
      <c r="AX156" s="82"/>
      <c r="AY156" s="110"/>
      <c r="AZ156" s="91"/>
      <c r="BA156" s="91"/>
      <c r="BB156" s="91"/>
      <c r="BC156" s="91"/>
      <c r="BD156" s="91"/>
      <c r="BE156" s="91"/>
      <c r="BF156" s="91"/>
      <c r="BG156" s="91"/>
      <c r="BH156" s="91"/>
      <c r="BI156" s="91"/>
    </row>
    <row r="157" spans="2:61" ht="14.25" customHeight="1">
      <c r="B157" s="402"/>
      <c r="C157" s="471" t="s">
        <v>395</v>
      </c>
      <c r="D157" s="1066">
        <v>30</v>
      </c>
      <c r="E157" s="1067">
        <v>1.6950000000000001</v>
      </c>
      <c r="F157" s="1069">
        <v>0.45</v>
      </c>
      <c r="G157" s="1069">
        <v>12.56</v>
      </c>
      <c r="H157" s="1063">
        <v>61.07</v>
      </c>
      <c r="I157" s="1221">
        <v>10</v>
      </c>
      <c r="J157" s="1118" t="s">
        <v>8</v>
      </c>
      <c r="L157" s="266"/>
      <c r="M157" s="114"/>
      <c r="N157" s="248"/>
      <c r="O157" s="106"/>
      <c r="P157" s="106"/>
      <c r="V157" s="266"/>
      <c r="W157" s="114"/>
      <c r="X157" s="147"/>
      <c r="Y157" s="101"/>
      <c r="Z157" s="101"/>
      <c r="AA157" s="101"/>
      <c r="AB157" s="167"/>
      <c r="AC157" s="101"/>
      <c r="AD157" s="101"/>
      <c r="AE157" s="101"/>
      <c r="AF157" s="101"/>
      <c r="AG157" s="101"/>
      <c r="AH157" s="101"/>
      <c r="AI157" s="101"/>
      <c r="AJ157" s="101"/>
      <c r="AK157" s="166"/>
      <c r="AL157" s="86"/>
      <c r="AM157" s="562"/>
      <c r="AN157" s="562"/>
      <c r="AO157" s="562"/>
      <c r="AP157" s="567"/>
      <c r="AQ157" s="562"/>
      <c r="AR157" s="562"/>
      <c r="AS157" s="562"/>
      <c r="AT157" s="562"/>
      <c r="AU157" s="563"/>
      <c r="AV157" s="563"/>
      <c r="AW157" s="562"/>
      <c r="AX157" s="562"/>
      <c r="AY157" s="562"/>
      <c r="AZ157" s="91"/>
      <c r="BA157" s="91"/>
      <c r="BB157" s="91"/>
      <c r="BC157" s="91"/>
      <c r="BD157" s="86"/>
      <c r="BE157" s="86"/>
      <c r="BF157" s="91"/>
      <c r="BG157" s="91"/>
      <c r="BH157" s="91"/>
      <c r="BI157" s="91"/>
    </row>
    <row r="158" spans="2:61" ht="13.5" customHeight="1" thickBot="1">
      <c r="B158" s="1136"/>
      <c r="C158" s="1241" t="s">
        <v>527</v>
      </c>
      <c r="D158" s="404">
        <v>110</v>
      </c>
      <c r="E158" s="180">
        <v>0.44</v>
      </c>
      <c r="F158" s="729">
        <v>0.44</v>
      </c>
      <c r="G158" s="729">
        <v>10.78</v>
      </c>
      <c r="H158" s="718">
        <v>51.7</v>
      </c>
      <c r="I158" s="724">
        <v>77</v>
      </c>
      <c r="J158" s="1121" t="s">
        <v>444</v>
      </c>
      <c r="L158" s="266"/>
      <c r="M158" s="87"/>
      <c r="N158" s="248"/>
      <c r="O158" s="106"/>
      <c r="P158" s="106"/>
      <c r="V158" s="266"/>
      <c r="W158" s="114"/>
      <c r="X158" s="248"/>
      <c r="Y158" s="101"/>
      <c r="Z158" s="101"/>
      <c r="AA158" s="101"/>
      <c r="AB158" s="167"/>
      <c r="AC158" s="101"/>
      <c r="AD158" s="101"/>
      <c r="AE158" s="101"/>
      <c r="AF158" s="101"/>
      <c r="AG158" s="101"/>
      <c r="AH158" s="101"/>
      <c r="AI158" s="101"/>
      <c r="AJ158" s="101"/>
      <c r="AK158" s="166"/>
      <c r="AL158" s="145"/>
      <c r="AM158" s="91"/>
      <c r="AN158" s="91"/>
      <c r="AO158" s="91"/>
      <c r="AP158" s="91"/>
      <c r="AQ158" s="91"/>
      <c r="AR158" s="91"/>
      <c r="AS158" s="91"/>
      <c r="AT158" s="91"/>
      <c r="AU158" s="91"/>
      <c r="AV158" s="91"/>
      <c r="AW158" s="91"/>
      <c r="AX158" s="91"/>
      <c r="AY158" s="91"/>
      <c r="AZ158" s="91"/>
      <c r="BA158" s="91"/>
      <c r="BB158" s="91"/>
      <c r="BC158" s="91"/>
      <c r="BD158" s="86"/>
      <c r="BE158" s="86"/>
      <c r="BF158" s="91"/>
      <c r="BG158" s="91"/>
      <c r="BH158" s="91"/>
      <c r="BI158" s="91"/>
    </row>
    <row r="159" spans="2:61" ht="16.5" customHeight="1">
      <c r="B159" s="405" t="s">
        <v>333</v>
      </c>
      <c r="D159" s="1153">
        <f>SUM(D153:D158)</f>
        <v>620</v>
      </c>
      <c r="E159" s="406">
        <f>SUM(E153:E158)</f>
        <v>22.44</v>
      </c>
      <c r="F159" s="407">
        <f>SUM(F153:F158)</f>
        <v>23.018000000000001</v>
      </c>
      <c r="G159" s="408">
        <f>SUM(G153:G158)</f>
        <v>96.048000000000002</v>
      </c>
      <c r="H159" s="409">
        <f>SUM(H153:H158)</f>
        <v>683.33000000000015</v>
      </c>
      <c r="I159" s="1078" t="s">
        <v>528</v>
      </c>
      <c r="J159" s="1079" t="s">
        <v>358</v>
      </c>
      <c r="L159" s="31"/>
      <c r="M159" s="7"/>
      <c r="N159" s="248"/>
      <c r="O159" s="523"/>
      <c r="P159" s="106"/>
      <c r="V159" s="266"/>
      <c r="W159" s="114"/>
      <c r="X159" s="248"/>
      <c r="Y159" s="101"/>
      <c r="Z159" s="101"/>
      <c r="AA159" s="101"/>
      <c r="AB159" s="167"/>
      <c r="AC159" s="101"/>
      <c r="AD159" s="101"/>
      <c r="AE159" s="101"/>
      <c r="AF159" s="101"/>
      <c r="AG159" s="101"/>
      <c r="AH159" s="101"/>
      <c r="AI159" s="101"/>
      <c r="AJ159" s="101"/>
      <c r="AK159" s="166"/>
      <c r="AL159" s="104"/>
      <c r="AM159" s="91"/>
      <c r="AN159" s="91"/>
      <c r="AO159" s="91"/>
      <c r="AP159" s="91"/>
      <c r="AQ159" s="91"/>
      <c r="AR159" s="91"/>
      <c r="AS159" s="91"/>
      <c r="AT159" s="91"/>
      <c r="AU159" s="91"/>
      <c r="AV159" s="504"/>
      <c r="AW159" s="91"/>
      <c r="AX159" s="504"/>
      <c r="AY159" s="91"/>
      <c r="AZ159" s="91"/>
      <c r="BA159" s="91"/>
      <c r="BB159" s="91"/>
      <c r="BC159" s="91"/>
      <c r="BD159" s="86"/>
      <c r="BE159" s="86"/>
      <c r="BF159" s="91"/>
      <c r="BG159" s="91"/>
      <c r="BH159" s="91"/>
      <c r="BI159" s="91"/>
    </row>
    <row r="160" spans="2:61" ht="15" customHeight="1">
      <c r="B160" s="1100"/>
      <c r="C160" s="871" t="s">
        <v>10</v>
      </c>
      <c r="D160" s="933">
        <v>0.25</v>
      </c>
      <c r="E160" s="873">
        <v>22.5</v>
      </c>
      <c r="F160" s="874">
        <v>23</v>
      </c>
      <c r="G160" s="875">
        <v>95.75</v>
      </c>
      <c r="H160" s="1099">
        <v>680</v>
      </c>
      <c r="I160" s="649">
        <f>H160-H159</f>
        <v>-3.3300000000001546</v>
      </c>
      <c r="J160" s="1019" t="s">
        <v>496</v>
      </c>
      <c r="L160" s="1713"/>
      <c r="M160" s="707"/>
      <c r="N160" s="1153"/>
      <c r="O160" s="673"/>
      <c r="W160" s="87"/>
      <c r="X160" s="83"/>
      <c r="Y160" s="101"/>
      <c r="Z160" s="101"/>
      <c r="AA160" s="101"/>
      <c r="AB160" s="167"/>
      <c r="AC160" s="101"/>
      <c r="AD160" s="101"/>
      <c r="AE160" s="101"/>
      <c r="AF160" s="101"/>
      <c r="AG160" s="101"/>
      <c r="AH160" s="101"/>
      <c r="AI160" s="101"/>
      <c r="AJ160" s="101"/>
      <c r="AK160" s="166"/>
      <c r="AL160" s="100"/>
      <c r="AM160" s="91"/>
      <c r="AN160" s="91"/>
      <c r="AO160" s="91"/>
      <c r="AP160" s="512"/>
      <c r="AQ160" s="91"/>
      <c r="AR160" s="91"/>
      <c r="AS160" s="91"/>
      <c r="AT160" s="91"/>
      <c r="AU160" s="91"/>
      <c r="AV160" s="91"/>
      <c r="AW160" s="91"/>
      <c r="AX160" s="504"/>
      <c r="AY160" s="91"/>
      <c r="AZ160" s="114"/>
      <c r="BA160" s="106"/>
      <c r="BB160" s="91"/>
      <c r="BC160" s="91"/>
      <c r="BD160" s="206"/>
      <c r="BE160" s="206"/>
      <c r="BF160" s="91"/>
      <c r="BG160" s="91"/>
      <c r="BH160" s="91"/>
      <c r="BI160" s="91"/>
    </row>
    <row r="161" spans="2:61" ht="12" customHeight="1" thickBot="1">
      <c r="B161" s="195"/>
      <c r="C161" s="412" t="s">
        <v>505</v>
      </c>
      <c r="D161" s="1098"/>
      <c r="E161" s="1154">
        <v>-7.0000000000000007E-2</v>
      </c>
      <c r="F161" s="1155">
        <v>0.02</v>
      </c>
      <c r="G161" s="1155">
        <v>0.08</v>
      </c>
      <c r="H161" s="1156">
        <v>0.12</v>
      </c>
      <c r="I161" s="1096"/>
      <c r="J161" s="227"/>
      <c r="L161" s="696"/>
      <c r="M161" s="695"/>
      <c r="N161" s="696"/>
      <c r="O161" s="106"/>
      <c r="P161" s="106"/>
      <c r="V161" s="111"/>
      <c r="W161" s="98"/>
      <c r="X161" s="98"/>
      <c r="Y161" s="101"/>
      <c r="Z161" s="101"/>
      <c r="AA161" s="101"/>
      <c r="AB161" s="167"/>
      <c r="AC161" s="101"/>
      <c r="AD161" s="101"/>
      <c r="AE161" s="101"/>
      <c r="AF161" s="101"/>
      <c r="AG161" s="101"/>
      <c r="AH161" s="101"/>
      <c r="AI161" s="101"/>
      <c r="AJ161" s="101"/>
      <c r="AK161" s="166"/>
      <c r="AL161" s="83"/>
      <c r="AM161" s="509"/>
      <c r="AN161" s="87"/>
      <c r="AO161" s="509"/>
      <c r="AP161" s="176"/>
      <c r="AQ161" s="505"/>
      <c r="AR161" s="509"/>
      <c r="AS161" s="176"/>
      <c r="AT161" s="176"/>
      <c r="AU161" s="509"/>
      <c r="AV161" s="504"/>
      <c r="AW161" s="509"/>
      <c r="AX161" s="509"/>
      <c r="AY161" s="91"/>
      <c r="AZ161" s="91"/>
      <c r="BA161" s="106"/>
      <c r="BB161" s="91"/>
      <c r="BC161" s="91"/>
      <c r="BD161" s="106"/>
      <c r="BE161" s="106"/>
      <c r="BF161" s="91"/>
      <c r="BG161" s="91"/>
      <c r="BH161" s="91"/>
      <c r="BI161" s="91"/>
    </row>
    <row r="162" spans="2:61" ht="13.5" customHeight="1">
      <c r="B162" s="363"/>
      <c r="C162" s="156" t="s">
        <v>152</v>
      </c>
      <c r="D162" s="363"/>
      <c r="E162" s="5"/>
      <c r="F162" s="414"/>
      <c r="G162" s="414"/>
      <c r="H162" s="414"/>
      <c r="I162" s="415"/>
      <c r="J162" s="440"/>
      <c r="L162" s="100"/>
      <c r="M162" s="87"/>
      <c r="N162" s="83"/>
      <c r="O162" s="106"/>
      <c r="P162" s="106"/>
      <c r="V162" s="91"/>
      <c r="W162" s="164"/>
      <c r="X162" s="91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91"/>
      <c r="AL162" s="101"/>
      <c r="AM162" s="509"/>
      <c r="AN162" s="509"/>
      <c r="AO162" s="509"/>
      <c r="AP162" s="509"/>
      <c r="AQ162" s="509"/>
      <c r="AR162" s="509"/>
      <c r="AS162" s="509"/>
      <c r="AT162" s="509"/>
      <c r="AU162" s="509"/>
      <c r="AV162" s="509"/>
      <c r="AW162" s="509"/>
      <c r="AX162" s="509"/>
      <c r="AY162" s="91"/>
      <c r="AZ162" s="91"/>
      <c r="BA162" s="106"/>
      <c r="BB162" s="91"/>
      <c r="BC162" s="91"/>
      <c r="BD162" s="106"/>
      <c r="BE162" s="106"/>
      <c r="BF162" s="91"/>
      <c r="BG162" s="91"/>
      <c r="BH162" s="91"/>
      <c r="BI162" s="91"/>
    </row>
    <row r="163" spans="2:61" ht="13.5" customHeight="1">
      <c r="B163" s="402"/>
      <c r="C163" s="471" t="s">
        <v>541</v>
      </c>
      <c r="D163" s="1818">
        <v>70</v>
      </c>
      <c r="E163" s="173">
        <v>0.61299999999999999</v>
      </c>
      <c r="F163" s="431">
        <v>8.7999999999999995E-2</v>
      </c>
      <c r="G163" s="431">
        <v>1.75</v>
      </c>
      <c r="H163" s="451">
        <v>9.8800000000000008</v>
      </c>
      <c r="I163" s="433">
        <v>1</v>
      </c>
      <c r="J163" s="1118" t="s">
        <v>400</v>
      </c>
      <c r="N163" s="556"/>
      <c r="O163" s="106"/>
      <c r="P163" s="106"/>
      <c r="V163" s="111"/>
      <c r="W163" s="87"/>
      <c r="X163" s="90"/>
      <c r="Y163" s="101"/>
      <c r="Z163" s="101"/>
      <c r="AA163" s="101"/>
      <c r="AB163" s="167"/>
      <c r="AC163" s="101"/>
      <c r="AD163" s="101"/>
      <c r="AE163" s="101"/>
      <c r="AF163" s="101"/>
      <c r="AG163" s="101"/>
      <c r="AH163" s="101"/>
      <c r="AI163" s="101"/>
      <c r="AJ163" s="101"/>
      <c r="AK163" s="166"/>
      <c r="AL163" s="101"/>
      <c r="AM163" s="91"/>
      <c r="AN163" s="91"/>
      <c r="AO163" s="91"/>
      <c r="AP163" s="176"/>
      <c r="AQ163" s="176"/>
      <c r="AR163" s="91"/>
      <c r="AS163" s="176"/>
      <c r="AT163" s="176"/>
      <c r="AU163" s="91"/>
      <c r="AV163" s="87"/>
      <c r="AW163" s="91"/>
      <c r="AX163" s="91"/>
      <c r="AY163" s="91"/>
      <c r="AZ163" s="106"/>
      <c r="BA163" s="106"/>
      <c r="BB163" s="91"/>
      <c r="BC163" s="91"/>
      <c r="BD163" s="106"/>
      <c r="BE163" s="106"/>
      <c r="BF163" s="91"/>
      <c r="BG163" s="91"/>
      <c r="BH163" s="91"/>
      <c r="BI163" s="91"/>
    </row>
    <row r="164" spans="2:61" ht="14.25" customHeight="1">
      <c r="B164" s="389" t="s">
        <v>330</v>
      </c>
      <c r="C164" s="1240" t="s">
        <v>549</v>
      </c>
      <c r="D164" s="1243">
        <v>250</v>
      </c>
      <c r="E164" s="717">
        <v>4.5579999999999998</v>
      </c>
      <c r="F164" s="391">
        <v>6.718</v>
      </c>
      <c r="G164" s="398">
        <v>17.18</v>
      </c>
      <c r="H164" s="392">
        <v>147.41399999999999</v>
      </c>
      <c r="I164" s="393">
        <v>23</v>
      </c>
      <c r="J164" s="1967" t="s">
        <v>656</v>
      </c>
      <c r="N164" s="86"/>
      <c r="O164" s="106"/>
      <c r="P164" s="106"/>
      <c r="V164" s="111"/>
      <c r="W164" s="98"/>
      <c r="X164" s="91"/>
      <c r="Y164" s="114"/>
      <c r="Z164" s="114"/>
      <c r="AA164" s="114"/>
      <c r="AB164" s="206"/>
      <c r="AC164" s="206"/>
      <c r="AD164" s="516"/>
      <c r="AE164" s="114"/>
      <c r="AF164" s="114"/>
      <c r="AG164" s="206"/>
      <c r="AH164" s="114"/>
      <c r="AI164" s="114"/>
      <c r="AJ164" s="114"/>
      <c r="AK164" s="114"/>
      <c r="AL164" s="513"/>
      <c r="AM164" s="540"/>
      <c r="AN164" s="541"/>
      <c r="AO164" s="542"/>
      <c r="AP164" s="543"/>
      <c r="AQ164" s="503"/>
      <c r="AR164" s="503"/>
      <c r="AS164" s="503"/>
      <c r="AT164" s="503"/>
      <c r="AU164" s="503"/>
      <c r="AV164" s="503"/>
      <c r="AW164" s="540"/>
      <c r="AX164" s="540"/>
      <c r="AY164" s="544"/>
      <c r="AZ164" s="106"/>
      <c r="BA164" s="106"/>
      <c r="BB164" s="91"/>
      <c r="BC164" s="91"/>
      <c r="BD164" s="91"/>
      <c r="BE164" s="493"/>
      <c r="BF164" s="91"/>
      <c r="BG164" s="91"/>
      <c r="BH164" s="91"/>
      <c r="BI164" s="91"/>
    </row>
    <row r="165" spans="2:61" ht="12.75" customHeight="1">
      <c r="B165" s="395" t="s">
        <v>331</v>
      </c>
      <c r="C165" s="471" t="s">
        <v>194</v>
      </c>
      <c r="D165" s="1111" t="s">
        <v>363</v>
      </c>
      <c r="E165" s="253">
        <v>18.29</v>
      </c>
      <c r="F165" s="441">
        <v>23.152999999999999</v>
      </c>
      <c r="G165" s="1916">
        <v>33.685000000000002</v>
      </c>
      <c r="H165" s="432">
        <v>416.27699999999999</v>
      </c>
      <c r="I165" s="442">
        <v>43</v>
      </c>
      <c r="J165" s="1170" t="s">
        <v>442</v>
      </c>
      <c r="N165" s="86"/>
      <c r="O165" s="106"/>
      <c r="P165" s="106"/>
      <c r="V165" s="266"/>
      <c r="W165" s="87"/>
      <c r="X165" s="248"/>
      <c r="Y165" s="101"/>
      <c r="Z165" s="101"/>
      <c r="AA165" s="496"/>
      <c r="AB165" s="167"/>
      <c r="AC165" s="101"/>
      <c r="AD165" s="166"/>
      <c r="AE165" s="166"/>
      <c r="AF165" s="166"/>
      <c r="AG165" s="166"/>
      <c r="AH165" s="166"/>
      <c r="AI165" s="166"/>
      <c r="AJ165" s="166"/>
      <c r="AK165" s="110"/>
      <c r="AL165" s="86"/>
      <c r="AM165" s="506"/>
      <c r="AN165" s="506"/>
      <c r="AO165" s="506"/>
      <c r="AP165" s="550"/>
      <c r="AQ165" s="506"/>
      <c r="AR165" s="506"/>
      <c r="AS165" s="506"/>
      <c r="AT165" s="506"/>
      <c r="AU165" s="506"/>
      <c r="AV165" s="506"/>
      <c r="AW165" s="506"/>
      <c r="AX165" s="506"/>
      <c r="AY165" s="506"/>
      <c r="AZ165" s="91"/>
      <c r="BA165" s="107"/>
      <c r="BB165" s="91"/>
      <c r="BC165" s="99"/>
      <c r="BD165" s="206"/>
      <c r="BE165" s="206"/>
      <c r="BF165" s="91"/>
      <c r="BG165" s="91"/>
      <c r="BH165" s="91"/>
      <c r="BI165" s="91"/>
    </row>
    <row r="166" spans="2:61" ht="12" customHeight="1">
      <c r="B166" s="396" t="s">
        <v>11</v>
      </c>
      <c r="C166" s="255" t="s">
        <v>364</v>
      </c>
      <c r="D166" s="456"/>
      <c r="E166" s="455"/>
      <c r="F166" s="420"/>
      <c r="G166" s="464"/>
      <c r="H166" s="444"/>
      <c r="I166" s="632"/>
      <c r="J166" s="1246"/>
      <c r="N166" s="248"/>
      <c r="O166" s="106"/>
      <c r="P166" s="106"/>
      <c r="V166" s="100"/>
      <c r="W166" s="87"/>
      <c r="X166" s="83"/>
      <c r="Y166" s="101"/>
      <c r="Z166" s="101"/>
      <c r="AA166" s="101"/>
      <c r="AB166" s="167"/>
      <c r="AC166" s="496"/>
      <c r="AD166" s="497"/>
      <c r="AE166" s="497"/>
      <c r="AF166" s="497"/>
      <c r="AG166" s="497"/>
      <c r="AH166" s="144"/>
      <c r="AI166" s="497"/>
      <c r="AJ166" s="497"/>
      <c r="AK166" s="166"/>
      <c r="AL166" s="91"/>
      <c r="AM166" s="166"/>
      <c r="AN166" s="529"/>
      <c r="AO166" s="166"/>
      <c r="AP166" s="167"/>
      <c r="AQ166" s="166"/>
      <c r="AR166" s="166"/>
      <c r="AS166" s="529"/>
      <c r="AT166" s="529"/>
      <c r="AU166" s="166"/>
      <c r="AV166" s="134"/>
      <c r="AW166" s="166"/>
      <c r="AX166" s="166"/>
      <c r="AY166" s="110"/>
      <c r="AZ166" s="91"/>
      <c r="BA166" s="100"/>
      <c r="BB166" s="87"/>
      <c r="BC166" s="86"/>
      <c r="BD166" s="206"/>
      <c r="BE166" s="206"/>
      <c r="BF166" s="91"/>
      <c r="BG166" s="91"/>
      <c r="BH166" s="126"/>
      <c r="BI166" s="114"/>
    </row>
    <row r="167" spans="2:61" ht="15.75" customHeight="1">
      <c r="B167" s="397" t="s">
        <v>340</v>
      </c>
      <c r="C167" s="1856" t="s">
        <v>512</v>
      </c>
      <c r="D167" s="1853">
        <v>200</v>
      </c>
      <c r="E167" s="717">
        <v>1</v>
      </c>
      <c r="F167" s="1069">
        <v>0</v>
      </c>
      <c r="G167" s="1069">
        <v>25.4</v>
      </c>
      <c r="H167" s="1077">
        <v>105.6</v>
      </c>
      <c r="I167" s="1419">
        <v>75</v>
      </c>
      <c r="J167" s="1071" t="s">
        <v>506</v>
      </c>
      <c r="N167" s="248"/>
      <c r="O167" s="106"/>
      <c r="P167" s="106"/>
      <c r="V167" s="100"/>
      <c r="W167" s="87"/>
      <c r="X167" s="86"/>
      <c r="Y167" s="101"/>
      <c r="Z167" s="101"/>
      <c r="AA167" s="101"/>
      <c r="AB167" s="167"/>
      <c r="AC167" s="101"/>
      <c r="AD167" s="101"/>
      <c r="AE167" s="101"/>
      <c r="AF167" s="101"/>
      <c r="AG167" s="101"/>
      <c r="AH167" s="101"/>
      <c r="AI167" s="101"/>
      <c r="AJ167" s="101"/>
      <c r="AK167" s="166"/>
      <c r="AL167" s="91"/>
      <c r="AM167" s="562"/>
      <c r="AN167" s="562"/>
      <c r="AO167" s="562"/>
      <c r="AP167" s="567"/>
      <c r="AQ167" s="562"/>
      <c r="AR167" s="562"/>
      <c r="AS167" s="562"/>
      <c r="AT167" s="562"/>
      <c r="AU167" s="563"/>
      <c r="AV167" s="563"/>
      <c r="AW167" s="562"/>
      <c r="AX167" s="562"/>
      <c r="AY167" s="562"/>
      <c r="AZ167" s="91"/>
      <c r="BA167" s="100"/>
      <c r="BB167" s="97"/>
      <c r="BC167" s="97"/>
      <c r="BD167" s="206"/>
      <c r="BE167" s="206"/>
      <c r="BF167" s="91"/>
      <c r="BG167" s="91"/>
      <c r="BH167" s="114"/>
      <c r="BI167" s="114"/>
    </row>
    <row r="168" spans="2:61" ht="12.75" customHeight="1">
      <c r="B168" s="402"/>
      <c r="C168" s="1240" t="s">
        <v>9</v>
      </c>
      <c r="D168" s="1853">
        <v>70</v>
      </c>
      <c r="E168" s="1067">
        <v>2.6949999999999998</v>
      </c>
      <c r="F168" s="1068">
        <v>0.96299999999999997</v>
      </c>
      <c r="G168" s="1069">
        <v>34.54</v>
      </c>
      <c r="H168" s="1063">
        <v>171.209</v>
      </c>
      <c r="I168" s="393">
        <v>9</v>
      </c>
      <c r="J168" s="1120" t="s">
        <v>8</v>
      </c>
      <c r="L168" s="266"/>
      <c r="M168" s="87"/>
      <c r="N168" s="248"/>
      <c r="O168" s="106"/>
      <c r="P168" s="106"/>
      <c r="V168" s="100"/>
      <c r="W168" s="87"/>
      <c r="X168" s="82"/>
      <c r="Y168" s="114"/>
      <c r="Z168" s="114"/>
      <c r="AA168" s="114"/>
      <c r="AB168" s="206"/>
      <c r="AC168" s="206"/>
      <c r="AD168" s="516"/>
      <c r="AE168" s="114"/>
      <c r="AF168" s="114"/>
      <c r="AG168" s="206"/>
      <c r="AH168" s="114"/>
      <c r="AI168" s="114"/>
      <c r="AJ168" s="114"/>
      <c r="AK168" s="114"/>
      <c r="AL168" s="91"/>
      <c r="AM168" s="91"/>
      <c r="AN168" s="91"/>
      <c r="AO168" s="91"/>
      <c r="AP168" s="91"/>
      <c r="AQ168" s="91"/>
      <c r="AR168" s="91"/>
      <c r="AS168" s="91"/>
      <c r="AT168" s="91"/>
      <c r="AU168" s="91"/>
      <c r="AV168" s="91"/>
      <c r="AW168" s="91"/>
      <c r="AX168" s="91"/>
      <c r="AY168" s="91"/>
      <c r="AZ168" s="91"/>
      <c r="BA168" s="100"/>
      <c r="BB168" s="87"/>
      <c r="BC168" s="86"/>
      <c r="BD168" s="86"/>
      <c r="BE168" s="86"/>
      <c r="BF168" s="91"/>
      <c r="BG168" s="91"/>
      <c r="BH168" s="114"/>
      <c r="BI168" s="91"/>
    </row>
    <row r="169" spans="2:61" ht="12" customHeight="1" thickBot="1">
      <c r="B169" s="830"/>
      <c r="C169" s="1240" t="s">
        <v>395</v>
      </c>
      <c r="D169" s="1141">
        <v>50</v>
      </c>
      <c r="E169" s="1423">
        <v>2.8250000000000002</v>
      </c>
      <c r="F169" s="1424">
        <v>0.75</v>
      </c>
      <c r="G169" s="1424">
        <v>20.931999999999999</v>
      </c>
      <c r="H169" s="270">
        <v>101.78</v>
      </c>
      <c r="I169" s="720">
        <v>10</v>
      </c>
      <c r="J169" s="1122" t="s">
        <v>8</v>
      </c>
      <c r="L169" s="100"/>
      <c r="M169" s="87"/>
      <c r="N169" s="175"/>
      <c r="O169" s="106"/>
      <c r="P169" s="106"/>
      <c r="V169" s="100"/>
      <c r="W169" s="87"/>
      <c r="X169" s="82"/>
      <c r="Y169" s="101"/>
      <c r="Z169" s="101"/>
      <c r="AA169" s="101"/>
      <c r="AB169" s="167"/>
      <c r="AC169" s="496"/>
      <c r="AD169" s="497"/>
      <c r="AE169" s="497"/>
      <c r="AF169" s="497"/>
      <c r="AG169" s="497"/>
      <c r="AH169" s="144"/>
      <c r="AI169" s="497"/>
      <c r="AJ169" s="497"/>
      <c r="AK169" s="166"/>
      <c r="AL169" s="91"/>
      <c r="AM169" s="91"/>
      <c r="AN169" s="91"/>
      <c r="AO169" s="91"/>
      <c r="AP169" s="91"/>
      <c r="AQ169" s="91"/>
      <c r="AR169" s="91"/>
      <c r="AS169" s="91"/>
      <c r="AT169" s="91"/>
      <c r="AU169" s="91"/>
      <c r="AV169" s="504"/>
      <c r="AW169" s="91"/>
      <c r="AX169" s="504"/>
      <c r="AY169" s="91"/>
      <c r="AZ169" s="91"/>
      <c r="BA169" s="100"/>
      <c r="BB169" s="87"/>
      <c r="BC169" s="86"/>
      <c r="BD169" s="86"/>
      <c r="BE169" s="86"/>
      <c r="BF169" s="91"/>
      <c r="BG169" s="91"/>
      <c r="BH169" s="114"/>
      <c r="BI169" s="114"/>
    </row>
    <row r="170" spans="2:61" ht="12.75" customHeight="1">
      <c r="B170" s="405" t="s">
        <v>337</v>
      </c>
      <c r="C170" s="34"/>
      <c r="D170" s="1247">
        <f>D163+D164+D167+D168+D169+160+40</f>
        <v>840</v>
      </c>
      <c r="E170" s="422">
        <f>SUM(E163:E169)</f>
        <v>29.980999999999998</v>
      </c>
      <c r="F170" s="407">
        <f>SUM(F163:F169)</f>
        <v>31.672000000000001</v>
      </c>
      <c r="G170" s="423">
        <f>SUM(G163:G169)</f>
        <v>133.48699999999999</v>
      </c>
      <c r="H170" s="424">
        <f>SUM(H163:H169)</f>
        <v>952.15999999999985</v>
      </c>
      <c r="I170" s="1082" t="s">
        <v>528</v>
      </c>
      <c r="J170" s="1079" t="s">
        <v>358</v>
      </c>
      <c r="L170" s="100"/>
      <c r="M170" s="87"/>
      <c r="N170" s="175"/>
      <c r="P170" s="106"/>
      <c r="V170" s="266"/>
      <c r="W170" s="114"/>
      <c r="X170" s="248"/>
      <c r="Y170" s="101"/>
      <c r="Z170" s="101"/>
      <c r="AA170" s="496"/>
      <c r="AB170" s="167"/>
      <c r="AC170" s="530"/>
      <c r="AD170" s="530"/>
      <c r="AE170" s="530"/>
      <c r="AF170" s="530"/>
      <c r="AG170" s="101"/>
      <c r="AH170" s="144"/>
      <c r="AI170" s="101"/>
      <c r="AJ170" s="101"/>
      <c r="AK170" s="166"/>
      <c r="AL170" s="91"/>
      <c r="AM170" s="91"/>
      <c r="AN170" s="91"/>
      <c r="AO170" s="91"/>
      <c r="AP170" s="512"/>
      <c r="AQ170" s="91"/>
      <c r="AR170" s="91"/>
      <c r="AS170" s="91"/>
      <c r="AT170" s="91"/>
      <c r="AU170" s="91"/>
      <c r="AV170" s="91"/>
      <c r="AW170" s="91"/>
      <c r="AX170" s="504"/>
      <c r="AY170" s="91"/>
      <c r="AZ170" s="91"/>
      <c r="BA170" s="100"/>
      <c r="BB170" s="87"/>
      <c r="BC170" s="86"/>
      <c r="BD170" s="86"/>
      <c r="BE170" s="86"/>
      <c r="BF170" s="91"/>
      <c r="BG170" s="91"/>
      <c r="BH170" s="87"/>
      <c r="BI170" s="87"/>
    </row>
    <row r="171" spans="2:61" ht="15" customHeight="1">
      <c r="B171" s="1100"/>
      <c r="C171" s="871" t="s">
        <v>10</v>
      </c>
      <c r="D171" s="933">
        <v>0.35</v>
      </c>
      <c r="E171" s="873">
        <v>31.5</v>
      </c>
      <c r="F171" s="874">
        <v>32.200000000000003</v>
      </c>
      <c r="G171" s="875">
        <v>134.05000000000001</v>
      </c>
      <c r="H171" s="876">
        <v>952</v>
      </c>
      <c r="I171" s="1318">
        <f>H171-H170</f>
        <v>-0.15999999999985448</v>
      </c>
      <c r="J171" s="1019" t="s">
        <v>496</v>
      </c>
      <c r="L171" s="100"/>
      <c r="M171" s="87"/>
      <c r="N171" s="175"/>
      <c r="O171" s="106"/>
      <c r="P171" s="106"/>
      <c r="V171" s="266"/>
      <c r="W171" s="114"/>
      <c r="X171" s="248"/>
      <c r="Y171" s="101"/>
      <c r="Z171" s="101"/>
      <c r="AA171" s="101"/>
      <c r="AB171" s="167"/>
      <c r="AC171" s="101"/>
      <c r="AD171" s="101"/>
      <c r="AE171" s="101"/>
      <c r="AF171" s="101"/>
      <c r="AG171" s="101"/>
      <c r="AH171" s="101"/>
      <c r="AI171" s="101"/>
      <c r="AJ171" s="101"/>
      <c r="AK171" s="166"/>
      <c r="AL171" s="91"/>
      <c r="AM171" s="107"/>
      <c r="AN171" s="91"/>
      <c r="AO171" s="99"/>
      <c r="AP171" s="91"/>
      <c r="AQ171" s="91"/>
      <c r="AR171" s="91"/>
      <c r="AS171" s="91"/>
      <c r="AT171" s="91"/>
      <c r="AU171" s="91"/>
      <c r="AV171" s="91"/>
      <c r="AW171" s="91"/>
      <c r="AX171" s="91"/>
      <c r="AY171" s="91"/>
      <c r="AZ171" s="91"/>
      <c r="BA171" s="100"/>
      <c r="BB171" s="87"/>
      <c r="BC171" s="86"/>
      <c r="BD171" s="86"/>
      <c r="BE171" s="86"/>
      <c r="BF171" s="91"/>
      <c r="BG171" s="91"/>
      <c r="BH171" s="87"/>
      <c r="BI171" s="87"/>
    </row>
    <row r="172" spans="2:61" ht="15.75" customHeight="1" thickBot="1">
      <c r="B172" s="195"/>
      <c r="C172" s="1097" t="s">
        <v>505</v>
      </c>
      <c r="D172" s="1098"/>
      <c r="E172" s="1086">
        <v>-1.69</v>
      </c>
      <c r="F172" s="647">
        <v>-0.56999999999999995</v>
      </c>
      <c r="G172" s="647">
        <v>-0.15</v>
      </c>
      <c r="H172" s="1091">
        <v>0.01</v>
      </c>
      <c r="I172" s="410"/>
      <c r="J172" s="227"/>
      <c r="L172" s="103"/>
      <c r="M172" s="87"/>
      <c r="N172" s="86"/>
      <c r="O172" s="106"/>
      <c r="V172" s="266"/>
      <c r="W172" s="114"/>
      <c r="X172" s="248"/>
      <c r="Y172" s="101"/>
      <c r="Z172" s="101"/>
      <c r="AA172" s="101"/>
      <c r="AB172" s="167"/>
      <c r="AC172" s="101"/>
      <c r="AD172" s="497"/>
      <c r="AE172" s="101"/>
      <c r="AF172" s="101"/>
      <c r="AG172" s="101"/>
      <c r="AH172" s="101"/>
      <c r="AI172" s="101"/>
      <c r="AJ172" s="101"/>
      <c r="AK172" s="166"/>
      <c r="AL172" s="91"/>
      <c r="AM172" s="557"/>
      <c r="AN172" s="557"/>
      <c r="AO172" s="557"/>
      <c r="AP172" s="550"/>
      <c r="AQ172" s="503"/>
      <c r="AR172" s="503"/>
      <c r="AS172" s="503"/>
      <c r="AT172" s="503"/>
      <c r="AU172" s="503"/>
      <c r="AV172" s="503"/>
      <c r="AW172" s="540"/>
      <c r="AX172" s="540"/>
      <c r="AY172" s="544"/>
      <c r="AZ172" s="166"/>
      <c r="BA172" s="166"/>
      <c r="BB172" s="166"/>
      <c r="BC172" s="91"/>
      <c r="BD172" s="86"/>
      <c r="BE172" s="86"/>
      <c r="BF172" s="91"/>
      <c r="BG172" s="91"/>
      <c r="BH172" s="114"/>
      <c r="BI172" s="114"/>
    </row>
    <row r="173" spans="2:61" ht="10.5" customHeight="1" thickBot="1">
      <c r="L173" s="100"/>
      <c r="M173" s="87"/>
      <c r="N173" s="175"/>
      <c r="O173" s="106"/>
      <c r="V173" s="83"/>
      <c r="W173" s="514"/>
      <c r="X173" s="86"/>
      <c r="Y173" s="559"/>
      <c r="Z173" s="559"/>
      <c r="AA173" s="559"/>
      <c r="AB173" s="560"/>
      <c r="AC173" s="559"/>
      <c r="AD173" s="565"/>
      <c r="AE173" s="560"/>
      <c r="AF173" s="568"/>
      <c r="AG173" s="559"/>
      <c r="AH173" s="560"/>
      <c r="AI173" s="560"/>
      <c r="AJ173" s="559"/>
      <c r="AK173" s="559"/>
      <c r="AL173" s="91"/>
      <c r="AM173" s="558"/>
      <c r="AN173" s="558"/>
      <c r="AO173" s="558"/>
      <c r="AP173" s="558"/>
      <c r="AQ173" s="558"/>
      <c r="AR173" s="558"/>
      <c r="AS173" s="558"/>
      <c r="AT173" s="558"/>
      <c r="AU173" s="558"/>
      <c r="AV173" s="558"/>
      <c r="AW173" s="558"/>
      <c r="AX173" s="558"/>
      <c r="AY173" s="558"/>
      <c r="AZ173" s="91"/>
      <c r="BA173" s="91"/>
      <c r="BB173" s="91"/>
      <c r="BC173" s="91"/>
      <c r="BD173" s="86"/>
      <c r="BE173" s="86"/>
      <c r="BF173" s="91"/>
      <c r="BG173" s="91"/>
      <c r="BH173" s="114"/>
      <c r="BI173" s="114"/>
    </row>
    <row r="174" spans="2:61" ht="13.5" customHeight="1">
      <c r="B174" s="1548" t="s">
        <v>557</v>
      </c>
      <c r="C174" s="34" t="s">
        <v>508</v>
      </c>
      <c r="D174" s="35"/>
      <c r="E174" s="138">
        <f>E159+E170</f>
        <v>52.420999999999999</v>
      </c>
      <c r="F174" s="460">
        <f>F159+F170</f>
        <v>54.69</v>
      </c>
      <c r="G174" s="460">
        <f>G159+G170</f>
        <v>229.535</v>
      </c>
      <c r="H174" s="461">
        <f>H159+H170</f>
        <v>1635.49</v>
      </c>
      <c r="I174" s="1078" t="s">
        <v>528</v>
      </c>
      <c r="J174" s="1079" t="s">
        <v>358</v>
      </c>
      <c r="L174" s="103"/>
      <c r="M174" s="87"/>
      <c r="N174" s="86"/>
      <c r="O174" s="106"/>
      <c r="V174" s="91"/>
      <c r="W174" s="545"/>
      <c r="X174" s="91"/>
      <c r="Y174" s="546"/>
      <c r="Z174" s="546"/>
      <c r="AA174" s="546"/>
      <c r="AB174" s="546"/>
      <c r="AC174" s="547"/>
      <c r="AD174" s="546"/>
      <c r="AE174" s="546"/>
      <c r="AF174" s="546"/>
      <c r="AG174" s="548"/>
      <c r="AH174" s="548"/>
      <c r="AI174" s="546"/>
      <c r="AJ174" s="546"/>
      <c r="AK174" s="549"/>
      <c r="AL174" s="91"/>
      <c r="AM174" s="83"/>
      <c r="AN174" s="83"/>
      <c r="AO174" s="135"/>
      <c r="AP174" s="508"/>
      <c r="AQ174" s="83"/>
      <c r="AR174" s="83"/>
      <c r="AS174" s="135"/>
      <c r="AT174" s="83"/>
      <c r="AU174" s="83"/>
      <c r="AV174" s="144"/>
      <c r="AW174" s="83"/>
      <c r="AX174" s="83"/>
      <c r="AY174" s="83"/>
      <c r="AZ174" s="91"/>
      <c r="BA174" s="107"/>
      <c r="BB174" s="91"/>
      <c r="BC174" s="91"/>
      <c r="BD174" s="86"/>
      <c r="BE174" s="86"/>
      <c r="BF174" s="91"/>
      <c r="BG174" s="91"/>
      <c r="BH174" s="116"/>
      <c r="BI174" s="87"/>
    </row>
    <row r="175" spans="2:61" ht="14.25" customHeight="1">
      <c r="B175" s="711"/>
      <c r="C175" s="916" t="s">
        <v>10</v>
      </c>
      <c r="D175" s="1106">
        <v>0.6</v>
      </c>
      <c r="E175" s="1010">
        <v>54</v>
      </c>
      <c r="F175" s="878">
        <v>55.2</v>
      </c>
      <c r="G175" s="879">
        <v>229.8</v>
      </c>
      <c r="H175" s="1107">
        <v>1632</v>
      </c>
      <c r="I175" s="1102">
        <f>H175-H174</f>
        <v>-3.4900000000000091</v>
      </c>
      <c r="J175" s="1019" t="s">
        <v>496</v>
      </c>
      <c r="L175" s="1713"/>
      <c r="M175" s="1131"/>
      <c r="N175" s="1132"/>
      <c r="O175" s="106"/>
      <c r="V175" s="263"/>
      <c r="W175" s="265"/>
      <c r="X175" s="83"/>
      <c r="Y175" s="101"/>
      <c r="Z175" s="101"/>
      <c r="AA175" s="531"/>
      <c r="AB175" s="167"/>
      <c r="AC175" s="101"/>
      <c r="AD175" s="101"/>
      <c r="AE175" s="101"/>
      <c r="AF175" s="101"/>
      <c r="AG175" s="101"/>
      <c r="AH175" s="101"/>
      <c r="AI175" s="101"/>
      <c r="AJ175" s="101"/>
      <c r="AK175" s="166"/>
      <c r="AL175" s="91"/>
      <c r="AM175" s="104"/>
      <c r="AN175" s="87"/>
      <c r="AO175" s="86"/>
      <c r="AP175" s="91"/>
      <c r="AQ175" s="91"/>
      <c r="AR175" s="91"/>
      <c r="AS175" s="91"/>
      <c r="AT175" s="91"/>
      <c r="AU175" s="91"/>
      <c r="AV175" s="91"/>
      <c r="AW175" s="91"/>
      <c r="AX175" s="91"/>
      <c r="AY175" s="91"/>
      <c r="AZ175" s="91"/>
      <c r="BA175" s="103"/>
      <c r="BB175" s="87"/>
      <c r="BC175" s="86"/>
      <c r="BD175" s="206"/>
      <c r="BE175" s="206"/>
      <c r="BF175" s="91"/>
      <c r="BG175" s="91"/>
      <c r="BH175" s="114"/>
      <c r="BI175" s="114"/>
    </row>
    <row r="176" spans="2:61" ht="14.25" customHeight="1" thickBot="1">
      <c r="B176" s="195"/>
      <c r="C176" s="1097" t="s">
        <v>505</v>
      </c>
      <c r="D176" s="1098"/>
      <c r="E176" s="1086">
        <v>-1.75</v>
      </c>
      <c r="F176" s="647">
        <v>-0.55000000000000004</v>
      </c>
      <c r="G176" s="647">
        <v>-7.0000000000000007E-2</v>
      </c>
      <c r="H176" s="1087">
        <v>0.13</v>
      </c>
      <c r="I176" s="1104"/>
      <c r="J176" s="1105"/>
      <c r="L176" s="683"/>
      <c r="M176" s="692"/>
      <c r="N176" s="683"/>
      <c r="O176" s="106"/>
      <c r="V176" s="91"/>
      <c r="W176" s="91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91"/>
      <c r="AL176" s="91"/>
      <c r="AM176" s="509"/>
      <c r="AN176" s="509"/>
      <c r="AO176" s="509"/>
      <c r="AP176" s="176"/>
      <c r="AQ176" s="505"/>
      <c r="AR176" s="509"/>
      <c r="AS176" s="176"/>
      <c r="AT176" s="176"/>
      <c r="AU176" s="509"/>
      <c r="AV176" s="504"/>
      <c r="AW176" s="509"/>
      <c r="AX176" s="509"/>
      <c r="AY176" s="91"/>
      <c r="AZ176" s="114"/>
      <c r="BA176" s="101"/>
      <c r="BB176" s="87"/>
      <c r="BC176" s="86"/>
      <c r="BD176" s="206"/>
      <c r="BE176" s="206"/>
      <c r="BF176" s="91"/>
      <c r="BG176" s="91"/>
      <c r="BH176" s="87"/>
      <c r="BI176" s="87"/>
    </row>
    <row r="177" spans="2:61" ht="17.25" customHeight="1">
      <c r="L177" s="266"/>
      <c r="M177" s="114"/>
      <c r="N177" s="708"/>
      <c r="O177" s="106"/>
      <c r="V177" s="114"/>
      <c r="W177" s="91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91"/>
      <c r="AL177" s="104"/>
      <c r="AM177" s="509"/>
      <c r="AN177" s="509"/>
      <c r="AO177" s="509"/>
      <c r="AP177" s="509"/>
      <c r="AQ177" s="509"/>
      <c r="AR177" s="509"/>
      <c r="AS177" s="509"/>
      <c r="AT177" s="509"/>
      <c r="AU177" s="509"/>
      <c r="AV177" s="509"/>
      <c r="AW177" s="509"/>
      <c r="AX177" s="509"/>
      <c r="AY177" s="91"/>
      <c r="AZ177" s="91"/>
      <c r="BA177" s="100"/>
      <c r="BB177" s="87"/>
      <c r="BC177" s="86"/>
      <c r="BD177" s="91"/>
      <c r="BE177" s="86"/>
      <c r="BF177" s="91"/>
      <c r="BG177" s="91"/>
      <c r="BH177" s="87"/>
      <c r="BI177" s="91"/>
    </row>
    <row r="178" spans="2:61" ht="13.5" customHeight="1">
      <c r="B178" s="79"/>
      <c r="C178" s="79"/>
      <c r="D178" s="1222" t="s">
        <v>313</v>
      </c>
      <c r="E178" s="79"/>
      <c r="F178" s="79"/>
      <c r="G178" s="1223"/>
      <c r="H178" s="79"/>
      <c r="I178" s="79"/>
      <c r="J178" s="79"/>
      <c r="L178" s="683"/>
      <c r="M178" s="692"/>
      <c r="N178" s="683"/>
      <c r="O178" s="106"/>
      <c r="V178" s="100"/>
      <c r="W178" s="248"/>
      <c r="X178" s="83"/>
      <c r="Y178" s="114"/>
      <c r="Z178" s="114"/>
      <c r="AA178" s="114"/>
      <c r="AB178" s="206"/>
      <c r="AC178" s="206"/>
      <c r="AD178" s="516"/>
      <c r="AE178" s="114"/>
      <c r="AF178" s="114"/>
      <c r="AG178" s="206"/>
      <c r="AH178" s="114"/>
      <c r="AI178" s="114"/>
      <c r="AJ178" s="114"/>
      <c r="AK178" s="114"/>
      <c r="AL178" s="105"/>
      <c r="AM178" s="91"/>
      <c r="AN178" s="91"/>
      <c r="AO178" s="91"/>
      <c r="AP178" s="176"/>
      <c r="AQ178" s="176"/>
      <c r="AR178" s="91"/>
      <c r="AS178" s="176"/>
      <c r="AT178" s="176"/>
      <c r="AU178" s="91"/>
      <c r="AV178" s="87"/>
      <c r="AW178" s="91"/>
      <c r="AX178" s="91"/>
      <c r="AY178" s="91"/>
      <c r="AZ178" s="91"/>
      <c r="BA178" s="100"/>
      <c r="BB178" s="87"/>
      <c r="BC178" s="90"/>
      <c r="BD178" s="91"/>
      <c r="BE178" s="86"/>
      <c r="BF178" s="91"/>
      <c r="BG178" s="91"/>
      <c r="BH178" s="87"/>
      <c r="BI178" s="87"/>
    </row>
    <row r="179" spans="2:61" ht="16.5" customHeight="1">
      <c r="B179" s="335" t="s">
        <v>362</v>
      </c>
      <c r="D179" s="335"/>
      <c r="E179"/>
      <c r="F179"/>
      <c r="H179" s="335"/>
      <c r="I179" s="21"/>
      <c r="J179" s="25"/>
      <c r="L179" s="683"/>
      <c r="M179" s="678"/>
      <c r="N179" s="683"/>
      <c r="O179" s="106"/>
      <c r="P179" s="106"/>
      <c r="V179" s="100"/>
      <c r="W179" s="91"/>
      <c r="X179" s="248"/>
      <c r="Y179" s="248"/>
      <c r="Z179" s="248"/>
      <c r="AA179" s="248"/>
      <c r="AB179" s="248"/>
      <c r="AC179" s="248"/>
      <c r="AD179" s="248"/>
      <c r="AE179" s="248"/>
      <c r="AF179" s="248"/>
      <c r="AG179" s="248"/>
      <c r="AH179" s="248"/>
      <c r="AI179" s="248"/>
      <c r="AJ179" s="248"/>
      <c r="AK179" s="248"/>
      <c r="AL179" s="100"/>
      <c r="AM179" s="540"/>
      <c r="AN179" s="541"/>
      <c r="AO179" s="542"/>
      <c r="AP179" s="543"/>
      <c r="AQ179" s="503"/>
      <c r="AR179" s="503"/>
      <c r="AS179" s="503"/>
      <c r="AT179" s="503"/>
      <c r="AU179" s="503"/>
      <c r="AV179" s="503"/>
      <c r="AW179" s="540"/>
      <c r="AX179" s="540"/>
      <c r="AY179" s="544"/>
      <c r="AZ179" s="91"/>
      <c r="BA179" s="100"/>
      <c r="BB179" s="87"/>
      <c r="BC179" s="86"/>
      <c r="BD179" s="86"/>
      <c r="BE179" s="86"/>
      <c r="BF179" s="91"/>
      <c r="BG179" s="91"/>
      <c r="BH179" s="87"/>
      <c r="BI179" s="87"/>
    </row>
    <row r="180" spans="2:61" ht="13.5" customHeight="1" thickBot="1">
      <c r="B180" s="361" t="s">
        <v>594</v>
      </c>
      <c r="C180" s="21"/>
      <c r="D180" s="359" t="s">
        <v>366</v>
      </c>
      <c r="E180"/>
      <c r="G180" s="119" t="s">
        <v>542</v>
      </c>
      <c r="H180" s="626"/>
      <c r="I180" s="361"/>
      <c r="J180" s="361"/>
      <c r="L180" s="2"/>
      <c r="M180" s="679"/>
      <c r="N180" s="680"/>
      <c r="O180" s="106"/>
      <c r="P180" s="106"/>
      <c r="V180" s="91"/>
      <c r="W180" s="164"/>
      <c r="X180" s="91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91"/>
      <c r="AL180" s="91"/>
      <c r="AM180" s="506"/>
      <c r="AN180" s="506"/>
      <c r="AO180" s="506"/>
      <c r="AP180" s="550"/>
      <c r="AQ180" s="506"/>
      <c r="AR180" s="506"/>
      <c r="AS180" s="506"/>
      <c r="AT180" s="506"/>
      <c r="AU180" s="506"/>
      <c r="AV180" s="506"/>
      <c r="AW180" s="506"/>
      <c r="AX180" s="506"/>
      <c r="AY180" s="506"/>
      <c r="AZ180" s="91"/>
      <c r="BA180" s="100"/>
      <c r="BB180" s="87"/>
      <c r="BC180" s="86"/>
      <c r="BD180" s="86"/>
      <c r="BE180" s="86"/>
      <c r="BF180" s="91"/>
      <c r="BG180" s="91"/>
      <c r="BH180" s="87"/>
      <c r="BI180" s="87"/>
    </row>
    <row r="181" spans="2:61" ht="13.5" customHeight="1" thickBot="1">
      <c r="B181" s="362" t="s">
        <v>314</v>
      </c>
      <c r="C181" s="363"/>
      <c r="D181" s="364" t="s">
        <v>315</v>
      </c>
      <c r="E181" s="199" t="s">
        <v>316</v>
      </c>
      <c r="F181" s="199"/>
      <c r="G181" s="199"/>
      <c r="H181" s="365" t="s">
        <v>317</v>
      </c>
      <c r="I181" s="366" t="s">
        <v>318</v>
      </c>
      <c r="J181" s="367" t="s">
        <v>319</v>
      </c>
      <c r="L181" s="683"/>
      <c r="M181" s="692"/>
      <c r="N181" s="683"/>
      <c r="O181" s="106"/>
      <c r="V181" s="266"/>
      <c r="W181" s="87"/>
      <c r="X181" s="248"/>
      <c r="Y181" s="101"/>
      <c r="Z181" s="101"/>
      <c r="AA181" s="496"/>
      <c r="AB181" s="167"/>
      <c r="AC181" s="101"/>
      <c r="AD181" s="166"/>
      <c r="AE181" s="166"/>
      <c r="AF181" s="166"/>
      <c r="AG181" s="166"/>
      <c r="AH181" s="166"/>
      <c r="AI181" s="166"/>
      <c r="AJ181" s="166"/>
      <c r="AK181" s="101"/>
      <c r="AL181" s="91"/>
      <c r="AM181" s="166"/>
      <c r="AN181" s="166"/>
      <c r="AO181" s="166"/>
      <c r="AP181" s="167"/>
      <c r="AQ181" s="166"/>
      <c r="AR181" s="166"/>
      <c r="AS181" s="166"/>
      <c r="AT181" s="166"/>
      <c r="AU181" s="166"/>
      <c r="AV181" s="166"/>
      <c r="AW181" s="166"/>
      <c r="AX181" s="166"/>
      <c r="AY181" s="166"/>
      <c r="AZ181" s="91"/>
      <c r="BA181" s="104"/>
      <c r="BB181" s="87"/>
      <c r="BC181" s="86"/>
      <c r="BD181" s="91"/>
      <c r="BE181" s="86"/>
      <c r="BF181" s="91"/>
      <c r="BG181" s="91"/>
      <c r="BH181" s="87"/>
      <c r="BI181" s="87"/>
    </row>
    <row r="182" spans="2:61" ht="12" customHeight="1">
      <c r="B182" s="368" t="s">
        <v>320</v>
      </c>
      <c r="C182" s="369" t="s">
        <v>321</v>
      </c>
      <c r="D182" s="370" t="s">
        <v>322</v>
      </c>
      <c r="E182" s="371" t="s">
        <v>323</v>
      </c>
      <c r="F182" s="371" t="s">
        <v>65</v>
      </c>
      <c r="G182" s="371" t="s">
        <v>66</v>
      </c>
      <c r="H182" s="372" t="s">
        <v>324</v>
      </c>
      <c r="I182" s="373" t="s">
        <v>325</v>
      </c>
      <c r="J182" s="374" t="s">
        <v>326</v>
      </c>
      <c r="L182" s="100"/>
      <c r="M182" s="87"/>
      <c r="N182" s="86"/>
      <c r="V182" s="100"/>
      <c r="W182" s="114"/>
      <c r="X182" s="82"/>
      <c r="Y182" s="101"/>
      <c r="Z182" s="101"/>
      <c r="AA182" s="101"/>
      <c r="AB182" s="167"/>
      <c r="AC182" s="530"/>
      <c r="AD182" s="530"/>
      <c r="AE182" s="530"/>
      <c r="AF182" s="530"/>
      <c r="AG182" s="101"/>
      <c r="AH182" s="144"/>
      <c r="AI182" s="101"/>
      <c r="AJ182" s="101"/>
      <c r="AK182" s="166"/>
      <c r="AL182" s="91"/>
      <c r="AM182" s="562"/>
      <c r="AN182" s="562"/>
      <c r="AO182" s="562"/>
      <c r="AP182" s="567"/>
      <c r="AQ182" s="562"/>
      <c r="AR182" s="562"/>
      <c r="AS182" s="562"/>
      <c r="AT182" s="562"/>
      <c r="AU182" s="563"/>
      <c r="AV182" s="563"/>
      <c r="AW182" s="562"/>
      <c r="AX182" s="562"/>
      <c r="AY182" s="562"/>
      <c r="AZ182" s="91"/>
      <c r="BA182" s="91"/>
      <c r="BB182" s="91"/>
      <c r="BC182" s="91"/>
      <c r="BD182" s="91"/>
      <c r="BE182" s="86"/>
      <c r="BF182" s="91"/>
      <c r="BG182" s="91"/>
      <c r="BH182" s="87"/>
      <c r="BI182" s="87"/>
    </row>
    <row r="183" spans="2:61" ht="13.5" customHeight="1" thickBot="1">
      <c r="B183" s="375"/>
      <c r="C183" s="376"/>
      <c r="D183" s="377"/>
      <c r="E183" s="378" t="s">
        <v>5</v>
      </c>
      <c r="F183" s="378" t="s">
        <v>6</v>
      </c>
      <c r="G183" s="378" t="s">
        <v>7</v>
      </c>
      <c r="H183" s="379" t="s">
        <v>327</v>
      </c>
      <c r="I183" s="380" t="s">
        <v>328</v>
      </c>
      <c r="J183" s="381" t="s">
        <v>329</v>
      </c>
      <c r="L183" s="100"/>
      <c r="M183" s="707"/>
      <c r="N183" s="86"/>
      <c r="V183" s="100"/>
      <c r="W183" s="114"/>
      <c r="X183" s="556"/>
      <c r="Y183" s="101"/>
      <c r="Z183" s="101"/>
      <c r="AA183" s="496"/>
      <c r="AB183" s="167"/>
      <c r="AC183" s="101"/>
      <c r="AD183" s="166"/>
      <c r="AE183" s="166"/>
      <c r="AF183" s="166"/>
      <c r="AG183" s="166"/>
      <c r="AH183" s="166"/>
      <c r="AI183" s="166"/>
      <c r="AJ183" s="166"/>
      <c r="AK183" s="166"/>
      <c r="AL183" s="91"/>
      <c r="AM183" s="91"/>
      <c r="AN183" s="91"/>
      <c r="AO183" s="91"/>
      <c r="AP183" s="91"/>
      <c r="AQ183" s="91"/>
      <c r="AR183" s="91"/>
      <c r="AS183" s="91"/>
      <c r="AT183" s="91"/>
      <c r="AU183" s="91"/>
      <c r="AV183" s="91"/>
      <c r="AW183" s="91"/>
      <c r="AX183" s="91"/>
      <c r="AY183" s="91"/>
      <c r="AZ183" s="91"/>
      <c r="BA183" s="91"/>
      <c r="BB183" s="99"/>
      <c r="BC183" s="91"/>
      <c r="BD183" s="501"/>
      <c r="BE183" s="86"/>
      <c r="BF183" s="91"/>
      <c r="BG183" s="91"/>
      <c r="BH183" s="91"/>
      <c r="BI183" s="91"/>
    </row>
    <row r="184" spans="2:61" ht="15" customHeight="1">
      <c r="B184" s="363"/>
      <c r="C184" s="156" t="s">
        <v>172</v>
      </c>
      <c r="D184" s="383"/>
      <c r="E184" s="384"/>
      <c r="F184" s="385"/>
      <c r="G184" s="385"/>
      <c r="H184" s="386"/>
      <c r="I184" s="462"/>
      <c r="J184" s="388"/>
      <c r="L184" s="696"/>
      <c r="M184" s="695"/>
      <c r="N184" s="696"/>
      <c r="V184" s="266"/>
      <c r="W184" s="114"/>
      <c r="X184" s="248"/>
      <c r="Y184" s="101"/>
      <c r="Z184" s="101"/>
      <c r="AA184" s="101"/>
      <c r="AB184" s="167"/>
      <c r="AC184" s="101"/>
      <c r="AD184" s="101"/>
      <c r="AE184" s="101"/>
      <c r="AF184" s="101"/>
      <c r="AG184" s="101"/>
      <c r="AH184" s="101"/>
      <c r="AI184" s="101"/>
      <c r="AJ184" s="101"/>
      <c r="AK184" s="166"/>
      <c r="AL184" s="91"/>
      <c r="AM184" s="91"/>
      <c r="AN184" s="91"/>
      <c r="AO184" s="91"/>
      <c r="AP184" s="91"/>
      <c r="AQ184" s="91"/>
      <c r="AR184" s="91"/>
      <c r="AS184" s="91"/>
      <c r="AT184" s="91"/>
      <c r="AU184" s="91"/>
      <c r="AV184" s="504"/>
      <c r="AW184" s="91"/>
      <c r="AX184" s="504"/>
      <c r="AY184" s="91"/>
      <c r="AZ184" s="91"/>
      <c r="BA184" s="91"/>
      <c r="BB184" s="99"/>
      <c r="BC184" s="91"/>
      <c r="BD184" s="86"/>
      <c r="BE184" s="86"/>
      <c r="BF184" s="91"/>
      <c r="BG184" s="91"/>
      <c r="BH184" s="91"/>
      <c r="BI184" s="91"/>
    </row>
    <row r="185" spans="2:61" ht="13.5" customHeight="1">
      <c r="B185" s="389" t="s">
        <v>330</v>
      </c>
      <c r="C185" s="434" t="s">
        <v>129</v>
      </c>
      <c r="D185" s="400">
        <v>250</v>
      </c>
      <c r="E185" s="1423">
        <v>16.695</v>
      </c>
      <c r="F185" s="1424">
        <v>15.192</v>
      </c>
      <c r="G185" s="1424">
        <v>29.093</v>
      </c>
      <c r="H185" s="392">
        <v>317.86200000000002</v>
      </c>
      <c r="I185" s="416">
        <v>25</v>
      </c>
      <c r="J185" s="1322" t="s">
        <v>381</v>
      </c>
      <c r="N185" s="83"/>
      <c r="V185" s="266"/>
      <c r="W185" s="114"/>
      <c r="X185" s="248"/>
      <c r="Y185" s="101"/>
      <c r="Z185" s="101"/>
      <c r="AA185" s="101"/>
      <c r="AB185" s="167"/>
      <c r="AC185" s="101"/>
      <c r="AD185" s="101"/>
      <c r="AE185" s="101"/>
      <c r="AF185" s="101"/>
      <c r="AG185" s="101"/>
      <c r="AH185" s="101"/>
      <c r="AI185" s="101"/>
      <c r="AJ185" s="101"/>
      <c r="AK185" s="166"/>
      <c r="AL185" s="91"/>
      <c r="AM185" s="91"/>
      <c r="AN185" s="91"/>
      <c r="AO185" s="91"/>
      <c r="AP185" s="512"/>
      <c r="AQ185" s="91"/>
      <c r="AR185" s="91"/>
      <c r="AS185" s="91"/>
      <c r="AT185" s="91"/>
      <c r="AU185" s="91"/>
      <c r="AV185" s="91"/>
      <c r="AW185" s="91"/>
      <c r="AX185" s="504"/>
      <c r="AY185" s="91"/>
      <c r="AZ185" s="91"/>
      <c r="BA185" s="91"/>
      <c r="BB185" s="91"/>
      <c r="BC185" s="106"/>
      <c r="BD185" s="106"/>
      <c r="BE185" s="106"/>
      <c r="BF185" s="91"/>
      <c r="BG185" s="91"/>
      <c r="BH185" s="91"/>
      <c r="BI185" s="91"/>
    </row>
    <row r="186" spans="2:61" ht="14.25" customHeight="1">
      <c r="B186" s="395" t="s">
        <v>331</v>
      </c>
      <c r="C186" s="434" t="s">
        <v>94</v>
      </c>
      <c r="D186" s="1066">
        <v>200</v>
      </c>
      <c r="E186" s="252">
        <v>0.4</v>
      </c>
      <c r="F186" s="1913">
        <v>0</v>
      </c>
      <c r="G186" s="1424">
        <v>10.257</v>
      </c>
      <c r="H186" s="714">
        <v>42.213999999999999</v>
      </c>
      <c r="I186" s="716">
        <v>66</v>
      </c>
      <c r="J186" s="1120" t="s">
        <v>418</v>
      </c>
      <c r="N186" s="696"/>
      <c r="P186" s="106"/>
      <c r="V186" s="111"/>
      <c r="W186" s="164"/>
      <c r="X186" s="91"/>
      <c r="Y186" s="106"/>
      <c r="Z186" s="569"/>
      <c r="AA186" s="569"/>
      <c r="AB186" s="569"/>
      <c r="AC186" s="106"/>
      <c r="AD186" s="106"/>
      <c r="AE186" s="106"/>
      <c r="AF186" s="106"/>
      <c r="AG186" s="106"/>
      <c r="AH186" s="106"/>
      <c r="AI186" s="106"/>
      <c r="AJ186" s="106"/>
      <c r="AK186" s="147"/>
      <c r="AL186" s="91"/>
      <c r="AM186" s="100"/>
      <c r="AN186" s="87"/>
      <c r="AO186" s="87"/>
      <c r="AP186" s="86"/>
      <c r="AQ186" s="91"/>
      <c r="AR186" s="91"/>
      <c r="AS186" s="91"/>
      <c r="AT186" s="91"/>
      <c r="AU186" s="91"/>
      <c r="AV186" s="91"/>
      <c r="AW186" s="91"/>
      <c r="AX186" s="91"/>
      <c r="AY186" s="91"/>
      <c r="AZ186" s="91"/>
      <c r="BA186" s="91"/>
      <c r="BB186" s="91"/>
      <c r="BC186" s="91"/>
      <c r="BD186" s="91"/>
      <c r="BE186" s="91"/>
      <c r="BF186" s="91"/>
      <c r="BG186" s="91"/>
      <c r="BH186" s="91"/>
      <c r="BI186" s="91"/>
    </row>
    <row r="187" spans="2:61" ht="15.75" customHeight="1">
      <c r="B187" s="396"/>
      <c r="C187" s="1137" t="s">
        <v>206</v>
      </c>
      <c r="D187" s="1233">
        <v>30</v>
      </c>
      <c r="E187" s="1894">
        <v>1.212</v>
      </c>
      <c r="F187" s="441">
        <v>6.3419999999999996</v>
      </c>
      <c r="G187" s="1891">
        <v>6.742</v>
      </c>
      <c r="H187" s="1828">
        <v>84.894000000000005</v>
      </c>
      <c r="I187" s="416">
        <v>11</v>
      </c>
      <c r="J187" s="1120" t="s">
        <v>8</v>
      </c>
      <c r="N187" s="556"/>
      <c r="P187" s="106"/>
      <c r="V187" s="111"/>
      <c r="W187" s="114"/>
      <c r="X187" s="232"/>
      <c r="Y187" s="101"/>
      <c r="Z187" s="101"/>
      <c r="AA187" s="101"/>
      <c r="AB187" s="167"/>
      <c r="AC187" s="530"/>
      <c r="AD187" s="530"/>
      <c r="AE187" s="530"/>
      <c r="AF187" s="530"/>
      <c r="AG187" s="101"/>
      <c r="AH187" s="144"/>
      <c r="AI187" s="101"/>
      <c r="AJ187" s="101"/>
      <c r="AK187" s="166"/>
      <c r="AL187" s="91"/>
      <c r="AM187" s="145"/>
      <c r="AN187" s="116"/>
      <c r="AO187" s="174"/>
      <c r="AP187" s="167"/>
      <c r="AQ187" s="166"/>
      <c r="AR187" s="166"/>
      <c r="AS187" s="166"/>
      <c r="AT187" s="166"/>
      <c r="AU187" s="166"/>
      <c r="AV187" s="166"/>
      <c r="AW187" s="166"/>
      <c r="AX187" s="166"/>
      <c r="AY187" s="166"/>
      <c r="AZ187" s="91"/>
      <c r="BA187" s="91"/>
      <c r="BB187" s="91"/>
      <c r="BC187" s="91"/>
      <c r="BD187" s="91"/>
      <c r="BE187" s="91"/>
      <c r="BF187" s="91"/>
      <c r="BG187" s="91"/>
      <c r="BH187" s="91"/>
      <c r="BI187" s="91"/>
    </row>
    <row r="188" spans="2:61" ht="16.5" customHeight="1">
      <c r="B188" s="396" t="s">
        <v>11</v>
      </c>
      <c r="C188" s="434" t="s">
        <v>9</v>
      </c>
      <c r="D188" s="1140">
        <v>50</v>
      </c>
      <c r="E188" s="1067">
        <v>1.925</v>
      </c>
      <c r="F188" s="1068">
        <v>0.68799999999999994</v>
      </c>
      <c r="G188" s="1069">
        <v>27.1</v>
      </c>
      <c r="H188" s="1063">
        <v>122.292</v>
      </c>
      <c r="I188" s="416">
        <v>9</v>
      </c>
      <c r="J188" s="1158" t="s">
        <v>8</v>
      </c>
      <c r="N188" s="708"/>
      <c r="P188" s="106"/>
      <c r="V188" s="100"/>
      <c r="W188" s="87"/>
      <c r="X188" s="83"/>
      <c r="Y188" s="101"/>
      <c r="Z188" s="101"/>
      <c r="AA188" s="496"/>
      <c r="AB188" s="167"/>
      <c r="AC188" s="101"/>
      <c r="AD188" s="166"/>
      <c r="AE188" s="166"/>
      <c r="AF188" s="166"/>
      <c r="AG188" s="166"/>
      <c r="AH188" s="166"/>
      <c r="AI188" s="166"/>
      <c r="AJ188" s="166"/>
      <c r="AK188" s="166"/>
      <c r="AL188" s="91"/>
      <c r="AM188" s="91"/>
      <c r="AN188" s="164"/>
      <c r="AO188" s="91"/>
      <c r="AP188" s="165"/>
      <c r="AQ188" s="165"/>
      <c r="AR188" s="165"/>
      <c r="AS188" s="165"/>
      <c r="AT188" s="165"/>
      <c r="AU188" s="165"/>
      <c r="AV188" s="165"/>
      <c r="AW188" s="165"/>
      <c r="AX188" s="165"/>
      <c r="AY188" s="165"/>
      <c r="AZ188" s="91"/>
      <c r="BA188" s="91"/>
      <c r="BB188" s="91"/>
      <c r="BC188" s="97"/>
      <c r="BD188" s="97"/>
      <c r="BE188" s="91"/>
      <c r="BF188" s="91"/>
      <c r="BG188" s="91"/>
      <c r="BH188" s="91"/>
      <c r="BI188" s="91"/>
    </row>
    <row r="189" spans="2:61" ht="15" customHeight="1">
      <c r="B189" s="397" t="s">
        <v>341</v>
      </c>
      <c r="C189" s="417" t="s">
        <v>395</v>
      </c>
      <c r="D189" s="1140">
        <v>30</v>
      </c>
      <c r="E189" s="1067">
        <v>1.6950000000000001</v>
      </c>
      <c r="F189" s="1069">
        <v>0.45</v>
      </c>
      <c r="G189" s="1069">
        <v>12.56</v>
      </c>
      <c r="H189" s="1077">
        <v>61.07</v>
      </c>
      <c r="I189" s="393">
        <v>10</v>
      </c>
      <c r="J189" s="1158" t="s">
        <v>8</v>
      </c>
      <c r="N189" s="248"/>
      <c r="O189" s="106"/>
      <c r="P189" s="106"/>
      <c r="V189" s="100"/>
      <c r="W189" s="87"/>
      <c r="X189" s="83"/>
      <c r="Y189" s="101"/>
      <c r="Z189" s="101"/>
      <c r="AA189" s="101"/>
      <c r="AB189" s="167"/>
      <c r="AC189" s="101"/>
      <c r="AD189" s="101"/>
      <c r="AE189" s="101"/>
      <c r="AF189" s="101"/>
      <c r="AG189" s="101"/>
      <c r="AH189" s="101"/>
      <c r="AI189" s="101"/>
      <c r="AJ189" s="101"/>
      <c r="AK189" s="166"/>
      <c r="AL189" s="91"/>
      <c r="AM189" s="111"/>
      <c r="AN189" s="98"/>
      <c r="AO189" s="98"/>
      <c r="AP189" s="91"/>
      <c r="AQ189" s="91"/>
      <c r="AR189" s="91"/>
      <c r="AS189" s="91"/>
      <c r="AT189" s="91"/>
      <c r="AU189" s="91"/>
      <c r="AV189" s="91"/>
      <c r="AW189" s="91"/>
      <c r="AX189" s="91"/>
      <c r="AY189" s="91"/>
      <c r="AZ189" s="91"/>
      <c r="BA189" s="91"/>
      <c r="BB189" s="91"/>
      <c r="BC189" s="97"/>
      <c r="BD189" s="91"/>
      <c r="BE189" s="91"/>
      <c r="BF189" s="91"/>
      <c r="BG189" s="91"/>
      <c r="BH189" s="91"/>
      <c r="BI189" s="91"/>
    </row>
    <row r="190" spans="2:61" ht="17.25" customHeight="1" thickBot="1">
      <c r="B190" s="402"/>
      <c r="C190" s="471" t="s">
        <v>445</v>
      </c>
      <c r="D190" s="404">
        <v>110</v>
      </c>
      <c r="E190" s="180">
        <v>0.44</v>
      </c>
      <c r="F190" s="729">
        <v>0.44</v>
      </c>
      <c r="G190" s="729">
        <v>10.78</v>
      </c>
      <c r="H190" s="718">
        <v>51.7</v>
      </c>
      <c r="I190" s="724">
        <v>77</v>
      </c>
      <c r="J190" s="1121" t="s">
        <v>444</v>
      </c>
      <c r="L190" s="266"/>
      <c r="M190" s="87"/>
      <c r="N190" s="248"/>
      <c r="O190" s="523"/>
      <c r="P190" s="106"/>
      <c r="V190" s="316"/>
      <c r="W190" s="114"/>
      <c r="X190" s="248"/>
      <c r="Y190" s="101"/>
      <c r="Z190" s="101"/>
      <c r="AA190" s="101"/>
      <c r="AB190" s="167"/>
      <c r="AC190" s="530"/>
      <c r="AD190" s="530"/>
      <c r="AE190" s="530"/>
      <c r="AF190" s="530"/>
      <c r="AG190" s="101"/>
      <c r="AH190" s="144"/>
      <c r="AI190" s="101"/>
      <c r="AJ190" s="101"/>
      <c r="AK190" s="166"/>
      <c r="AL190" s="91"/>
      <c r="AM190" s="104"/>
      <c r="AN190" s="87"/>
      <c r="AO190" s="86"/>
      <c r="AP190" s="91"/>
      <c r="AQ190" s="91"/>
      <c r="AR190" s="91"/>
      <c r="AS190" s="91"/>
      <c r="AT190" s="91"/>
      <c r="AU190" s="91"/>
      <c r="AV190" s="91"/>
      <c r="AW190" s="91"/>
      <c r="AX190" s="91"/>
      <c r="AY190" s="91"/>
      <c r="AZ190" s="91"/>
      <c r="BA190" s="91"/>
      <c r="BB190" s="91"/>
      <c r="BC190" s="91"/>
      <c r="BD190" s="91"/>
      <c r="BE190" s="91"/>
      <c r="BF190" s="91"/>
      <c r="BG190" s="91"/>
      <c r="BH190" s="91"/>
      <c r="BI190" s="91"/>
    </row>
    <row r="191" spans="2:61" ht="17.25" customHeight="1">
      <c r="B191" s="897" t="s">
        <v>333</v>
      </c>
      <c r="C191" s="63"/>
      <c r="D191" s="1317">
        <f>SUM(D185:D190)</f>
        <v>670</v>
      </c>
      <c r="E191" s="406">
        <f>SUM(E185:E190)</f>
        <v>22.367000000000001</v>
      </c>
      <c r="F191" s="407">
        <f>SUM(F185:F190)</f>
        <v>23.111999999999998</v>
      </c>
      <c r="G191" s="408">
        <f>SUM(G185:G190)</f>
        <v>96.532000000000011</v>
      </c>
      <c r="H191" s="409">
        <f>SUM(H185:H190)</f>
        <v>680.03200000000015</v>
      </c>
      <c r="I191" s="1078" t="s">
        <v>528</v>
      </c>
      <c r="J191" s="1079" t="s">
        <v>358</v>
      </c>
      <c r="L191" s="31"/>
      <c r="M191" s="7"/>
      <c r="N191" s="248"/>
      <c r="O191" s="673"/>
      <c r="P191" s="106"/>
      <c r="V191" s="266"/>
      <c r="W191" s="114"/>
      <c r="X191" s="248"/>
      <c r="Y191" s="101"/>
      <c r="Z191" s="101"/>
      <c r="AA191" s="101"/>
      <c r="AB191" s="167"/>
      <c r="AC191" s="530"/>
      <c r="AD191" s="530"/>
      <c r="AE191" s="530"/>
      <c r="AF191" s="530"/>
      <c r="AG191" s="101"/>
      <c r="AH191" s="144"/>
      <c r="AI191" s="101"/>
      <c r="AJ191" s="101"/>
      <c r="AK191" s="166"/>
      <c r="AL191" s="91"/>
      <c r="AM191" s="100"/>
      <c r="AN191" s="87"/>
      <c r="AO191" s="86"/>
      <c r="AP191" s="91"/>
      <c r="AQ191" s="91"/>
      <c r="AR191" s="91"/>
      <c r="AS191" s="91"/>
      <c r="AT191" s="91"/>
      <c r="AU191" s="91"/>
      <c r="AV191" s="91"/>
      <c r="AW191" s="91"/>
      <c r="AX191" s="91"/>
      <c r="AY191" s="91"/>
      <c r="AZ191" s="91"/>
      <c r="BA191" s="91"/>
      <c r="BB191" s="91"/>
      <c r="BC191" s="515"/>
      <c r="BD191" s="509"/>
      <c r="BE191" s="509"/>
      <c r="BF191" s="91"/>
      <c r="BG191" s="91"/>
      <c r="BH191" s="91"/>
      <c r="BI191" s="91"/>
    </row>
    <row r="192" spans="2:61" ht="15.75" customHeight="1">
      <c r="B192" s="1100"/>
      <c r="C192" s="871" t="s">
        <v>10</v>
      </c>
      <c r="D192" s="933">
        <v>0.25</v>
      </c>
      <c r="E192" s="873">
        <v>22.5</v>
      </c>
      <c r="F192" s="874">
        <v>23</v>
      </c>
      <c r="G192" s="875">
        <v>95.75</v>
      </c>
      <c r="H192" s="1099">
        <v>680</v>
      </c>
      <c r="I192" s="1318">
        <f>H192-H191</f>
        <v>-3.2000000000152795E-2</v>
      </c>
      <c r="J192" s="1019" t="s">
        <v>496</v>
      </c>
      <c r="L192" s="1713"/>
      <c r="M192" s="707"/>
      <c r="N192" s="1153"/>
      <c r="O192" s="106"/>
      <c r="P192" s="106"/>
      <c r="V192" s="266"/>
      <c r="W192" s="114"/>
      <c r="X192" s="248"/>
      <c r="Y192" s="101"/>
      <c r="Z192" s="101"/>
      <c r="AA192" s="101"/>
      <c r="AB192" s="167"/>
      <c r="AC192" s="101"/>
      <c r="AD192" s="101"/>
      <c r="AE192" s="101"/>
      <c r="AF192" s="101"/>
      <c r="AG192" s="101"/>
      <c r="AH192" s="101"/>
      <c r="AI192" s="101"/>
      <c r="AJ192" s="101"/>
      <c r="AK192" s="166"/>
      <c r="AL192" s="91"/>
      <c r="AM192" s="100"/>
      <c r="AN192" s="87"/>
      <c r="AO192" s="86"/>
      <c r="AP192" s="91"/>
      <c r="AQ192" s="91"/>
      <c r="AR192" s="91"/>
      <c r="AS192" s="91"/>
      <c r="AT192" s="91"/>
      <c r="AU192" s="91"/>
      <c r="AV192" s="91"/>
      <c r="AW192" s="91"/>
      <c r="AX192" s="91"/>
      <c r="AY192" s="91"/>
      <c r="AZ192" s="91"/>
      <c r="BA192" s="91"/>
      <c r="BB192" s="91"/>
      <c r="BC192" s="91"/>
      <c r="BD192" s="97"/>
      <c r="BE192" s="91"/>
      <c r="BF192" s="91"/>
      <c r="BG192" s="91"/>
      <c r="BH192" s="91"/>
      <c r="BI192" s="91"/>
    </row>
    <row r="193" spans="2:61" ht="14.25" customHeight="1" thickBot="1">
      <c r="B193" s="195"/>
      <c r="C193" s="412" t="s">
        <v>505</v>
      </c>
      <c r="D193" s="1098"/>
      <c r="E193" s="1154">
        <v>-0.15</v>
      </c>
      <c r="F193" s="1155">
        <v>0.12</v>
      </c>
      <c r="G193" s="1155">
        <v>0.2</v>
      </c>
      <c r="H193" s="1156">
        <v>0</v>
      </c>
      <c r="I193" s="1083"/>
      <c r="J193" s="227"/>
      <c r="L193" s="5"/>
      <c r="M193" s="5"/>
      <c r="N193" s="1153"/>
      <c r="O193" s="106"/>
      <c r="P193" s="106"/>
      <c r="V193" s="266"/>
      <c r="W193" s="114"/>
      <c r="X193" s="248"/>
      <c r="Y193" s="101"/>
      <c r="Z193" s="101"/>
      <c r="AA193" s="101"/>
      <c r="AB193" s="167"/>
      <c r="AC193" s="101"/>
      <c r="AD193" s="497"/>
      <c r="AE193" s="101"/>
      <c r="AF193" s="101"/>
      <c r="AG193" s="101"/>
      <c r="AH193" s="101"/>
      <c r="AI193" s="101"/>
      <c r="AJ193" s="101"/>
      <c r="AK193" s="166"/>
      <c r="AL193" s="91"/>
      <c r="AM193" s="101"/>
      <c r="AN193" s="87"/>
      <c r="AO193" s="86"/>
      <c r="AP193" s="91"/>
      <c r="AQ193" s="91"/>
      <c r="AR193" s="91"/>
      <c r="AS193" s="91"/>
      <c r="AT193" s="91"/>
      <c r="AU193" s="91"/>
      <c r="AV193" s="91"/>
      <c r="AW193" s="91"/>
      <c r="AX193" s="91"/>
      <c r="AY193" s="91"/>
      <c r="AZ193" s="91"/>
      <c r="BA193" s="91"/>
      <c r="BB193" s="91"/>
      <c r="BC193" s="91"/>
      <c r="BD193" s="91"/>
      <c r="BE193" s="91"/>
      <c r="BF193" s="91"/>
      <c r="BG193" s="91"/>
      <c r="BH193" s="91"/>
      <c r="BI193" s="91"/>
    </row>
    <row r="194" spans="2:61" ht="15" customHeight="1">
      <c r="B194" s="402"/>
      <c r="C194" s="1319" t="s">
        <v>152</v>
      </c>
      <c r="D194" s="363"/>
      <c r="E194" s="49"/>
      <c r="F194" s="414"/>
      <c r="G194" s="414"/>
      <c r="H194" s="414"/>
      <c r="I194" s="1316"/>
      <c r="J194" s="440"/>
      <c r="N194" s="696"/>
      <c r="O194" s="106"/>
      <c r="P194" s="106"/>
      <c r="V194" s="83"/>
      <c r="W194" s="514"/>
      <c r="X194" s="86"/>
      <c r="Y194" s="559"/>
      <c r="Z194" s="559"/>
      <c r="AA194" s="565"/>
      <c r="AB194" s="560"/>
      <c r="AC194" s="559"/>
      <c r="AD194" s="565"/>
      <c r="AE194" s="560"/>
      <c r="AF194" s="568"/>
      <c r="AG194" s="559"/>
      <c r="AH194" s="560"/>
      <c r="AI194" s="559"/>
      <c r="AJ194" s="559"/>
      <c r="AK194" s="559"/>
      <c r="AL194" s="91"/>
      <c r="AM194" s="101"/>
      <c r="AN194" s="87"/>
      <c r="AO194" s="86"/>
      <c r="AP194" s="91"/>
      <c r="AQ194" s="91"/>
      <c r="AR194" s="91"/>
      <c r="AS194" s="91"/>
      <c r="AT194" s="91"/>
      <c r="AU194" s="91"/>
      <c r="AV194" s="91"/>
      <c r="AW194" s="91"/>
      <c r="AX194" s="91"/>
      <c r="AY194" s="91"/>
      <c r="AZ194" s="91"/>
      <c r="BA194" s="91"/>
      <c r="BB194" s="91"/>
      <c r="BC194" s="91"/>
      <c r="BD194" s="91"/>
      <c r="BE194" s="91"/>
      <c r="BF194" s="91"/>
      <c r="BG194" s="91"/>
      <c r="BH194" s="91"/>
      <c r="BI194" s="91"/>
    </row>
    <row r="195" spans="2:61" ht="12.75" customHeight="1">
      <c r="B195" s="402"/>
      <c r="C195" s="1320" t="s">
        <v>405</v>
      </c>
      <c r="D195" s="1232">
        <v>60</v>
      </c>
      <c r="E195" s="1890">
        <v>0.82499999999999996</v>
      </c>
      <c r="F195" s="1891">
        <v>7.4999999999999997E-2</v>
      </c>
      <c r="G195" s="1892">
        <v>2.9249999999999998</v>
      </c>
      <c r="H195" s="436">
        <v>15.375</v>
      </c>
      <c r="I195" s="433">
        <v>3</v>
      </c>
      <c r="J195" s="1118" t="s">
        <v>406</v>
      </c>
      <c r="N195" s="83"/>
      <c r="O195" s="106"/>
      <c r="P195" s="106"/>
      <c r="V195" s="91"/>
      <c r="W195" s="545"/>
      <c r="X195" s="91"/>
      <c r="Y195" s="546"/>
      <c r="Z195" s="546"/>
      <c r="AA195" s="546"/>
      <c r="AB195" s="546"/>
      <c r="AC195" s="547"/>
      <c r="AD195" s="546"/>
      <c r="AE195" s="546"/>
      <c r="AF195" s="546"/>
      <c r="AG195" s="548"/>
      <c r="AH195" s="548"/>
      <c r="AI195" s="546"/>
      <c r="AJ195" s="546"/>
      <c r="AK195" s="549"/>
      <c r="AL195" s="91"/>
      <c r="AM195" s="91"/>
      <c r="AN195" s="99"/>
      <c r="AO195" s="91"/>
      <c r="AP195" s="91"/>
      <c r="AQ195" s="91"/>
      <c r="AR195" s="91"/>
      <c r="AS195" s="91"/>
      <c r="AT195" s="91"/>
      <c r="AU195" s="91"/>
      <c r="AV195" s="91"/>
      <c r="AW195" s="91"/>
      <c r="AX195" s="91"/>
      <c r="AY195" s="91"/>
      <c r="AZ195" s="91"/>
      <c r="BA195" s="91"/>
      <c r="BB195" s="91"/>
      <c r="BC195" s="91"/>
      <c r="BD195" s="91"/>
      <c r="BE195" s="91"/>
      <c r="BF195" s="91"/>
      <c r="BG195" s="91"/>
      <c r="BH195" s="91"/>
      <c r="BI195" s="91"/>
    </row>
    <row r="196" spans="2:61" ht="15.75" customHeight="1">
      <c r="B196" s="389" t="s">
        <v>330</v>
      </c>
      <c r="C196" s="1145" t="s">
        <v>200</v>
      </c>
      <c r="D196" s="1321">
        <v>250</v>
      </c>
      <c r="E196" s="1890">
        <v>10.417999999999999</v>
      </c>
      <c r="F196" s="1891">
        <v>9.1280000000000001</v>
      </c>
      <c r="G196" s="1892">
        <v>14.085000000000001</v>
      </c>
      <c r="H196" s="436">
        <v>187</v>
      </c>
      <c r="I196" s="433">
        <v>21</v>
      </c>
      <c r="J196" s="1970" t="s">
        <v>657</v>
      </c>
      <c r="L196" s="709"/>
      <c r="M196" s="87"/>
      <c r="N196" s="699"/>
      <c r="O196" s="106"/>
      <c r="V196" s="91"/>
      <c r="W196" s="91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91"/>
      <c r="AL196" s="91"/>
      <c r="AM196" s="105"/>
      <c r="AN196" s="87"/>
      <c r="AO196" s="99"/>
      <c r="AP196" s="91"/>
      <c r="AQ196" s="91"/>
      <c r="AR196" s="91"/>
      <c r="AS196" s="91"/>
      <c r="AT196" s="91"/>
      <c r="AU196" s="91"/>
      <c r="AV196" s="91"/>
      <c r="AW196" s="91"/>
      <c r="AX196" s="91"/>
      <c r="AY196" s="91"/>
      <c r="AZ196" s="91"/>
      <c r="BA196" s="91"/>
      <c r="BB196" s="91"/>
      <c r="BC196" s="91"/>
      <c r="BD196" s="91"/>
      <c r="BE196" s="91"/>
      <c r="BF196" s="91"/>
      <c r="BG196" s="91"/>
      <c r="BH196" s="91"/>
      <c r="BI196" s="91"/>
    </row>
    <row r="197" spans="2:61" ht="15" customHeight="1">
      <c r="B197" s="395" t="s">
        <v>331</v>
      </c>
      <c r="C197" s="208" t="s">
        <v>199</v>
      </c>
      <c r="D197" s="726"/>
      <c r="E197" s="259"/>
      <c r="F197" s="319"/>
      <c r="G197" s="258"/>
      <c r="H197" s="463"/>
      <c r="I197" s="418"/>
      <c r="J197" s="1245"/>
      <c r="L197" s="709"/>
      <c r="M197" s="208"/>
      <c r="N197" s="696"/>
      <c r="O197" s="106"/>
      <c r="P197" s="106"/>
      <c r="V197" s="91"/>
      <c r="W197" s="91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91"/>
      <c r="AL197" s="91"/>
      <c r="AM197" s="91"/>
      <c r="AN197" s="164"/>
      <c r="AO197" s="91"/>
      <c r="AP197" s="91"/>
      <c r="AQ197" s="91"/>
      <c r="AR197" s="91"/>
      <c r="AS197" s="91"/>
      <c r="AT197" s="91"/>
      <c r="AU197" s="91"/>
      <c r="AV197" s="91"/>
      <c r="AW197" s="91"/>
      <c r="AX197" s="91"/>
      <c r="AY197" s="91"/>
      <c r="AZ197" s="91"/>
      <c r="BA197" s="91"/>
      <c r="BB197" s="91"/>
      <c r="BC197" s="91"/>
      <c r="BD197" s="91"/>
      <c r="BE197" s="91"/>
      <c r="BF197" s="91"/>
      <c r="BG197" s="91"/>
      <c r="BH197" s="91"/>
      <c r="BI197" s="91"/>
    </row>
    <row r="198" spans="2:61" ht="16.5" customHeight="1">
      <c r="B198" s="396" t="s">
        <v>11</v>
      </c>
      <c r="C198" s="1145" t="s">
        <v>201</v>
      </c>
      <c r="D198" s="725">
        <v>120</v>
      </c>
      <c r="E198" s="1903">
        <v>11.006</v>
      </c>
      <c r="F198" s="441">
        <v>15.223000000000001</v>
      </c>
      <c r="G198" s="926">
        <v>16.613</v>
      </c>
      <c r="H198" s="451">
        <v>232.33099999999999</v>
      </c>
      <c r="I198" s="452">
        <v>58</v>
      </c>
      <c r="J198" s="1118" t="s">
        <v>443</v>
      </c>
      <c r="L198" s="100"/>
      <c r="M198" s="87"/>
      <c r="N198" s="83"/>
      <c r="O198" s="106"/>
      <c r="P198" s="106"/>
      <c r="V198" s="91"/>
      <c r="W198" s="91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91"/>
      <c r="AL198" s="91"/>
      <c r="AM198" s="111"/>
      <c r="AN198" s="98"/>
      <c r="AO198" s="98"/>
      <c r="AP198" s="91"/>
      <c r="AQ198" s="91"/>
      <c r="AR198" s="91"/>
      <c r="AS198" s="91"/>
      <c r="AT198" s="91"/>
      <c r="AU198" s="91"/>
      <c r="AV198" s="91"/>
      <c r="AW198" s="91"/>
      <c r="AX198" s="91"/>
      <c r="AY198" s="91"/>
      <c r="AZ198" s="91"/>
      <c r="BA198" s="91"/>
      <c r="BB198" s="91"/>
      <c r="BC198" s="91"/>
      <c r="BD198" s="91"/>
      <c r="BE198" s="91"/>
      <c r="BF198" s="91"/>
      <c r="BG198" s="91"/>
      <c r="BH198" s="91"/>
      <c r="BI198" s="91"/>
    </row>
    <row r="199" spans="2:61" ht="14.25" customHeight="1">
      <c r="B199" s="397" t="s">
        <v>341</v>
      </c>
      <c r="C199" s="1912" t="s">
        <v>640</v>
      </c>
      <c r="D199" s="725">
        <v>180</v>
      </c>
      <c r="E199" s="1389">
        <v>3.68</v>
      </c>
      <c r="F199" s="1069">
        <v>5.76</v>
      </c>
      <c r="G199" s="1225">
        <v>24.5</v>
      </c>
      <c r="H199" s="1191">
        <v>164.67</v>
      </c>
      <c r="I199" s="1390">
        <v>40</v>
      </c>
      <c r="J199" s="1170" t="s">
        <v>550</v>
      </c>
      <c r="L199" s="100"/>
      <c r="M199" s="87"/>
      <c r="N199" s="83"/>
      <c r="O199" s="106"/>
      <c r="P199" s="106"/>
      <c r="V199" s="263"/>
      <c r="W199" s="499"/>
      <c r="X199" s="83"/>
      <c r="Y199" s="101"/>
      <c r="Z199" s="101"/>
      <c r="AA199" s="531"/>
      <c r="AB199" s="167"/>
      <c r="AC199" s="101"/>
      <c r="AD199" s="101"/>
      <c r="AE199" s="101"/>
      <c r="AF199" s="101"/>
      <c r="AG199" s="101"/>
      <c r="AH199" s="101"/>
      <c r="AI199" s="101"/>
      <c r="AJ199" s="101"/>
      <c r="AK199" s="166"/>
      <c r="AL199" s="91"/>
      <c r="AM199" s="100"/>
      <c r="AN199" s="87"/>
      <c r="AO199" s="86"/>
      <c r="AP199" s="91"/>
      <c r="AQ199" s="91"/>
      <c r="AR199" s="91"/>
      <c r="AS199" s="91"/>
      <c r="AT199" s="91"/>
      <c r="AU199" s="91"/>
      <c r="AV199" s="91"/>
      <c r="AW199" s="91"/>
      <c r="AX199" s="91"/>
      <c r="AY199" s="91"/>
      <c r="AZ199" s="91"/>
      <c r="BA199" s="91"/>
      <c r="BB199" s="91"/>
      <c r="BC199" s="91"/>
      <c r="BD199" s="91"/>
      <c r="BE199" s="91"/>
      <c r="BF199" s="91"/>
      <c r="BG199" s="91"/>
      <c r="BH199" s="91"/>
      <c r="BI199" s="91"/>
    </row>
    <row r="200" spans="2:61" ht="15.75" customHeight="1">
      <c r="B200" s="402"/>
      <c r="C200" s="201" t="s">
        <v>651</v>
      </c>
      <c r="D200" s="1135">
        <v>200</v>
      </c>
      <c r="E200" s="252">
        <v>0.6</v>
      </c>
      <c r="F200" s="391">
        <v>0</v>
      </c>
      <c r="G200" s="1424">
        <v>25.579000000000001</v>
      </c>
      <c r="H200" s="392">
        <v>103.006</v>
      </c>
      <c r="I200" s="416">
        <v>72</v>
      </c>
      <c r="J200" s="1118" t="s">
        <v>650</v>
      </c>
      <c r="L200" s="101"/>
      <c r="M200" s="87"/>
      <c r="N200" s="699"/>
      <c r="O200" s="106"/>
      <c r="P200" s="106"/>
      <c r="V200" s="114"/>
      <c r="W200" s="91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91"/>
      <c r="AL200" s="91"/>
      <c r="AM200" s="91"/>
      <c r="AN200" s="99"/>
      <c r="AO200" s="106"/>
      <c r="AP200" s="91"/>
      <c r="AQ200" s="91"/>
      <c r="AR200" s="91"/>
      <c r="AS200" s="91"/>
      <c r="AT200" s="91"/>
      <c r="AU200" s="91"/>
      <c r="AV200" s="91"/>
      <c r="AW200" s="91"/>
      <c r="AX200" s="91"/>
      <c r="AY200" s="91"/>
      <c r="AZ200" s="91"/>
      <c r="BA200" s="91"/>
      <c r="BB200" s="91"/>
      <c r="BC200" s="91"/>
      <c r="BD200" s="91"/>
      <c r="BE200" s="91"/>
      <c r="BF200" s="91"/>
      <c r="BG200" s="91"/>
      <c r="BH200" s="91"/>
      <c r="BI200" s="91"/>
    </row>
    <row r="201" spans="2:61" ht="15" customHeight="1">
      <c r="B201" s="402"/>
      <c r="C201" s="1320" t="s">
        <v>9</v>
      </c>
      <c r="D201" s="1140">
        <v>60</v>
      </c>
      <c r="E201" s="1756">
        <v>2.31</v>
      </c>
      <c r="F201" s="1690">
        <v>0.82</v>
      </c>
      <c r="G201" s="1683">
        <v>32.520000000000003</v>
      </c>
      <c r="H201" s="1691">
        <v>146.75</v>
      </c>
      <c r="I201" s="437">
        <v>9</v>
      </c>
      <c r="J201" s="1120" t="s">
        <v>8</v>
      </c>
      <c r="L201" s="266"/>
      <c r="M201" s="114"/>
      <c r="N201" s="248"/>
      <c r="O201" s="106"/>
      <c r="V201" s="100"/>
      <c r="W201" s="248"/>
      <c r="X201" s="83"/>
      <c r="Y201" s="114"/>
      <c r="Z201" s="114"/>
      <c r="AA201" s="114"/>
      <c r="AB201" s="206"/>
      <c r="AC201" s="206"/>
      <c r="AD201" s="516"/>
      <c r="AE201" s="114"/>
      <c r="AF201" s="114"/>
      <c r="AG201" s="206"/>
      <c r="AH201" s="114"/>
      <c r="AI201" s="114"/>
      <c r="AJ201" s="114"/>
      <c r="AK201" s="114"/>
      <c r="AL201" s="91"/>
      <c r="AM201" s="100"/>
      <c r="AN201" s="87"/>
      <c r="AO201" s="86"/>
      <c r="AP201" s="91"/>
      <c r="AQ201" s="91"/>
      <c r="AR201" s="91"/>
      <c r="AS201" s="91"/>
      <c r="AT201" s="91"/>
      <c r="AU201" s="91"/>
      <c r="AV201" s="91"/>
      <c r="AW201" s="91"/>
      <c r="AX201" s="91"/>
      <c r="AY201" s="91"/>
      <c r="AZ201" s="91"/>
      <c r="BA201" s="91"/>
      <c r="BB201" s="91"/>
      <c r="BC201" s="91"/>
      <c r="BD201" s="91"/>
      <c r="BE201" s="91"/>
      <c r="BF201" s="91"/>
      <c r="BG201" s="91"/>
      <c r="BH201" s="91"/>
      <c r="BI201" s="91"/>
    </row>
    <row r="202" spans="2:61" ht="15.75" customHeight="1" thickBot="1">
      <c r="B202" s="402"/>
      <c r="C202" s="1320" t="s">
        <v>395</v>
      </c>
      <c r="D202" s="1141">
        <v>50</v>
      </c>
      <c r="E202" s="1423">
        <v>2.8250000000000002</v>
      </c>
      <c r="F202" s="1424">
        <v>0.75</v>
      </c>
      <c r="G202" s="1424">
        <v>20.931999999999999</v>
      </c>
      <c r="H202" s="270">
        <v>101.78</v>
      </c>
      <c r="I202" s="723">
        <v>10</v>
      </c>
      <c r="J202" s="1122" t="s">
        <v>8</v>
      </c>
      <c r="L202" s="266"/>
      <c r="M202" s="87"/>
      <c r="N202" s="248"/>
      <c r="O202" s="106"/>
      <c r="P202" s="106"/>
      <c r="V202" s="100"/>
      <c r="W202" s="91"/>
      <c r="X202" s="248"/>
      <c r="Y202" s="561"/>
      <c r="Z202" s="561"/>
      <c r="AA202" s="561"/>
      <c r="AB202" s="561"/>
      <c r="AC202" s="561"/>
      <c r="AD202" s="561"/>
      <c r="AE202" s="561"/>
      <c r="AF202" s="561"/>
      <c r="AG202" s="561"/>
      <c r="AH202" s="561"/>
      <c r="AI202" s="561"/>
      <c r="AJ202" s="561"/>
      <c r="AK202" s="561"/>
      <c r="AL202" s="91"/>
      <c r="AM202" s="100"/>
      <c r="AN202" s="87"/>
      <c r="AO202" s="86"/>
      <c r="AP202" s="91"/>
      <c r="AQ202" s="91"/>
      <c r="AR202" s="91"/>
      <c r="AS202" s="91"/>
      <c r="AT202" s="91"/>
      <c r="AU202" s="91"/>
      <c r="AV202" s="91"/>
      <c r="AW202" s="91"/>
      <c r="AX202" s="91"/>
      <c r="AY202" s="91"/>
      <c r="AZ202" s="91"/>
      <c r="BA202" s="91"/>
      <c r="BB202" s="91"/>
      <c r="BC202" s="91"/>
      <c r="BD202" s="91"/>
      <c r="BE202" s="91"/>
      <c r="BF202" s="91"/>
      <c r="BG202" s="91"/>
      <c r="BH202" s="91"/>
      <c r="BI202" s="91"/>
    </row>
    <row r="203" spans="2:61" ht="18" customHeight="1">
      <c r="B203" s="405" t="s">
        <v>337</v>
      </c>
      <c r="C203" s="34"/>
      <c r="D203" s="1029">
        <f>SUM(D195:D202)</f>
        <v>920</v>
      </c>
      <c r="E203" s="422">
        <f>SUM(E195:E202)</f>
        <v>31.663999999999998</v>
      </c>
      <c r="F203" s="407">
        <f>SUM(F195:F202)</f>
        <v>31.756</v>
      </c>
      <c r="G203" s="423">
        <f>SUM(G195:G202)</f>
        <v>137.154</v>
      </c>
      <c r="H203" s="424">
        <f>SUM(H195:H202)</f>
        <v>950.91199999999992</v>
      </c>
      <c r="I203" s="1082" t="s">
        <v>528</v>
      </c>
      <c r="J203" s="1079" t="s">
        <v>358</v>
      </c>
      <c r="L203" s="11"/>
      <c r="M203" s="1131"/>
      <c r="N203" s="11"/>
      <c r="O203" s="106"/>
      <c r="P203" s="106"/>
      <c r="V203" s="91"/>
      <c r="W203" s="164"/>
      <c r="X203" s="91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91"/>
      <c r="AL203" s="91"/>
      <c r="AM203" s="100"/>
      <c r="AN203" s="87"/>
      <c r="AO203" s="86"/>
      <c r="AP203" s="91"/>
      <c r="AQ203" s="91"/>
      <c r="AR203" s="91"/>
      <c r="AS203" s="91"/>
      <c r="AT203" s="91"/>
      <c r="AU203" s="91"/>
      <c r="AV203" s="91"/>
      <c r="AW203" s="91"/>
      <c r="AX203" s="91"/>
      <c r="AY203" s="91"/>
      <c r="AZ203" s="91"/>
      <c r="BA203" s="91"/>
      <c r="BB203" s="91"/>
      <c r="BC203" s="91"/>
      <c r="BD203" s="91"/>
      <c r="BE203" s="91"/>
      <c r="BF203" s="91"/>
      <c r="BG203" s="91"/>
      <c r="BH203" s="91"/>
      <c r="BI203" s="91"/>
    </row>
    <row r="204" spans="2:61" ht="17.25" customHeight="1">
      <c r="B204" s="1100"/>
      <c r="C204" s="871" t="s">
        <v>10</v>
      </c>
      <c r="D204" s="933">
        <v>0.35</v>
      </c>
      <c r="E204" s="873">
        <v>31.5</v>
      </c>
      <c r="F204" s="874">
        <v>32.200000000000003</v>
      </c>
      <c r="G204" s="875">
        <v>134.05000000000001</v>
      </c>
      <c r="H204" s="876">
        <v>952</v>
      </c>
      <c r="I204" s="1318">
        <f>H204-H203</f>
        <v>1.0880000000000791</v>
      </c>
      <c r="J204" s="1019" t="s">
        <v>496</v>
      </c>
      <c r="L204" s="696"/>
      <c r="M204" s="707"/>
      <c r="N204" s="696"/>
      <c r="O204" s="106"/>
      <c r="P204" s="106"/>
      <c r="V204" s="100"/>
      <c r="W204" s="87"/>
      <c r="X204" s="86"/>
      <c r="Y204" s="101"/>
      <c r="Z204" s="101"/>
      <c r="AA204" s="101"/>
      <c r="AB204" s="167"/>
      <c r="AC204" s="101"/>
      <c r="AD204" s="497"/>
      <c r="AE204" s="101"/>
      <c r="AF204" s="101"/>
      <c r="AG204" s="101"/>
      <c r="AH204" s="144"/>
      <c r="AI204" s="497"/>
      <c r="AJ204" s="101"/>
      <c r="AK204" s="101"/>
      <c r="AL204" s="91"/>
      <c r="AM204" s="100"/>
      <c r="AN204" s="87"/>
      <c r="AO204" s="86"/>
      <c r="AP204" s="114"/>
      <c r="AQ204" s="114"/>
      <c r="AR204" s="114"/>
      <c r="AS204" s="206"/>
      <c r="AT204" s="248"/>
      <c r="AU204" s="516"/>
      <c r="AV204" s="114"/>
      <c r="AW204" s="114"/>
      <c r="AX204" s="114"/>
      <c r="AY204" s="114"/>
      <c r="AZ204" s="91"/>
      <c r="BA204" s="91"/>
      <c r="BB204" s="114"/>
      <c r="BC204" s="91"/>
      <c r="BD204" s="91"/>
      <c r="BE204" s="91"/>
      <c r="BF204" s="91"/>
      <c r="BG204" s="91"/>
      <c r="BH204" s="91"/>
      <c r="BI204" s="91"/>
    </row>
    <row r="205" spans="2:61" ht="13.5" customHeight="1" thickBot="1">
      <c r="B205" s="195"/>
      <c r="C205" s="1097" t="s">
        <v>505</v>
      </c>
      <c r="D205" s="1098"/>
      <c r="E205" s="1086">
        <v>0.18</v>
      </c>
      <c r="F205" s="647">
        <v>-0.48</v>
      </c>
      <c r="G205" s="647">
        <v>0.81</v>
      </c>
      <c r="H205" s="1091">
        <v>-0.04</v>
      </c>
      <c r="I205" s="410"/>
      <c r="J205" s="227"/>
      <c r="L205" s="1713"/>
      <c r="M205" s="1131"/>
      <c r="N205" s="1132"/>
      <c r="O205" s="106"/>
      <c r="P205" s="106"/>
      <c r="V205" s="266"/>
      <c r="W205" s="196"/>
      <c r="X205" s="232"/>
      <c r="Y205" s="101"/>
      <c r="Z205" s="101"/>
      <c r="AA205" s="101"/>
      <c r="AB205" s="167"/>
      <c r="AC205" s="530"/>
      <c r="AD205" s="530"/>
      <c r="AE205" s="530"/>
      <c r="AF205" s="530"/>
      <c r="AG205" s="101"/>
      <c r="AH205" s="144"/>
      <c r="AI205" s="101"/>
      <c r="AJ205" s="101"/>
      <c r="AK205" s="110"/>
      <c r="AL205" s="91"/>
      <c r="AM205" s="100"/>
      <c r="AN205" s="87"/>
      <c r="AO205" s="86"/>
      <c r="AP205" s="91"/>
      <c r="AQ205" s="91"/>
      <c r="AR205" s="91"/>
      <c r="AS205" s="91"/>
      <c r="AT205" s="91"/>
      <c r="AU205" s="91"/>
      <c r="AV205" s="91"/>
      <c r="AW205" s="91"/>
      <c r="AX205" s="91"/>
      <c r="AY205" s="91"/>
      <c r="AZ205" s="91"/>
      <c r="BA205" s="91"/>
      <c r="BB205" s="91"/>
      <c r="BC205" s="91"/>
      <c r="BD205" s="91"/>
      <c r="BE205" s="91"/>
      <c r="BF205" s="91"/>
      <c r="BG205" s="91"/>
      <c r="BH205" s="91"/>
      <c r="BI205" s="91"/>
    </row>
    <row r="206" spans="2:61" ht="15" customHeight="1" thickBot="1">
      <c r="L206" s="683"/>
      <c r="M206" s="692"/>
      <c r="N206" s="683"/>
      <c r="O206" s="106"/>
      <c r="V206" s="102"/>
      <c r="W206" s="87"/>
      <c r="X206" s="83"/>
      <c r="Y206" s="101"/>
      <c r="Z206" s="101"/>
      <c r="AA206" s="496"/>
      <c r="AB206" s="167"/>
      <c r="AC206" s="101"/>
      <c r="AD206" s="166"/>
      <c r="AE206" s="166"/>
      <c r="AF206" s="166"/>
      <c r="AG206" s="166"/>
      <c r="AH206" s="166"/>
      <c r="AI206" s="166"/>
      <c r="AJ206" s="166"/>
      <c r="AK206" s="166"/>
      <c r="AL206" s="91"/>
      <c r="AM206" s="91"/>
      <c r="AN206" s="164"/>
      <c r="AO206" s="91"/>
      <c r="AP206" s="91"/>
      <c r="AQ206" s="91"/>
      <c r="AR206" s="91"/>
      <c r="AS206" s="91"/>
      <c r="AT206" s="91"/>
      <c r="AU206" s="91"/>
      <c r="AV206" s="91"/>
      <c r="AW206" s="91"/>
      <c r="AX206" s="91"/>
      <c r="AY206" s="91"/>
      <c r="AZ206" s="91"/>
      <c r="BA206" s="91"/>
      <c r="BB206" s="91"/>
      <c r="BC206" s="91"/>
      <c r="BD206" s="91"/>
      <c r="BE206" s="91"/>
      <c r="BF206" s="91"/>
      <c r="BG206" s="91"/>
      <c r="BH206" s="91"/>
      <c r="BI206" s="91"/>
    </row>
    <row r="207" spans="2:61" ht="16.5" customHeight="1">
      <c r="B207" s="1548" t="s">
        <v>558</v>
      </c>
      <c r="C207" s="34" t="s">
        <v>508</v>
      </c>
      <c r="D207" s="35"/>
      <c r="E207" s="138">
        <f>E203+E191</f>
        <v>54.030999999999999</v>
      </c>
      <c r="F207" s="80">
        <f>F203+F191</f>
        <v>54.867999999999995</v>
      </c>
      <c r="G207" s="80">
        <f>G203+G191</f>
        <v>233.68600000000001</v>
      </c>
      <c r="H207" s="458">
        <f>H203+H191</f>
        <v>1630.944</v>
      </c>
      <c r="I207" s="1078" t="s">
        <v>528</v>
      </c>
      <c r="J207" s="1079" t="s">
        <v>358</v>
      </c>
      <c r="O207" s="106"/>
      <c r="V207" s="247"/>
      <c r="W207" s="114"/>
      <c r="X207" s="248"/>
      <c r="Y207" s="101"/>
      <c r="Z207" s="101"/>
      <c r="AA207" s="101"/>
      <c r="AB207" s="167"/>
      <c r="AC207" s="101"/>
      <c r="AD207" s="101"/>
      <c r="AE207" s="101"/>
      <c r="AF207" s="101"/>
      <c r="AG207" s="101"/>
      <c r="AH207" s="101"/>
      <c r="AI207" s="101"/>
      <c r="AJ207" s="101"/>
      <c r="AK207" s="166"/>
      <c r="AL207" s="91"/>
      <c r="AM207" s="100"/>
      <c r="AN207" s="87"/>
      <c r="AO207" s="175"/>
      <c r="AP207" s="91"/>
      <c r="AQ207" s="91"/>
      <c r="AR207" s="91"/>
      <c r="AS207" s="91"/>
      <c r="AT207" s="91"/>
      <c r="AU207" s="91"/>
      <c r="AV207" s="91"/>
      <c r="AW207" s="91"/>
      <c r="AX207" s="91"/>
      <c r="AY207" s="91"/>
      <c r="AZ207" s="91"/>
      <c r="BA207" s="91"/>
      <c r="BB207" s="91"/>
      <c r="BC207" s="91"/>
      <c r="BD207" s="91"/>
      <c r="BE207" s="91"/>
      <c r="BF207" s="91"/>
      <c r="BG207" s="91"/>
      <c r="BH207" s="91"/>
      <c r="BI207" s="91"/>
    </row>
    <row r="208" spans="2:61" ht="17.25" customHeight="1">
      <c r="B208" s="711"/>
      <c r="C208" s="916" t="s">
        <v>10</v>
      </c>
      <c r="D208" s="1106">
        <v>0.6</v>
      </c>
      <c r="E208" s="1010">
        <v>54</v>
      </c>
      <c r="F208" s="878">
        <v>55.2</v>
      </c>
      <c r="G208" s="879">
        <v>229.8</v>
      </c>
      <c r="H208" s="1107">
        <v>1632</v>
      </c>
      <c r="I208" s="1102">
        <f>H208-H207</f>
        <v>1.05600000000004</v>
      </c>
      <c r="J208" s="1019" t="s">
        <v>496</v>
      </c>
      <c r="O208" s="106"/>
      <c r="V208" s="103"/>
      <c r="W208" s="83"/>
      <c r="X208" s="83"/>
      <c r="Y208" s="101"/>
      <c r="Z208" s="101"/>
      <c r="AA208" s="101"/>
      <c r="AB208" s="167"/>
      <c r="AC208" s="101"/>
      <c r="AD208" s="101"/>
      <c r="AE208" s="101"/>
      <c r="AF208" s="101"/>
      <c r="AG208" s="101"/>
      <c r="AH208" s="101"/>
      <c r="AI208" s="101"/>
      <c r="AJ208" s="101"/>
      <c r="AK208" s="166"/>
      <c r="AL208" s="91"/>
      <c r="AM208" s="100"/>
      <c r="AN208" s="87"/>
      <c r="AO208" s="86"/>
      <c r="AP208" s="91"/>
      <c r="AQ208" s="91"/>
      <c r="AR208" s="91"/>
      <c r="AS208" s="91"/>
      <c r="AT208" s="91"/>
      <c r="AU208" s="91"/>
      <c r="AV208" s="91"/>
      <c r="AW208" s="91"/>
      <c r="AX208" s="91"/>
      <c r="AY208" s="91"/>
      <c r="AZ208" s="91"/>
      <c r="BA208" s="91"/>
      <c r="BB208" s="91"/>
      <c r="BC208" s="91"/>
      <c r="BD208" s="91"/>
      <c r="BE208" s="91"/>
      <c r="BF208" s="91"/>
      <c r="BG208" s="91"/>
      <c r="BH208" s="91"/>
      <c r="BI208" s="91"/>
    </row>
    <row r="209" spans="2:61" ht="15.75" customHeight="1" thickBot="1">
      <c r="B209" s="195"/>
      <c r="C209" s="1097" t="s">
        <v>505</v>
      </c>
      <c r="D209" s="1098"/>
      <c r="E209" s="1086">
        <v>0.03</v>
      </c>
      <c r="F209" s="647">
        <v>-0.36</v>
      </c>
      <c r="G209" s="647">
        <v>1.01</v>
      </c>
      <c r="H209" s="1087">
        <v>-0.04</v>
      </c>
      <c r="I209" s="1104"/>
      <c r="J209" s="1105"/>
      <c r="O209" s="106"/>
      <c r="V209" s="111"/>
      <c r="W209" s="106"/>
      <c r="X209" s="106"/>
      <c r="Y209" s="101"/>
      <c r="Z209" s="101"/>
      <c r="AA209" s="101"/>
      <c r="AB209" s="167"/>
      <c r="AC209" s="101"/>
      <c r="AD209" s="101"/>
      <c r="AE209" s="101"/>
      <c r="AF209" s="101"/>
      <c r="AG209" s="101"/>
      <c r="AH209" s="101"/>
      <c r="AI209" s="101"/>
      <c r="AJ209" s="101"/>
      <c r="AK209" s="166"/>
      <c r="AL209" s="91"/>
      <c r="AM209" s="87"/>
      <c r="AN209" s="86"/>
      <c r="AO209" s="99"/>
      <c r="AP209" s="91"/>
      <c r="AQ209" s="91"/>
      <c r="AR209" s="91"/>
      <c r="AS209" s="91"/>
      <c r="AT209" s="91"/>
      <c r="AU209" s="91"/>
      <c r="AV209" s="91"/>
      <c r="AW209" s="91"/>
      <c r="AX209" s="91"/>
      <c r="AY209" s="91"/>
      <c r="AZ209" s="91"/>
      <c r="BA209" s="91"/>
      <c r="BB209" s="91"/>
      <c r="BC209" s="91"/>
      <c r="BD209" s="91"/>
      <c r="BE209" s="91"/>
      <c r="BF209" s="91"/>
      <c r="BG209" s="91"/>
      <c r="BH209" s="91"/>
      <c r="BI209" s="91"/>
    </row>
    <row r="210" spans="2:61" ht="15.75" customHeight="1" thickBot="1">
      <c r="O210" s="106"/>
      <c r="V210" s="91"/>
      <c r="W210" s="164"/>
      <c r="X210" s="91"/>
      <c r="Y210" s="106"/>
      <c r="Z210" s="569"/>
      <c r="AA210" s="569"/>
      <c r="AB210" s="569"/>
      <c r="AC210" s="569"/>
      <c r="AD210" s="106"/>
      <c r="AE210" s="106"/>
      <c r="AF210" s="106"/>
      <c r="AG210" s="106"/>
      <c r="AH210" s="106"/>
      <c r="AI210" s="106"/>
      <c r="AJ210" s="106"/>
      <c r="AK210" s="91"/>
      <c r="AL210" s="91"/>
      <c r="AM210" s="87"/>
      <c r="AN210" s="90"/>
      <c r="AO210" s="91"/>
      <c r="AP210" s="91"/>
      <c r="AQ210" s="91"/>
      <c r="AR210" s="91"/>
      <c r="AS210" s="91"/>
      <c r="AT210" s="91"/>
      <c r="AU210" s="91"/>
      <c r="AV210" s="91"/>
      <c r="AW210" s="91"/>
      <c r="AX210" s="91"/>
      <c r="AY210" s="91"/>
      <c r="AZ210" s="91"/>
      <c r="BA210" s="91"/>
      <c r="BB210" s="91"/>
      <c r="BC210" s="91"/>
      <c r="BD210" s="91"/>
      <c r="BE210" s="91"/>
      <c r="BF210" s="91"/>
      <c r="BG210" s="91"/>
      <c r="BH210" s="91"/>
      <c r="BI210" s="91"/>
    </row>
    <row r="211" spans="2:61" ht="18" customHeight="1">
      <c r="B211" s="479" t="s">
        <v>545</v>
      </c>
      <c r="C211" s="52"/>
      <c r="D211" s="480"/>
      <c r="E211" s="736" t="s">
        <v>316</v>
      </c>
      <c r="F211" s="736"/>
      <c r="G211" s="736"/>
      <c r="H211" s="365" t="s">
        <v>317</v>
      </c>
      <c r="I211" s="181" t="s">
        <v>357</v>
      </c>
      <c r="J211" s="481"/>
      <c r="O211" s="106"/>
      <c r="V211" s="247"/>
      <c r="W211" s="87"/>
      <c r="X211" s="248"/>
      <c r="Y211" s="101"/>
      <c r="Z211" s="101"/>
      <c r="AA211" s="496"/>
      <c r="AB211" s="167"/>
      <c r="AC211" s="101"/>
      <c r="AD211" s="166"/>
      <c r="AE211" s="166"/>
      <c r="AF211" s="166"/>
      <c r="AG211" s="166"/>
      <c r="AH211" s="166"/>
      <c r="AI211" s="166"/>
      <c r="AJ211" s="166"/>
      <c r="AK211" s="166"/>
      <c r="AL211" s="91"/>
      <c r="AM211" s="509"/>
      <c r="AN211" s="509"/>
      <c r="AO211" s="509"/>
      <c r="AP211" s="176"/>
      <c r="AQ211" s="505"/>
      <c r="AR211" s="509"/>
      <c r="AS211" s="176"/>
      <c r="AT211" s="176"/>
      <c r="AU211" s="509"/>
      <c r="AV211" s="504"/>
      <c r="AW211" s="509"/>
      <c r="AX211" s="509"/>
      <c r="AY211" s="91"/>
      <c r="AZ211" s="114"/>
      <c r="BA211" s="91"/>
      <c r="BB211" s="91"/>
      <c r="BC211" s="91"/>
      <c r="BD211" s="91"/>
      <c r="BE211" s="91"/>
      <c r="BF211" s="91"/>
      <c r="BG211" s="91"/>
      <c r="BH211" s="91"/>
      <c r="BI211" s="91"/>
    </row>
    <row r="212" spans="2:61" ht="15" customHeight="1">
      <c r="B212" s="55"/>
      <c r="C212" s="988" t="s">
        <v>543</v>
      </c>
      <c r="D212" s="482"/>
      <c r="E212" s="1345" t="s">
        <v>323</v>
      </c>
      <c r="F212" s="1345" t="s">
        <v>65</v>
      </c>
      <c r="G212" s="1345" t="s">
        <v>66</v>
      </c>
      <c r="H212" s="372" t="s">
        <v>324</v>
      </c>
      <c r="I212" s="483" t="s">
        <v>43</v>
      </c>
      <c r="J212" s="235" t="s">
        <v>529</v>
      </c>
      <c r="O212" s="106"/>
      <c r="V212" s="111"/>
      <c r="W212" s="87"/>
      <c r="X212" s="232"/>
      <c r="Y212" s="101"/>
      <c r="Z212" s="101"/>
      <c r="AA212" s="101"/>
      <c r="AB212" s="167"/>
      <c r="AC212" s="530"/>
      <c r="AD212" s="530"/>
      <c r="AE212" s="530"/>
      <c r="AF212" s="530"/>
      <c r="AG212" s="101"/>
      <c r="AH212" s="144"/>
      <c r="AI212" s="101"/>
      <c r="AJ212" s="101"/>
      <c r="AK212" s="166"/>
      <c r="AL212" s="91"/>
      <c r="AM212" s="509"/>
      <c r="AN212" s="509"/>
      <c r="AO212" s="509"/>
      <c r="AP212" s="509"/>
      <c r="AQ212" s="509"/>
      <c r="AR212" s="509"/>
      <c r="AS212" s="509"/>
      <c r="AT212" s="509"/>
      <c r="AU212" s="509"/>
      <c r="AV212" s="509"/>
      <c r="AW212" s="509"/>
      <c r="AX212" s="509"/>
      <c r="AY212" s="91"/>
      <c r="AZ212" s="91"/>
      <c r="BA212" s="91"/>
      <c r="BB212" s="91"/>
      <c r="BC212" s="91"/>
      <c r="BD212" s="91"/>
      <c r="BE212" s="91"/>
      <c r="BF212" s="91"/>
      <c r="BG212" s="91"/>
      <c r="BH212" s="91"/>
      <c r="BI212" s="91"/>
    </row>
    <row r="213" spans="2:61" ht="15.75" customHeight="1" thickBot="1">
      <c r="B213" s="50"/>
      <c r="C213" s="1381" t="s">
        <v>366</v>
      </c>
      <c r="D213" s="227"/>
      <c r="E213" s="378" t="s">
        <v>5</v>
      </c>
      <c r="F213" s="378" t="s">
        <v>6</v>
      </c>
      <c r="G213" s="378" t="s">
        <v>7</v>
      </c>
      <c r="H213" s="379" t="s">
        <v>327</v>
      </c>
      <c r="I213" s="410"/>
      <c r="J213" s="485" t="s">
        <v>358</v>
      </c>
      <c r="O213" s="106"/>
      <c r="V213" s="100"/>
      <c r="W213" s="87"/>
      <c r="X213" s="83"/>
      <c r="Y213" s="101"/>
      <c r="Z213" s="101"/>
      <c r="AA213" s="496"/>
      <c r="AB213" s="167"/>
      <c r="AC213" s="101"/>
      <c r="AD213" s="166"/>
      <c r="AE213" s="166"/>
      <c r="AF213" s="166"/>
      <c r="AG213" s="166"/>
      <c r="AH213" s="166"/>
      <c r="AI213" s="166"/>
      <c r="AJ213" s="166"/>
      <c r="AK213" s="166"/>
      <c r="AL213" s="91"/>
      <c r="AM213" s="91"/>
      <c r="AN213" s="91"/>
      <c r="AO213" s="91"/>
      <c r="AP213" s="176"/>
      <c r="AQ213" s="176"/>
      <c r="AR213" s="91"/>
      <c r="AS213" s="176"/>
      <c r="AT213" s="176"/>
      <c r="AU213" s="91"/>
      <c r="AV213" s="87"/>
      <c r="AW213" s="91"/>
      <c r="AX213" s="91"/>
      <c r="AY213" s="91"/>
      <c r="AZ213" s="91"/>
      <c r="BA213" s="91"/>
      <c r="BB213" s="91"/>
      <c r="BC213" s="91"/>
      <c r="BD213" s="91"/>
      <c r="BE213" s="91"/>
      <c r="BF213" s="91"/>
      <c r="BG213" s="91"/>
      <c r="BH213" s="91"/>
      <c r="BI213" s="91"/>
    </row>
    <row r="214" spans="2:61" ht="14.25" customHeight="1">
      <c r="B214" s="55"/>
      <c r="C214" s="1328" t="s">
        <v>546</v>
      </c>
      <c r="D214" s="998">
        <v>1</v>
      </c>
      <c r="E214" s="146">
        <v>90</v>
      </c>
      <c r="F214" s="53">
        <v>92</v>
      </c>
      <c r="G214" s="54">
        <v>383</v>
      </c>
      <c r="H214" s="486">
        <v>2720</v>
      </c>
      <c r="I214" s="638" t="s">
        <v>323</v>
      </c>
      <c r="J214" s="1329">
        <v>0</v>
      </c>
      <c r="O214" s="106"/>
      <c r="V214" s="100"/>
      <c r="W214" s="87"/>
      <c r="X214" s="232"/>
      <c r="Y214" s="101"/>
      <c r="Z214" s="101"/>
      <c r="AA214" s="101"/>
      <c r="AB214" s="167"/>
      <c r="AC214" s="101"/>
      <c r="AD214" s="101"/>
      <c r="AE214" s="101"/>
      <c r="AF214" s="101"/>
      <c r="AG214" s="101"/>
      <c r="AH214" s="101"/>
      <c r="AI214" s="101"/>
      <c r="AJ214" s="101"/>
      <c r="AK214" s="166"/>
      <c r="AL214" s="91"/>
      <c r="AM214" s="540"/>
      <c r="AN214" s="541"/>
      <c r="AO214" s="542"/>
      <c r="AP214" s="543"/>
      <c r="AQ214" s="503"/>
      <c r="AR214" s="503"/>
      <c r="AS214" s="503"/>
      <c r="AT214" s="503"/>
      <c r="AU214" s="503"/>
      <c r="AV214" s="503"/>
      <c r="AW214" s="540"/>
      <c r="AX214" s="540"/>
      <c r="AY214" s="544"/>
      <c r="AZ214" s="91"/>
      <c r="BA214" s="91"/>
      <c r="BB214" s="91"/>
      <c r="BC214" s="91"/>
      <c r="BD214" s="91"/>
      <c r="BE214" s="91"/>
      <c r="BF214" s="91"/>
      <c r="BG214" s="91"/>
      <c r="BH214" s="91"/>
      <c r="BI214" s="91"/>
    </row>
    <row r="215" spans="2:61" ht="13.5" customHeight="1">
      <c r="B215" s="160"/>
      <c r="C215" s="140" t="s">
        <v>148</v>
      </c>
      <c r="D215" s="487"/>
      <c r="E215" s="1349"/>
      <c r="F215" s="1050"/>
      <c r="G215" s="1276"/>
      <c r="H215" s="1051"/>
      <c r="I215" s="1090" t="s">
        <v>65</v>
      </c>
      <c r="J215" s="1330">
        <v>0</v>
      </c>
      <c r="O215" s="106"/>
      <c r="V215" s="247"/>
      <c r="W215" s="114"/>
      <c r="X215" s="248"/>
      <c r="Y215" s="101"/>
      <c r="Z215" s="101"/>
      <c r="AA215" s="101"/>
      <c r="AB215" s="167"/>
      <c r="AC215" s="101"/>
      <c r="AD215" s="101"/>
      <c r="AE215" s="101"/>
      <c r="AF215" s="101"/>
      <c r="AG215" s="101"/>
      <c r="AH215" s="101"/>
      <c r="AI215" s="101"/>
      <c r="AJ215" s="101"/>
      <c r="AK215" s="166"/>
      <c r="AL215" s="91"/>
      <c r="AM215" s="506"/>
      <c r="AN215" s="506"/>
      <c r="AO215" s="506"/>
      <c r="AP215" s="550"/>
      <c r="AQ215" s="506"/>
      <c r="AR215" s="506"/>
      <c r="AS215" s="506"/>
      <c r="AT215" s="506"/>
      <c r="AU215" s="506"/>
      <c r="AV215" s="506"/>
      <c r="AW215" s="506"/>
      <c r="AX215" s="506"/>
      <c r="AY215" s="506"/>
      <c r="AZ215" s="91"/>
      <c r="BA215" s="91"/>
      <c r="BB215" s="91"/>
      <c r="BC215" s="91"/>
      <c r="BD215" s="91"/>
      <c r="BE215" s="91"/>
      <c r="BF215" s="91"/>
      <c r="BG215" s="91"/>
      <c r="BH215" s="91"/>
      <c r="BI215" s="91"/>
    </row>
    <row r="216" spans="2:61" ht="16.5" customHeight="1">
      <c r="B216" s="1338" t="s">
        <v>359</v>
      </c>
      <c r="C216" s="1350" t="s">
        <v>518</v>
      </c>
      <c r="D216" s="1339">
        <v>0.25</v>
      </c>
      <c r="E216" s="873">
        <v>22.5</v>
      </c>
      <c r="F216" s="874">
        <v>23</v>
      </c>
      <c r="G216" s="875">
        <v>95.75</v>
      </c>
      <c r="H216" s="1099">
        <v>680</v>
      </c>
      <c r="I216" s="1340" t="s">
        <v>66</v>
      </c>
      <c r="J216" s="1331">
        <v>0</v>
      </c>
      <c r="V216" s="247"/>
      <c r="W216" s="114"/>
      <c r="X216" s="248"/>
      <c r="Y216" s="101"/>
      <c r="Z216" s="101"/>
      <c r="AA216" s="101"/>
      <c r="AB216" s="167"/>
      <c r="AC216" s="530"/>
      <c r="AD216" s="530"/>
      <c r="AE216" s="530"/>
      <c r="AF216" s="530"/>
      <c r="AG216" s="101"/>
      <c r="AH216" s="144"/>
      <c r="AI216" s="101"/>
      <c r="AJ216" s="101"/>
      <c r="AK216" s="166"/>
      <c r="AL216" s="91"/>
      <c r="AM216" s="101"/>
      <c r="AN216" s="101"/>
      <c r="AO216" s="101"/>
      <c r="AP216" s="167"/>
      <c r="AQ216" s="530"/>
      <c r="AR216" s="530"/>
      <c r="AS216" s="530"/>
      <c r="AT216" s="530"/>
      <c r="AU216" s="101"/>
      <c r="AV216" s="144"/>
      <c r="AW216" s="101"/>
      <c r="AX216" s="101"/>
      <c r="AY216" s="110"/>
      <c r="AZ216" s="91"/>
      <c r="BA216" s="91"/>
      <c r="BB216" s="91"/>
      <c r="BC216" s="91"/>
      <c r="BD216" s="91"/>
      <c r="BE216" s="91"/>
      <c r="BF216" s="91"/>
      <c r="BG216" s="91"/>
      <c r="BH216" s="91"/>
      <c r="BI216" s="91"/>
    </row>
    <row r="217" spans="2:61" ht="15" customHeight="1">
      <c r="B217" s="1261"/>
      <c r="C217" s="1297" t="s">
        <v>519</v>
      </c>
      <c r="D217" s="1298"/>
      <c r="E217" s="1341">
        <f>(E68+E97+E130+E159+E191)/5</f>
        <v>22.5</v>
      </c>
      <c r="F217" s="1342">
        <f>(F68+F97+F130+F159+F191)/5</f>
        <v>23</v>
      </c>
      <c r="G217" s="1342">
        <f>(G68+G97+G130+G159+G191)/5</f>
        <v>95.75</v>
      </c>
      <c r="H217" s="1343">
        <f>(H68+H97+H130+H159+H191)/5</f>
        <v>680</v>
      </c>
      <c r="I217" s="1344" t="s">
        <v>547</v>
      </c>
      <c r="J217" s="1332"/>
      <c r="V217" s="247"/>
      <c r="W217" s="114"/>
      <c r="X217" s="248"/>
      <c r="Y217" s="101"/>
      <c r="Z217" s="101"/>
      <c r="AA217" s="496"/>
      <c r="AB217" s="167"/>
      <c r="AC217" s="101"/>
      <c r="AD217" s="166"/>
      <c r="AE217" s="166"/>
      <c r="AF217" s="166"/>
      <c r="AG217" s="166"/>
      <c r="AH217" s="166"/>
      <c r="AI217" s="166"/>
      <c r="AJ217" s="166"/>
      <c r="AK217" s="166"/>
      <c r="AL217" s="91"/>
      <c r="AM217" s="562"/>
      <c r="AN217" s="562"/>
      <c r="AO217" s="562"/>
      <c r="AP217" s="567"/>
      <c r="AQ217" s="562"/>
      <c r="AR217" s="562"/>
      <c r="AS217" s="562"/>
      <c r="AT217" s="562"/>
      <c r="AU217" s="563"/>
      <c r="AV217" s="563"/>
      <c r="AW217" s="562"/>
      <c r="AX217" s="562"/>
      <c r="AY217" s="562"/>
      <c r="AZ217" s="91"/>
      <c r="BA217" s="91"/>
      <c r="BB217" s="91"/>
      <c r="BC217" s="91"/>
      <c r="BD217" s="91"/>
      <c r="BE217" s="91"/>
      <c r="BF217" s="91"/>
      <c r="BG217" s="91"/>
      <c r="BH217" s="91"/>
      <c r="BI217" s="91"/>
    </row>
    <row r="218" spans="2:61" ht="21.75" customHeight="1" thickBot="1">
      <c r="B218" s="195"/>
      <c r="C218" s="1084" t="s">
        <v>530</v>
      </c>
      <c r="D218" s="1085" t="s">
        <v>47</v>
      </c>
      <c r="E218" s="1333">
        <v>0</v>
      </c>
      <c r="F218" s="1334">
        <v>0</v>
      </c>
      <c r="G218" s="1334">
        <v>0</v>
      </c>
      <c r="H218" s="1335">
        <v>0</v>
      </c>
      <c r="I218" s="489" t="s">
        <v>496</v>
      </c>
      <c r="J218" s="1336">
        <v>0</v>
      </c>
      <c r="V218" s="247"/>
      <c r="W218" s="114"/>
      <c r="X218" s="248"/>
      <c r="Y218" s="101"/>
      <c r="Z218" s="101"/>
      <c r="AA218" s="101"/>
      <c r="AB218" s="167"/>
      <c r="AC218" s="101"/>
      <c r="AD218" s="497"/>
      <c r="AE218" s="101"/>
      <c r="AF218" s="101"/>
      <c r="AG218" s="101"/>
      <c r="AH218" s="101"/>
      <c r="AI218" s="101"/>
      <c r="AJ218" s="101"/>
      <c r="AK218" s="166"/>
      <c r="AL218" s="91"/>
      <c r="AM218" s="91"/>
      <c r="AN218" s="91"/>
      <c r="AO218" s="91"/>
      <c r="AP218" s="91"/>
      <c r="AQ218" s="91"/>
      <c r="AR218" s="91"/>
      <c r="AS218" s="91"/>
      <c r="AT218" s="91"/>
      <c r="AU218" s="91"/>
      <c r="AV218" s="91"/>
      <c r="AW218" s="91"/>
      <c r="AX218" s="91"/>
      <c r="AY218" s="91"/>
      <c r="AZ218" s="91"/>
      <c r="BA218" s="91"/>
      <c r="BB218" s="91"/>
      <c r="BC218" s="91"/>
      <c r="BD218" s="91"/>
      <c r="BE218" s="91"/>
      <c r="BF218" s="91"/>
      <c r="BG218" s="91"/>
      <c r="BH218" s="91"/>
      <c r="BI218" s="91"/>
    </row>
    <row r="219" spans="2:61" ht="14.25" customHeight="1" thickBot="1">
      <c r="V219" s="83"/>
      <c r="W219" s="514"/>
      <c r="X219" s="86"/>
      <c r="Y219" s="559"/>
      <c r="Z219" s="559"/>
      <c r="AA219" s="559"/>
      <c r="AB219" s="560"/>
      <c r="AC219" s="559"/>
      <c r="AD219" s="565"/>
      <c r="AE219" s="559"/>
      <c r="AF219" s="559"/>
      <c r="AG219" s="559"/>
      <c r="AH219" s="560"/>
      <c r="AI219" s="560"/>
      <c r="AJ219" s="559"/>
      <c r="AK219" s="559"/>
      <c r="AL219" s="91"/>
      <c r="AM219" s="91"/>
      <c r="AN219" s="91"/>
      <c r="AO219" s="91"/>
      <c r="AP219" s="91"/>
      <c r="AQ219" s="91"/>
      <c r="AR219" s="91"/>
      <c r="AS219" s="91"/>
      <c r="AT219" s="91"/>
      <c r="AU219" s="91"/>
      <c r="AV219" s="504"/>
      <c r="AW219" s="91"/>
      <c r="AX219" s="504"/>
      <c r="AY219" s="91"/>
      <c r="AZ219" s="91"/>
      <c r="BA219" s="91"/>
      <c r="BB219" s="91"/>
      <c r="BC219" s="91"/>
      <c r="BD219" s="91"/>
      <c r="BE219" s="91"/>
      <c r="BF219" s="91"/>
      <c r="BG219" s="91"/>
      <c r="BH219" s="91"/>
      <c r="BI219" s="91"/>
    </row>
    <row r="220" spans="2:61" ht="18.75" customHeight="1">
      <c r="B220" s="75"/>
      <c r="C220" s="1328"/>
      <c r="D220" s="1372"/>
      <c r="E220" s="1346"/>
      <c r="F220" s="1057"/>
      <c r="G220" s="1347"/>
      <c r="H220" s="1348"/>
      <c r="I220" s="638" t="s">
        <v>323</v>
      </c>
      <c r="J220" s="1329">
        <v>0</v>
      </c>
      <c r="V220" s="91"/>
      <c r="W220" s="545"/>
      <c r="X220" s="91"/>
      <c r="Y220" s="546"/>
      <c r="Z220" s="546"/>
      <c r="AA220" s="546"/>
      <c r="AB220" s="546"/>
      <c r="AC220" s="547"/>
      <c r="AD220" s="546"/>
      <c r="AE220" s="546"/>
      <c r="AF220" s="546"/>
      <c r="AG220" s="548"/>
      <c r="AH220" s="548"/>
      <c r="AI220" s="546"/>
      <c r="AJ220" s="546"/>
      <c r="AK220" s="549"/>
      <c r="AL220" s="91"/>
      <c r="AM220" s="91"/>
      <c r="AN220" s="91"/>
      <c r="AO220" s="91"/>
      <c r="AP220" s="512"/>
      <c r="AQ220" s="91"/>
      <c r="AR220" s="91"/>
      <c r="AS220" s="91"/>
      <c r="AT220" s="91"/>
      <c r="AU220" s="91"/>
      <c r="AV220" s="91"/>
      <c r="AW220" s="91"/>
      <c r="AX220" s="504"/>
      <c r="AY220" s="91"/>
      <c r="AZ220" s="91"/>
      <c r="BA220" s="91"/>
      <c r="BB220" s="91"/>
      <c r="BC220" s="91"/>
      <c r="BD220" s="91"/>
      <c r="BE220" s="91"/>
      <c r="BF220" s="91"/>
      <c r="BG220" s="91"/>
      <c r="BH220" s="91"/>
      <c r="BI220" s="91"/>
    </row>
    <row r="221" spans="2:61" ht="15.75" customHeight="1">
      <c r="B221" s="1363" t="s">
        <v>359</v>
      </c>
      <c r="C221" s="1351" t="s">
        <v>520</v>
      </c>
      <c r="D221" s="1373">
        <v>0.35</v>
      </c>
      <c r="E221" s="873">
        <v>31.5</v>
      </c>
      <c r="F221" s="874">
        <v>32.200000000000003</v>
      </c>
      <c r="G221" s="875">
        <v>134.05000000000001</v>
      </c>
      <c r="H221" s="876">
        <v>952</v>
      </c>
      <c r="I221" s="1090" t="s">
        <v>65</v>
      </c>
      <c r="J221" s="1330">
        <v>0</v>
      </c>
      <c r="P221" s="589"/>
      <c r="Q221" s="590"/>
      <c r="R221" s="590"/>
      <c r="S221" s="1378"/>
      <c r="T221" s="1379"/>
      <c r="U221" s="91"/>
      <c r="V221" s="263"/>
      <c r="W221" s="502"/>
      <c r="X221" s="106"/>
      <c r="Y221" s="106"/>
      <c r="Z221" s="106"/>
      <c r="AA221" s="106"/>
      <c r="AB221" s="106"/>
      <c r="AC221" s="106"/>
      <c r="AD221" s="106"/>
      <c r="AE221" s="106"/>
      <c r="AF221" s="106"/>
      <c r="AG221" s="106"/>
      <c r="AH221" s="106"/>
      <c r="AI221" s="106"/>
      <c r="AJ221" s="106"/>
      <c r="AK221" s="91"/>
      <c r="AL221" s="91"/>
      <c r="AM221" s="91"/>
      <c r="AN221" s="91"/>
      <c r="AO221" s="91"/>
      <c r="AP221" s="91"/>
      <c r="AQ221" s="91"/>
      <c r="AR221" s="91"/>
      <c r="AS221" s="91"/>
      <c r="AT221" s="91"/>
      <c r="AU221" s="91"/>
      <c r="AV221" s="91"/>
      <c r="AW221" s="91"/>
      <c r="AX221" s="91"/>
      <c r="AY221" s="91"/>
      <c r="AZ221" s="91"/>
      <c r="BA221" s="91"/>
      <c r="BB221" s="91"/>
      <c r="BC221" s="91"/>
      <c r="BD221" s="91"/>
      <c r="BE221" s="91"/>
      <c r="BF221" s="91"/>
      <c r="BG221" s="91"/>
      <c r="BH221" s="91"/>
      <c r="BI221" s="91"/>
    </row>
    <row r="222" spans="2:61" ht="13.5" customHeight="1">
      <c r="B222" s="711"/>
      <c r="C222" s="177"/>
      <c r="D222" s="1103"/>
      <c r="E222" s="1374"/>
      <c r="F222" s="1327"/>
      <c r="G222" s="1108"/>
      <c r="H222" s="1375"/>
      <c r="I222" s="1092" t="s">
        <v>66</v>
      </c>
      <c r="J222" s="1331">
        <v>0</v>
      </c>
      <c r="P222" s="591"/>
      <c r="Q222" s="591"/>
      <c r="R222" s="591"/>
      <c r="S222" s="1378"/>
      <c r="T222" s="1379"/>
      <c r="U222" s="91"/>
      <c r="V222" s="100"/>
      <c r="W222" s="248"/>
      <c r="X222" s="83"/>
      <c r="Y222" s="114"/>
      <c r="Z222" s="114"/>
      <c r="AA222" s="114"/>
      <c r="AB222" s="206"/>
      <c r="AC222" s="206"/>
      <c r="AD222" s="516"/>
      <c r="AE222" s="114"/>
      <c r="AF222" s="114"/>
      <c r="AG222" s="206"/>
      <c r="AH222" s="114"/>
      <c r="AI222" s="114"/>
      <c r="AJ222" s="114"/>
      <c r="AK222" s="114"/>
      <c r="AL222" s="91"/>
      <c r="AM222" s="91"/>
      <c r="AN222" s="91"/>
      <c r="AO222" s="91"/>
      <c r="AP222" s="91"/>
      <c r="AQ222" s="91"/>
      <c r="AR222" s="91"/>
      <c r="AS222" s="91"/>
      <c r="AT222" s="91"/>
      <c r="AU222" s="91"/>
      <c r="AV222" s="91"/>
      <c r="AW222" s="91"/>
      <c r="AX222" s="91"/>
      <c r="AY222" s="91"/>
      <c r="AZ222" s="91"/>
      <c r="BA222" s="91"/>
      <c r="BB222" s="91"/>
      <c r="BC222" s="91"/>
      <c r="BD222" s="91"/>
      <c r="BE222" s="91"/>
      <c r="BF222" s="91"/>
      <c r="BG222" s="91"/>
      <c r="BH222" s="91"/>
      <c r="BI222" s="91"/>
    </row>
    <row r="223" spans="2:61" ht="18.75" customHeight="1">
      <c r="B223" s="1364"/>
      <c r="C223" s="1354" t="s">
        <v>519</v>
      </c>
      <c r="D223" s="1371"/>
      <c r="E223" s="1376">
        <f>(E79+E108+E141+E170+E203)/5</f>
        <v>31.5</v>
      </c>
      <c r="F223" s="1361">
        <f>(F79+F108+F141+F170+F203)/5</f>
        <v>32.200000000000003</v>
      </c>
      <c r="G223" s="1360">
        <f>(G79+G108+G141+G170+G203)/5</f>
        <v>134.04999999999998</v>
      </c>
      <c r="H223" s="1377">
        <f>(H79+H108+H141+H170+H203)/5</f>
        <v>951.9996000000001</v>
      </c>
      <c r="I223" s="488" t="s">
        <v>547</v>
      </c>
      <c r="J223" s="1332"/>
      <c r="P223" s="1186"/>
      <c r="Q223" s="1186"/>
      <c r="R223" s="1186"/>
      <c r="S223" s="1378"/>
      <c r="T223" s="1379"/>
      <c r="U223" s="91"/>
      <c r="V223" s="100"/>
      <c r="W223" s="91"/>
      <c r="X223" s="248"/>
      <c r="Y223" s="561"/>
      <c r="Z223" s="561"/>
      <c r="AA223" s="561"/>
      <c r="AB223" s="561"/>
      <c r="AC223" s="561"/>
      <c r="AD223" s="561"/>
      <c r="AE223" s="561"/>
      <c r="AF223" s="561"/>
      <c r="AG223" s="561"/>
      <c r="AH223" s="561"/>
      <c r="AI223" s="561"/>
      <c r="AJ223" s="561"/>
      <c r="AK223" s="561"/>
      <c r="AL223" s="91"/>
      <c r="AM223" s="91"/>
      <c r="AN223" s="91"/>
      <c r="AO223" s="91"/>
      <c r="AP223" s="91"/>
      <c r="AQ223" s="91"/>
      <c r="AR223" s="91"/>
      <c r="AS223" s="91"/>
      <c r="AT223" s="91"/>
      <c r="AU223" s="91"/>
      <c r="AV223" s="91"/>
      <c r="AW223" s="91"/>
      <c r="AX223" s="91"/>
      <c r="AY223" s="91"/>
      <c r="AZ223" s="91"/>
      <c r="BA223" s="91"/>
      <c r="BB223" s="91"/>
      <c r="BC223" s="91"/>
      <c r="BD223" s="91"/>
      <c r="BE223" s="91"/>
      <c r="BF223" s="91"/>
      <c r="BG223" s="91"/>
      <c r="BH223" s="91"/>
      <c r="BI223" s="91"/>
    </row>
    <row r="224" spans="2:61" ht="18.75" customHeight="1" thickBot="1">
      <c r="B224" s="50"/>
      <c r="C224" s="1353" t="s">
        <v>530</v>
      </c>
      <c r="D224" s="485" t="s">
        <v>47</v>
      </c>
      <c r="E224" s="1356">
        <v>0</v>
      </c>
      <c r="F224" s="1357">
        <v>0</v>
      </c>
      <c r="G224" s="1357">
        <v>0</v>
      </c>
      <c r="H224" s="1358">
        <v>0</v>
      </c>
      <c r="I224" s="489" t="s">
        <v>496</v>
      </c>
      <c r="J224" s="1336">
        <v>0</v>
      </c>
      <c r="P224" s="1359"/>
      <c r="Q224" s="1359"/>
      <c r="R224" s="1359"/>
      <c r="S224" s="311"/>
      <c r="T224" s="324"/>
      <c r="U224" s="91"/>
      <c r="V224" s="91"/>
      <c r="W224" s="164"/>
      <c r="X224" s="91"/>
      <c r="Y224" s="106"/>
      <c r="Z224" s="106"/>
      <c r="AA224" s="106"/>
      <c r="AB224" s="106"/>
      <c r="AC224" s="106"/>
      <c r="AD224" s="106"/>
      <c r="AE224" s="106"/>
      <c r="AF224" s="106"/>
      <c r="AG224" s="106"/>
      <c r="AH224" s="106"/>
      <c r="AI224" s="106"/>
      <c r="AJ224" s="106"/>
      <c r="AK224" s="91"/>
      <c r="AL224" s="91"/>
      <c r="AM224" s="509"/>
      <c r="AN224" s="87"/>
      <c r="AO224" s="509"/>
      <c r="AP224" s="176"/>
      <c r="AQ224" s="505"/>
      <c r="AR224" s="509"/>
      <c r="AS224" s="176"/>
      <c r="AT224" s="176"/>
      <c r="AU224" s="509"/>
      <c r="AV224" s="504"/>
      <c r="AW224" s="509"/>
      <c r="AX224" s="509"/>
      <c r="AY224" s="91"/>
      <c r="AZ224" s="101"/>
      <c r="BA224" s="101"/>
      <c r="BB224" s="166"/>
      <c r="BC224" s="91"/>
      <c r="BD224" s="91"/>
      <c r="BE224" s="91"/>
      <c r="BF224" s="91"/>
      <c r="BG224" s="91"/>
      <c r="BH224" s="91"/>
      <c r="BI224" s="91"/>
    </row>
    <row r="225" spans="2:61" ht="15" customHeight="1" thickBot="1">
      <c r="P225" s="1380"/>
      <c r="Q225" s="1380"/>
      <c r="R225" s="1380"/>
      <c r="S225" s="311"/>
      <c r="T225" s="1379"/>
      <c r="U225" s="91"/>
      <c r="V225" s="100"/>
      <c r="W225" s="114"/>
      <c r="X225" s="232"/>
      <c r="Y225" s="101"/>
      <c r="Z225" s="101"/>
      <c r="AA225" s="101"/>
      <c r="AB225" s="167"/>
      <c r="AC225" s="101"/>
      <c r="AD225" s="497"/>
      <c r="AE225" s="101"/>
      <c r="AF225" s="101"/>
      <c r="AG225" s="101"/>
      <c r="AH225" s="144"/>
      <c r="AI225" s="497"/>
      <c r="AJ225" s="101"/>
      <c r="AK225" s="101"/>
      <c r="AL225" s="91"/>
      <c r="AM225" s="509"/>
      <c r="AN225" s="509"/>
      <c r="AO225" s="509"/>
      <c r="AP225" s="509"/>
      <c r="AQ225" s="509"/>
      <c r="AR225" s="509"/>
      <c r="AS225" s="509"/>
      <c r="AT225" s="509"/>
      <c r="AU225" s="509"/>
      <c r="AV225" s="509"/>
      <c r="AW225" s="509"/>
      <c r="AX225" s="509"/>
      <c r="AY225" s="91"/>
      <c r="AZ225" s="144"/>
      <c r="BA225" s="101"/>
      <c r="BB225" s="166"/>
      <c r="BC225" s="91"/>
      <c r="BD225" s="91"/>
      <c r="BE225" s="91"/>
      <c r="BF225" s="91"/>
      <c r="BG225" s="91"/>
      <c r="BH225" s="91"/>
      <c r="BI225" s="91"/>
    </row>
    <row r="226" spans="2:61" ht="16.5" customHeight="1">
      <c r="B226" s="243"/>
      <c r="C226" s="1365"/>
      <c r="D226" s="1368"/>
      <c r="E226" s="1346"/>
      <c r="F226" s="1057"/>
      <c r="G226" s="1347"/>
      <c r="H226" s="1348"/>
      <c r="I226" s="638" t="s">
        <v>323</v>
      </c>
      <c r="J226" s="1329">
        <v>0</v>
      </c>
      <c r="P226" s="106"/>
      <c r="Q226" s="91"/>
      <c r="R226" s="91"/>
      <c r="S226" s="91"/>
      <c r="T226" s="91"/>
      <c r="U226" s="91"/>
      <c r="V226" s="264"/>
      <c r="W226" s="114"/>
      <c r="X226" s="248"/>
      <c r="Y226" s="101"/>
      <c r="Z226" s="101"/>
      <c r="AA226" s="101"/>
      <c r="AB226" s="167"/>
      <c r="AC226" s="101"/>
      <c r="AD226" s="101"/>
      <c r="AE226" s="101"/>
      <c r="AF226" s="101"/>
      <c r="AG226" s="101"/>
      <c r="AH226" s="101"/>
      <c r="AI226" s="101"/>
      <c r="AJ226" s="101"/>
      <c r="AK226" s="166"/>
      <c r="AL226" s="91"/>
      <c r="AM226" s="91"/>
      <c r="AN226" s="91"/>
      <c r="AO226" s="91"/>
      <c r="AP226" s="176"/>
      <c r="AQ226" s="176"/>
      <c r="AR226" s="91"/>
      <c r="AS226" s="176"/>
      <c r="AT226" s="176"/>
      <c r="AU226" s="91"/>
      <c r="AV226" s="87"/>
      <c r="AW226" s="91"/>
      <c r="AX226" s="91"/>
      <c r="AY226" s="91"/>
      <c r="AZ226" s="91"/>
      <c r="BA226" s="91"/>
      <c r="BB226" s="91"/>
      <c r="BC226" s="91"/>
      <c r="BD226" s="91"/>
      <c r="BE226" s="91"/>
      <c r="BF226" s="91"/>
      <c r="BG226" s="91"/>
      <c r="BH226" s="91"/>
      <c r="BI226" s="91"/>
    </row>
    <row r="227" spans="2:61" ht="13.5" customHeight="1">
      <c r="B227" s="1369" t="s">
        <v>359</v>
      </c>
      <c r="C227" s="1367" t="s">
        <v>360</v>
      </c>
      <c r="D227" s="1370">
        <v>0.6</v>
      </c>
      <c r="E227" s="1010">
        <v>54</v>
      </c>
      <c r="F227" s="878">
        <v>55.2</v>
      </c>
      <c r="G227" s="879">
        <v>229.8</v>
      </c>
      <c r="H227" s="1107">
        <v>1632</v>
      </c>
      <c r="I227" s="1090" t="s">
        <v>65</v>
      </c>
      <c r="J227" s="1330">
        <v>0</v>
      </c>
      <c r="V227" s="266"/>
      <c r="W227" s="114"/>
      <c r="X227" s="248"/>
      <c r="Y227" s="101"/>
      <c r="Z227" s="101"/>
      <c r="AA227" s="101"/>
      <c r="AB227" s="167"/>
      <c r="AC227" s="101"/>
      <c r="AD227" s="101"/>
      <c r="AE227" s="101"/>
      <c r="AF227" s="101"/>
      <c r="AG227" s="101"/>
      <c r="AH227" s="101"/>
      <c r="AI227" s="101"/>
      <c r="AJ227" s="101"/>
      <c r="AK227" s="166"/>
      <c r="AL227" s="91"/>
      <c r="AM227" s="540"/>
      <c r="AN227" s="541"/>
      <c r="AO227" s="542"/>
      <c r="AP227" s="543"/>
      <c r="AQ227" s="503"/>
      <c r="AR227" s="503"/>
      <c r="AS227" s="503"/>
      <c r="AT227" s="503"/>
      <c r="AU227" s="503"/>
      <c r="AV227" s="503"/>
      <c r="AW227" s="540"/>
      <c r="AX227" s="540"/>
      <c r="AY227" s="544"/>
      <c r="AZ227" s="91"/>
      <c r="BA227" s="91"/>
      <c r="BB227" s="91"/>
      <c r="BC227" s="91"/>
      <c r="BD227" s="91"/>
      <c r="BE227" s="91"/>
      <c r="BF227" s="91"/>
      <c r="BG227" s="91"/>
      <c r="BH227" s="91"/>
      <c r="BI227" s="91"/>
    </row>
    <row r="228" spans="2:61" ht="13.5" customHeight="1">
      <c r="B228" s="55"/>
      <c r="C228" s="1600" t="s">
        <v>580</v>
      </c>
      <c r="D228" s="1019"/>
      <c r="E228" s="1374"/>
      <c r="F228" s="1327"/>
      <c r="G228" s="1108"/>
      <c r="H228" s="1375"/>
      <c r="I228" s="1092" t="s">
        <v>66</v>
      </c>
      <c r="J228" s="1331">
        <v>0</v>
      </c>
      <c r="V228" s="266"/>
      <c r="W228" s="114"/>
      <c r="X228" s="248"/>
      <c r="Y228" s="101"/>
      <c r="Z228" s="101"/>
      <c r="AA228" s="101"/>
      <c r="AB228" s="167"/>
      <c r="AC228" s="101"/>
      <c r="AD228" s="101"/>
      <c r="AE228" s="101"/>
      <c r="AF228" s="101"/>
      <c r="AG228" s="101"/>
      <c r="AH228" s="101"/>
      <c r="AI228" s="101"/>
      <c r="AJ228" s="101"/>
      <c r="AK228" s="166"/>
      <c r="AL228" s="91"/>
      <c r="AM228" s="506"/>
      <c r="AN228" s="506"/>
      <c r="AO228" s="506"/>
      <c r="AP228" s="550"/>
      <c r="AQ228" s="506"/>
      <c r="AR228" s="506"/>
      <c r="AS228" s="506"/>
      <c r="AT228" s="506"/>
      <c r="AU228" s="506"/>
      <c r="AV228" s="506"/>
      <c r="AW228" s="506"/>
      <c r="AX228" s="506"/>
      <c r="AY228" s="506"/>
      <c r="AZ228" s="91"/>
      <c r="BA228" s="91"/>
      <c r="BB228" s="91"/>
      <c r="BC228" s="91"/>
      <c r="BD228" s="91"/>
      <c r="BE228" s="91"/>
      <c r="BF228" s="91"/>
      <c r="BG228" s="91"/>
      <c r="BH228" s="91"/>
      <c r="BI228" s="91"/>
    </row>
    <row r="229" spans="2:61" ht="15" customHeight="1" thickBot="1">
      <c r="B229" s="88"/>
      <c r="C229" s="597" t="s">
        <v>519</v>
      </c>
      <c r="D229" s="1410"/>
      <c r="E229" s="1425">
        <f>(E83+E112+E145+E174+E207)/5</f>
        <v>54</v>
      </c>
      <c r="F229" s="1426">
        <f>(F83+F112+F145+F174+F207)/5</f>
        <v>55.2</v>
      </c>
      <c r="G229" s="1427">
        <f>(G83+G112+G145+G174+G207)/5</f>
        <v>229.8</v>
      </c>
      <c r="H229" s="1428">
        <f>(H83+H112+H145+H174+H207)/5</f>
        <v>1631.9995999999999</v>
      </c>
      <c r="I229" s="488" t="s">
        <v>547</v>
      </c>
      <c r="J229" s="1332"/>
      <c r="V229" s="266"/>
      <c r="W229" s="114"/>
      <c r="X229" s="248"/>
      <c r="Y229" s="101"/>
      <c r="Z229" s="101"/>
      <c r="AA229" s="101"/>
      <c r="AB229" s="167"/>
      <c r="AC229" s="101"/>
      <c r="AD229" s="101"/>
      <c r="AE229" s="101"/>
      <c r="AF229" s="101"/>
      <c r="AG229" s="101"/>
      <c r="AH229" s="101"/>
      <c r="AI229" s="101"/>
      <c r="AJ229" s="101"/>
      <c r="AK229" s="166"/>
      <c r="AL229" s="91"/>
      <c r="AM229" s="101"/>
      <c r="AN229" s="101"/>
      <c r="AO229" s="101"/>
      <c r="AP229" s="167"/>
      <c r="AQ229" s="530"/>
      <c r="AR229" s="530"/>
      <c r="AS229" s="530"/>
      <c r="AT229" s="530"/>
      <c r="AU229" s="101"/>
      <c r="AV229" s="144"/>
      <c r="AW229" s="101"/>
      <c r="AX229" s="101"/>
      <c r="AY229" s="110"/>
      <c r="AZ229" s="91"/>
      <c r="BA229" s="91"/>
      <c r="BB229" s="91"/>
      <c r="BC229" s="91"/>
      <c r="BD229" s="91"/>
      <c r="BE229" s="91"/>
      <c r="BF229" s="91"/>
      <c r="BG229" s="91"/>
      <c r="BH229" s="91"/>
      <c r="BI229" s="91"/>
    </row>
    <row r="230" spans="2:61" ht="20.25" customHeight="1" thickBot="1">
      <c r="B230" s="1411"/>
      <c r="C230" s="1412" t="s">
        <v>530</v>
      </c>
      <c r="D230" s="1413" t="s">
        <v>47</v>
      </c>
      <c r="E230" s="1395">
        <v>0</v>
      </c>
      <c r="F230" s="1396">
        <v>0</v>
      </c>
      <c r="G230" s="1396">
        <v>0</v>
      </c>
      <c r="H230" s="1397">
        <v>0</v>
      </c>
      <c r="I230" s="489" t="s">
        <v>496</v>
      </c>
      <c r="J230" s="1336">
        <v>0</v>
      </c>
      <c r="V230" s="111"/>
      <c r="W230" s="164"/>
      <c r="X230" s="91"/>
      <c r="Y230" s="106"/>
      <c r="Z230" s="569"/>
      <c r="AA230" s="569"/>
      <c r="AB230" s="569"/>
      <c r="AC230" s="106"/>
      <c r="AD230" s="106"/>
      <c r="AE230" s="106"/>
      <c r="AF230" s="106"/>
      <c r="AG230" s="106"/>
      <c r="AH230" s="106"/>
      <c r="AI230" s="106"/>
      <c r="AJ230" s="106"/>
      <c r="AK230" s="91"/>
      <c r="AL230" s="91"/>
      <c r="AM230" s="562"/>
      <c r="AN230" s="562"/>
      <c r="AO230" s="562"/>
      <c r="AP230" s="567"/>
      <c r="AQ230" s="562"/>
      <c r="AR230" s="562"/>
      <c r="AS230" s="562"/>
      <c r="AT230" s="562"/>
      <c r="AU230" s="563"/>
      <c r="AV230" s="563"/>
      <c r="AW230" s="562"/>
      <c r="AX230" s="562"/>
      <c r="AY230" s="562"/>
      <c r="AZ230" s="91"/>
      <c r="BA230" s="91"/>
      <c r="BB230" s="91"/>
      <c r="BC230" s="91"/>
      <c r="BD230" s="91"/>
      <c r="BE230" s="91"/>
      <c r="BF230" s="91"/>
      <c r="BG230" s="91"/>
      <c r="BH230" s="91"/>
      <c r="BI230" s="91"/>
    </row>
    <row r="231" spans="2:61" ht="14.25" customHeight="1">
      <c r="O231" s="588"/>
      <c r="V231" s="110"/>
      <c r="W231" s="98"/>
      <c r="X231" s="82"/>
      <c r="Y231" s="101"/>
      <c r="Z231" s="101"/>
      <c r="AA231" s="101"/>
      <c r="AB231" s="167"/>
      <c r="AC231" s="101"/>
      <c r="AD231" s="497"/>
      <c r="AE231" s="101"/>
      <c r="AF231" s="101"/>
      <c r="AG231" s="101"/>
      <c r="AH231" s="144"/>
      <c r="AI231" s="497"/>
      <c r="AJ231" s="101"/>
      <c r="AK231" s="101"/>
      <c r="AL231" s="91"/>
      <c r="AM231" s="91"/>
      <c r="AN231" s="91"/>
      <c r="AO231" s="91"/>
      <c r="AP231" s="91"/>
      <c r="AQ231" s="91"/>
      <c r="AR231" s="91"/>
      <c r="AS231" s="91"/>
      <c r="AT231" s="91"/>
      <c r="AU231" s="91"/>
      <c r="AV231" s="91"/>
      <c r="AW231" s="91"/>
      <c r="AX231" s="91"/>
      <c r="AY231" s="91"/>
      <c r="AZ231" s="91"/>
      <c r="BA231" s="91"/>
      <c r="BB231" s="91"/>
      <c r="BC231" s="91"/>
      <c r="BD231" s="91"/>
      <c r="BE231" s="91"/>
      <c r="BF231" s="91"/>
      <c r="BG231" s="91"/>
      <c r="BH231" s="91"/>
      <c r="BI231" s="91"/>
    </row>
    <row r="232" spans="2:61" ht="14.25" customHeight="1">
      <c r="B232" s="79"/>
      <c r="C232" s="79"/>
      <c r="D232" s="1222" t="s">
        <v>313</v>
      </c>
      <c r="E232" s="79"/>
      <c r="F232" s="79"/>
      <c r="G232" s="1223"/>
      <c r="H232" s="79"/>
      <c r="I232" s="79"/>
      <c r="J232" s="79"/>
      <c r="O232" s="591"/>
      <c r="V232" s="100"/>
      <c r="W232" s="87"/>
      <c r="X232" s="83"/>
      <c r="Y232" s="101"/>
      <c r="Z232" s="101"/>
      <c r="AA232" s="101"/>
      <c r="AB232" s="167"/>
      <c r="AC232" s="530"/>
      <c r="AD232" s="530"/>
      <c r="AE232" s="570"/>
      <c r="AF232" s="530"/>
      <c r="AG232" s="101"/>
      <c r="AH232" s="144"/>
      <c r="AI232" s="101"/>
      <c r="AJ232" s="101"/>
      <c r="AK232" s="110"/>
      <c r="AL232" s="91"/>
      <c r="AM232" s="91"/>
      <c r="AN232" s="91"/>
      <c r="AO232" s="91"/>
      <c r="AP232" s="91"/>
      <c r="AQ232" s="91"/>
      <c r="AR232" s="91"/>
      <c r="AS232" s="91"/>
      <c r="AT232" s="91"/>
      <c r="AU232" s="91"/>
      <c r="AV232" s="504"/>
      <c r="AW232" s="91"/>
      <c r="AX232" s="504"/>
      <c r="AY232" s="91"/>
      <c r="AZ232" s="91"/>
      <c r="BA232" s="91"/>
      <c r="BB232" s="91"/>
      <c r="BC232" s="91"/>
      <c r="BD232" s="91"/>
      <c r="BE232" s="91"/>
      <c r="BF232" s="91"/>
      <c r="BG232" s="91"/>
      <c r="BH232" s="91"/>
      <c r="BI232" s="91"/>
    </row>
    <row r="233" spans="2:61" ht="12.75" customHeight="1">
      <c r="B233" s="335" t="s">
        <v>362</v>
      </c>
      <c r="D233" s="335"/>
      <c r="E233"/>
      <c r="F233"/>
      <c r="H233" s="335"/>
      <c r="I233" s="21"/>
      <c r="J233" s="25"/>
      <c r="O233" s="1186"/>
      <c r="V233" s="111"/>
      <c r="W233" s="87"/>
      <c r="X233" s="571"/>
      <c r="Y233" s="101"/>
      <c r="Z233" s="101"/>
      <c r="AA233" s="101"/>
      <c r="AB233" s="167"/>
      <c r="AC233" s="101"/>
      <c r="AD233" s="101"/>
      <c r="AE233" s="101"/>
      <c r="AF233" s="101"/>
      <c r="AG233" s="101"/>
      <c r="AH233" s="101"/>
      <c r="AI233" s="101"/>
      <c r="AJ233" s="101"/>
      <c r="AK233" s="166"/>
      <c r="AL233" s="91"/>
      <c r="AM233" s="91"/>
      <c r="AN233" s="91"/>
      <c r="AO233" s="91"/>
      <c r="AP233" s="512"/>
      <c r="AQ233" s="91"/>
      <c r="AR233" s="91"/>
      <c r="AS233" s="91"/>
      <c r="AT233" s="91"/>
      <c r="AU233" s="91"/>
      <c r="AV233" s="91"/>
      <c r="AW233" s="91"/>
      <c r="AX233" s="504"/>
      <c r="AY233" s="91"/>
      <c r="AZ233" s="91"/>
      <c r="BA233" s="91"/>
      <c r="BB233" s="91"/>
      <c r="BC233" s="91"/>
      <c r="BD233" s="91"/>
      <c r="BE233" s="91"/>
      <c r="BF233" s="91"/>
      <c r="BG233" s="91"/>
      <c r="BH233" s="91"/>
      <c r="BI233" s="91"/>
    </row>
    <row r="234" spans="2:61" ht="13.5" customHeight="1" thickBot="1">
      <c r="B234" s="361" t="s">
        <v>594</v>
      </c>
      <c r="C234" s="21"/>
      <c r="D234" s="634" t="s">
        <v>344</v>
      </c>
      <c r="E234"/>
      <c r="G234" s="119" t="s">
        <v>542</v>
      </c>
      <c r="H234" s="626"/>
      <c r="I234" s="361"/>
      <c r="J234" s="361"/>
      <c r="O234" s="1359"/>
      <c r="V234" s="100"/>
      <c r="W234" s="97"/>
      <c r="X234" s="232"/>
      <c r="Y234" s="114"/>
      <c r="Z234" s="114"/>
      <c r="AA234" s="114"/>
      <c r="AB234" s="206"/>
      <c r="AC234" s="206"/>
      <c r="AD234" s="516"/>
      <c r="AE234" s="114"/>
      <c r="AF234" s="114"/>
      <c r="AG234" s="206"/>
      <c r="AH234" s="114"/>
      <c r="AI234" s="114"/>
      <c r="AJ234" s="114"/>
      <c r="AK234" s="114"/>
      <c r="AL234" s="91"/>
      <c r="AM234" s="509"/>
      <c r="AN234" s="97"/>
      <c r="AO234" s="509"/>
      <c r="AP234" s="176"/>
      <c r="AQ234" s="505"/>
      <c r="AR234" s="509"/>
      <c r="AS234" s="176"/>
      <c r="AT234" s="176"/>
      <c r="AU234" s="509"/>
      <c r="AV234" s="504"/>
      <c r="AW234" s="509"/>
      <c r="AX234" s="509"/>
      <c r="AY234" s="91"/>
      <c r="AZ234" s="91"/>
      <c r="BA234" s="91"/>
      <c r="BB234" s="91"/>
      <c r="BC234" s="91"/>
      <c r="BD234" s="91"/>
      <c r="BE234" s="91"/>
      <c r="BF234" s="91"/>
      <c r="BG234" s="91"/>
      <c r="BH234" s="91"/>
      <c r="BI234" s="91"/>
    </row>
    <row r="235" spans="2:61" ht="15" customHeight="1" thickBot="1">
      <c r="B235" s="362" t="s">
        <v>314</v>
      </c>
      <c r="C235" s="363"/>
      <c r="D235" s="364" t="s">
        <v>315</v>
      </c>
      <c r="E235" s="199" t="s">
        <v>316</v>
      </c>
      <c r="F235" s="199"/>
      <c r="G235" s="199"/>
      <c r="H235" s="365" t="s">
        <v>317</v>
      </c>
      <c r="I235" s="366" t="s">
        <v>318</v>
      </c>
      <c r="J235" s="367" t="s">
        <v>319</v>
      </c>
      <c r="O235" s="1380"/>
      <c r="V235" s="316"/>
      <c r="W235" s="114"/>
      <c r="X235" s="248"/>
      <c r="Y235" s="101"/>
      <c r="Z235" s="101"/>
      <c r="AA235" s="101"/>
      <c r="AB235" s="167"/>
      <c r="AC235" s="101"/>
      <c r="AD235" s="101"/>
      <c r="AE235" s="497"/>
      <c r="AF235" s="101"/>
      <c r="AG235" s="101"/>
      <c r="AH235" s="101"/>
      <c r="AI235" s="101"/>
      <c r="AJ235" s="101"/>
      <c r="AK235" s="166"/>
      <c r="AL235" s="91"/>
      <c r="AM235" s="509"/>
      <c r="AN235" s="509"/>
      <c r="AO235" s="509"/>
      <c r="AP235" s="509"/>
      <c r="AQ235" s="509"/>
      <c r="AR235" s="509"/>
      <c r="AS235" s="509"/>
      <c r="AT235" s="509"/>
      <c r="AU235" s="509"/>
      <c r="AV235" s="509"/>
      <c r="AW235" s="509"/>
      <c r="AX235" s="509"/>
      <c r="AY235" s="91"/>
      <c r="AZ235" s="91"/>
      <c r="BA235" s="91"/>
      <c r="BB235" s="91"/>
      <c r="BC235" s="91"/>
      <c r="BD235" s="91"/>
      <c r="BE235" s="91"/>
      <c r="BF235" s="91"/>
      <c r="BG235" s="91"/>
      <c r="BH235" s="91"/>
      <c r="BI235" s="91"/>
    </row>
    <row r="236" spans="2:61" ht="12.75" customHeight="1">
      <c r="B236" s="368" t="s">
        <v>320</v>
      </c>
      <c r="C236" s="369" t="s">
        <v>321</v>
      </c>
      <c r="D236" s="370" t="s">
        <v>322</v>
      </c>
      <c r="E236" s="371" t="s">
        <v>323</v>
      </c>
      <c r="F236" s="371" t="s">
        <v>65</v>
      </c>
      <c r="G236" s="371" t="s">
        <v>66</v>
      </c>
      <c r="H236" s="372" t="s">
        <v>324</v>
      </c>
      <c r="I236" s="373" t="s">
        <v>325</v>
      </c>
      <c r="J236" s="374" t="s">
        <v>326</v>
      </c>
      <c r="O236" s="106"/>
      <c r="P236" s="106"/>
      <c r="V236" s="100"/>
      <c r="W236" s="87"/>
      <c r="X236" s="83"/>
      <c r="Y236" s="101"/>
      <c r="Z236" s="101"/>
      <c r="AA236" s="101"/>
      <c r="AB236" s="167"/>
      <c r="AC236" s="530"/>
      <c r="AD236" s="530"/>
      <c r="AE236" s="530"/>
      <c r="AF236" s="530"/>
      <c r="AG236" s="101"/>
      <c r="AH236" s="144"/>
      <c r="AI236" s="101"/>
      <c r="AJ236" s="101"/>
      <c r="AK236" s="166"/>
      <c r="AL236" s="91"/>
      <c r="AM236" s="91"/>
      <c r="AN236" s="91"/>
      <c r="AO236" s="91"/>
      <c r="AP236" s="176"/>
      <c r="AQ236" s="176"/>
      <c r="AR236" s="91"/>
      <c r="AS236" s="176"/>
      <c r="AT236" s="176"/>
      <c r="AU236" s="91"/>
      <c r="AV236" s="87"/>
      <c r="AW236" s="91"/>
      <c r="AX236" s="91"/>
      <c r="AY236" s="91"/>
      <c r="AZ236" s="91"/>
      <c r="BA236" s="91"/>
      <c r="BB236" s="91"/>
      <c r="BC236" s="91"/>
      <c r="BD236" s="91"/>
      <c r="BE236" s="91"/>
      <c r="BF236" s="91"/>
      <c r="BG236" s="91"/>
      <c r="BH236" s="91"/>
      <c r="BI236" s="91"/>
    </row>
    <row r="237" spans="2:61" ht="10.5" customHeight="1" thickBot="1">
      <c r="B237" s="375"/>
      <c r="C237" s="376"/>
      <c r="D237" s="377"/>
      <c r="E237" s="378" t="s">
        <v>5</v>
      </c>
      <c r="F237" s="378" t="s">
        <v>6</v>
      </c>
      <c r="G237" s="378" t="s">
        <v>7</v>
      </c>
      <c r="H237" s="379" t="s">
        <v>327</v>
      </c>
      <c r="I237" s="380" t="s">
        <v>328</v>
      </c>
      <c r="J237" s="381" t="s">
        <v>329</v>
      </c>
      <c r="L237" s="322"/>
      <c r="M237" s="87"/>
      <c r="N237" s="86"/>
      <c r="P237" s="106"/>
      <c r="V237" s="100"/>
      <c r="W237" s="87"/>
      <c r="X237" s="83"/>
      <c r="Y237" s="101"/>
      <c r="Z237" s="101"/>
      <c r="AA237" s="496"/>
      <c r="AB237" s="167"/>
      <c r="AC237" s="101"/>
      <c r="AD237" s="166"/>
      <c r="AE237" s="166"/>
      <c r="AF237" s="166"/>
      <c r="AG237" s="166"/>
      <c r="AH237" s="166"/>
      <c r="AI237" s="166"/>
      <c r="AJ237" s="166"/>
      <c r="AK237" s="166"/>
      <c r="AL237" s="91"/>
      <c r="AM237" s="540"/>
      <c r="AN237" s="541"/>
      <c r="AO237" s="542"/>
      <c r="AP237" s="543"/>
      <c r="AQ237" s="503"/>
      <c r="AR237" s="503"/>
      <c r="AS237" s="503"/>
      <c r="AT237" s="503"/>
      <c r="AU237" s="503"/>
      <c r="AV237" s="503"/>
      <c r="AW237" s="540"/>
      <c r="AX237" s="540"/>
      <c r="AY237" s="544"/>
      <c r="AZ237" s="91"/>
      <c r="BA237" s="91"/>
      <c r="BB237" s="91"/>
      <c r="BC237" s="91"/>
      <c r="BD237" s="91"/>
      <c r="BE237" s="91"/>
      <c r="BF237" s="91"/>
      <c r="BG237" s="91"/>
      <c r="BH237" s="91"/>
      <c r="BI237" s="91"/>
    </row>
    <row r="238" spans="2:61" ht="15" customHeight="1">
      <c r="B238" s="363"/>
      <c r="C238" s="413" t="s">
        <v>172</v>
      </c>
      <c r="D238" s="383"/>
      <c r="E238" s="384"/>
      <c r="F238" s="385"/>
      <c r="G238" s="385"/>
      <c r="H238" s="386"/>
      <c r="I238" s="462"/>
      <c r="J238" s="388"/>
      <c r="L238" s="1272"/>
      <c r="M238" s="1272"/>
      <c r="N238" s="1272"/>
      <c r="O238" s="1287"/>
      <c r="P238" s="106"/>
      <c r="V238" s="266"/>
      <c r="W238" s="114"/>
      <c r="X238" s="248"/>
      <c r="Y238" s="101"/>
      <c r="Z238" s="101"/>
      <c r="AA238" s="101"/>
      <c r="AB238" s="167"/>
      <c r="AC238" s="101"/>
      <c r="AD238" s="497"/>
      <c r="AE238" s="101"/>
      <c r="AF238" s="101"/>
      <c r="AG238" s="101"/>
      <c r="AH238" s="101"/>
      <c r="AI238" s="101"/>
      <c r="AJ238" s="101"/>
      <c r="AK238" s="166"/>
      <c r="AL238" s="91"/>
      <c r="AM238" s="506"/>
      <c r="AN238" s="506"/>
      <c r="AO238" s="506"/>
      <c r="AP238" s="550"/>
      <c r="AQ238" s="506"/>
      <c r="AR238" s="506"/>
      <c r="AS238" s="506"/>
      <c r="AT238" s="506"/>
      <c r="AU238" s="506"/>
      <c r="AV238" s="506"/>
      <c r="AW238" s="506"/>
      <c r="AX238" s="506"/>
      <c r="AY238" s="506"/>
      <c r="AZ238" s="91"/>
      <c r="BA238" s="91"/>
      <c r="BB238" s="91"/>
      <c r="BC238" s="91"/>
      <c r="BD238" s="91"/>
      <c r="BE238" s="91"/>
      <c r="BF238" s="91"/>
      <c r="BG238" s="91"/>
      <c r="BH238" s="91"/>
      <c r="BI238" s="91"/>
    </row>
    <row r="239" spans="2:61" ht="14.25" customHeight="1">
      <c r="B239" s="389" t="s">
        <v>330</v>
      </c>
      <c r="C239" s="774" t="s">
        <v>208</v>
      </c>
      <c r="D239" s="1539">
        <v>200</v>
      </c>
      <c r="E239" s="1917">
        <v>15.414999999999999</v>
      </c>
      <c r="F239" s="1918">
        <v>15.32</v>
      </c>
      <c r="G239" s="1002">
        <v>17.07</v>
      </c>
      <c r="H239" s="466">
        <v>267.00099999999998</v>
      </c>
      <c r="I239" s="416">
        <v>54</v>
      </c>
      <c r="J239" s="1120" t="s">
        <v>446</v>
      </c>
      <c r="L239" s="41"/>
      <c r="M239" s="41"/>
      <c r="N239" s="101"/>
      <c r="O239" s="1945"/>
      <c r="P239" s="106"/>
      <c r="V239" s="83"/>
      <c r="W239" s="514"/>
      <c r="X239" s="86"/>
      <c r="Y239" s="559"/>
      <c r="Z239" s="565"/>
      <c r="AA239" s="559"/>
      <c r="AB239" s="560"/>
      <c r="AC239" s="559"/>
      <c r="AD239" s="565"/>
      <c r="AE239" s="566"/>
      <c r="AF239" s="565"/>
      <c r="AG239" s="559"/>
      <c r="AH239" s="566"/>
      <c r="AI239" s="560"/>
      <c r="AJ239" s="559"/>
      <c r="AK239" s="559"/>
      <c r="AL239" s="91"/>
      <c r="AM239" s="166"/>
      <c r="AN239" s="529"/>
      <c r="AO239" s="166"/>
      <c r="AP239" s="167"/>
      <c r="AQ239" s="166"/>
      <c r="AR239" s="166"/>
      <c r="AS239" s="529"/>
      <c r="AT239" s="529"/>
      <c r="AU239" s="166"/>
      <c r="AV239" s="134"/>
      <c r="AW239" s="166"/>
      <c r="AX239" s="166"/>
      <c r="AY239" s="110"/>
      <c r="AZ239" s="91"/>
      <c r="BA239" s="91"/>
      <c r="BB239" s="91"/>
      <c r="BC239" s="91"/>
      <c r="BD239" s="91"/>
      <c r="BE239" s="91"/>
      <c r="BF239" s="91"/>
      <c r="BG239" s="91"/>
      <c r="BH239" s="91"/>
      <c r="BI239" s="91"/>
    </row>
    <row r="240" spans="2:61" ht="14.25" customHeight="1">
      <c r="B240" s="395" t="s">
        <v>342</v>
      </c>
      <c r="C240" s="1234" t="s">
        <v>390</v>
      </c>
      <c r="D240" s="1242">
        <v>200</v>
      </c>
      <c r="E240" s="1909">
        <v>0.45</v>
      </c>
      <c r="F240" s="944">
        <v>0.05</v>
      </c>
      <c r="G240" s="945">
        <v>11.31</v>
      </c>
      <c r="H240" s="713">
        <v>47.01</v>
      </c>
      <c r="I240" s="416">
        <v>67</v>
      </c>
      <c r="J240" s="1120" t="s">
        <v>391</v>
      </c>
      <c r="L240" s="5"/>
      <c r="M240" s="5"/>
      <c r="N240" s="708"/>
      <c r="O240" s="5"/>
      <c r="P240" s="106"/>
      <c r="V240" s="91"/>
      <c r="W240" s="545"/>
      <c r="X240" s="91"/>
      <c r="Y240" s="546"/>
      <c r="Z240" s="546"/>
      <c r="AA240" s="546"/>
      <c r="AB240" s="546"/>
      <c r="AC240" s="547"/>
      <c r="AD240" s="546"/>
      <c r="AE240" s="546"/>
      <c r="AF240" s="546"/>
      <c r="AG240" s="548"/>
      <c r="AH240" s="548"/>
      <c r="AI240" s="546"/>
      <c r="AJ240" s="546"/>
      <c r="AK240" s="549"/>
      <c r="AL240" s="91"/>
      <c r="AM240" s="562"/>
      <c r="AN240" s="562"/>
      <c r="AO240" s="562"/>
      <c r="AP240" s="567"/>
      <c r="AQ240" s="562"/>
      <c r="AR240" s="562"/>
      <c r="AS240" s="562"/>
      <c r="AT240" s="562"/>
      <c r="AU240" s="563"/>
      <c r="AV240" s="563"/>
      <c r="AW240" s="562"/>
      <c r="AX240" s="562"/>
      <c r="AY240" s="562"/>
      <c r="AZ240" s="91"/>
      <c r="BA240" s="91"/>
      <c r="BB240" s="91"/>
      <c r="BC240" s="91"/>
      <c r="BD240" s="91"/>
      <c r="BE240" s="91"/>
      <c r="BF240" s="91"/>
      <c r="BG240" s="91"/>
      <c r="BH240" s="91"/>
      <c r="BI240" s="91"/>
    </row>
    <row r="241" spans="2:61" ht="12.75" customHeight="1">
      <c r="B241" s="396" t="s">
        <v>11</v>
      </c>
      <c r="C241" s="1137" t="s">
        <v>206</v>
      </c>
      <c r="D241" s="1233">
        <v>30</v>
      </c>
      <c r="E241" s="1894">
        <v>1.212</v>
      </c>
      <c r="F241" s="441">
        <v>6.3419999999999996</v>
      </c>
      <c r="G241" s="1891">
        <v>6.742</v>
      </c>
      <c r="H241" s="1828">
        <v>84.894000000000005</v>
      </c>
      <c r="I241" s="416">
        <v>11</v>
      </c>
      <c r="J241" s="1120" t="s">
        <v>8</v>
      </c>
      <c r="L241" s="5"/>
      <c r="M241" s="5"/>
      <c r="N241" s="248"/>
      <c r="O241" s="5"/>
      <c r="P241" s="106"/>
      <c r="V241" s="263"/>
      <c r="W241" s="502"/>
      <c r="X241" s="106"/>
      <c r="Y241" s="106"/>
      <c r="Z241" s="106"/>
      <c r="AA241" s="106"/>
      <c r="AB241" s="106"/>
      <c r="AC241" s="106"/>
      <c r="AD241" s="106"/>
      <c r="AE241" s="106"/>
      <c r="AF241" s="106"/>
      <c r="AG241" s="106"/>
      <c r="AH241" s="106"/>
      <c r="AI241" s="106"/>
      <c r="AJ241" s="106"/>
      <c r="AK241" s="91"/>
      <c r="AL241" s="91"/>
      <c r="AM241" s="91"/>
      <c r="AN241" s="91"/>
      <c r="AO241" s="91"/>
      <c r="AP241" s="91"/>
      <c r="AQ241" s="91"/>
      <c r="AR241" s="91"/>
      <c r="AS241" s="91"/>
      <c r="AT241" s="91"/>
      <c r="AU241" s="91"/>
      <c r="AV241" s="91"/>
      <c r="AW241" s="91"/>
      <c r="AX241" s="91"/>
      <c r="AY241" s="91"/>
      <c r="AZ241" s="91"/>
      <c r="BA241" s="91"/>
      <c r="BB241" s="91"/>
      <c r="BC241" s="91"/>
      <c r="BD241" s="91"/>
      <c r="BE241" s="91"/>
      <c r="BF241" s="91"/>
      <c r="BG241" s="91"/>
      <c r="BH241" s="91"/>
      <c r="BI241" s="91"/>
    </row>
    <row r="242" spans="2:61" ht="14.25" customHeight="1">
      <c r="B242" s="397"/>
      <c r="C242" s="1137" t="s">
        <v>9</v>
      </c>
      <c r="D242" s="1140">
        <v>60</v>
      </c>
      <c r="E242" s="1756">
        <v>2.31</v>
      </c>
      <c r="F242" s="1690">
        <v>0.82</v>
      </c>
      <c r="G242" s="1683">
        <v>32.520000000000003</v>
      </c>
      <c r="H242" s="1691">
        <v>146.75</v>
      </c>
      <c r="I242" s="437">
        <v>9</v>
      </c>
      <c r="J242" s="1120" t="s">
        <v>8</v>
      </c>
      <c r="N242" s="248"/>
      <c r="P242" s="106"/>
      <c r="V242" s="100"/>
      <c r="W242" s="248"/>
      <c r="X242" s="83"/>
      <c r="Y242" s="114"/>
      <c r="Z242" s="114"/>
      <c r="AA242" s="114"/>
      <c r="AB242" s="206"/>
      <c r="AC242" s="206"/>
      <c r="AD242" s="516"/>
      <c r="AE242" s="114"/>
      <c r="AF242" s="114"/>
      <c r="AG242" s="206"/>
      <c r="AH242" s="114"/>
      <c r="AI242" s="114"/>
      <c r="AJ242" s="114"/>
      <c r="AK242" s="114"/>
      <c r="AL242" s="91"/>
      <c r="AM242" s="91"/>
      <c r="AN242" s="91"/>
      <c r="AO242" s="91"/>
      <c r="AP242" s="91"/>
      <c r="AQ242" s="91"/>
      <c r="AR242" s="91"/>
      <c r="AS242" s="91"/>
      <c r="AT242" s="91"/>
      <c r="AU242" s="91"/>
      <c r="AV242" s="504"/>
      <c r="AW242" s="91"/>
      <c r="AX242" s="504"/>
      <c r="AY242" s="91"/>
      <c r="AZ242" s="91"/>
      <c r="BA242" s="91"/>
      <c r="BB242" s="91"/>
      <c r="BC242" s="91"/>
      <c r="BD242" s="91"/>
      <c r="BE242" s="91"/>
      <c r="BF242" s="91"/>
      <c r="BG242" s="91"/>
      <c r="BH242" s="91"/>
      <c r="BI242" s="91"/>
    </row>
    <row r="243" spans="2:61" ht="13.5" customHeight="1">
      <c r="B243" s="397" t="s">
        <v>343</v>
      </c>
      <c r="C243" s="1234" t="s">
        <v>395</v>
      </c>
      <c r="D243" s="1818">
        <v>40</v>
      </c>
      <c r="E243" s="252">
        <v>2.2599999999999998</v>
      </c>
      <c r="F243" s="391">
        <v>0.6</v>
      </c>
      <c r="G243" s="1424">
        <v>16.745999999999999</v>
      </c>
      <c r="H243" s="270">
        <v>81.424000000000007</v>
      </c>
      <c r="I243" s="723">
        <v>10</v>
      </c>
      <c r="J243" s="1122" t="s">
        <v>8</v>
      </c>
      <c r="N243" s="248"/>
      <c r="P243" s="106"/>
      <c r="V243" s="100"/>
      <c r="W243" s="91"/>
      <c r="X243" s="248"/>
      <c r="Y243" s="248"/>
      <c r="Z243" s="248"/>
      <c r="AA243" s="248"/>
      <c r="AB243" s="248"/>
      <c r="AC243" s="248"/>
      <c r="AD243" s="248"/>
      <c r="AE243" s="248"/>
      <c r="AF243" s="248"/>
      <c r="AG243" s="248"/>
      <c r="AH243" s="248"/>
      <c r="AI243" s="248"/>
      <c r="AJ243" s="248"/>
      <c r="AK243" s="248"/>
      <c r="AL243" s="91"/>
      <c r="AM243" s="91"/>
      <c r="AN243" s="91"/>
      <c r="AO243" s="91"/>
      <c r="AP243" s="512"/>
      <c r="AQ243" s="91"/>
      <c r="AR243" s="91"/>
      <c r="AS243" s="91"/>
      <c r="AT243" s="91"/>
      <c r="AU243" s="91"/>
      <c r="AV243" s="91"/>
      <c r="AW243" s="91"/>
      <c r="AX243" s="504"/>
      <c r="AY243" s="91"/>
      <c r="AZ243" s="91"/>
      <c r="BA243" s="91"/>
      <c r="BB243" s="91"/>
      <c r="BC243" s="91"/>
      <c r="BD243" s="91"/>
      <c r="BE243" s="91"/>
      <c r="BF243" s="91"/>
      <c r="BG243" s="91"/>
      <c r="BH243" s="91"/>
      <c r="BI243" s="91"/>
    </row>
    <row r="244" spans="2:61" ht="16.5" customHeight="1" thickBot="1">
      <c r="B244" s="397"/>
      <c r="C244" s="1039" t="s">
        <v>445</v>
      </c>
      <c r="D244" s="404">
        <v>110</v>
      </c>
      <c r="E244" s="180">
        <v>0.44</v>
      </c>
      <c r="F244" s="729">
        <v>0.44</v>
      </c>
      <c r="G244" s="729">
        <v>10.78</v>
      </c>
      <c r="H244" s="718">
        <v>51.7</v>
      </c>
      <c r="I244" s="724">
        <v>77</v>
      </c>
      <c r="J244" s="1121" t="s">
        <v>444</v>
      </c>
      <c r="N244" s="1153"/>
      <c r="V244" s="91"/>
      <c r="W244" s="164"/>
      <c r="X244" s="91"/>
      <c r="Y244" s="106"/>
      <c r="Z244" s="106"/>
      <c r="AA244" s="106"/>
      <c r="AB244" s="106"/>
      <c r="AC244" s="106"/>
      <c r="AD244" s="106"/>
      <c r="AE244" s="106"/>
      <c r="AF244" s="106"/>
      <c r="AG244" s="106"/>
      <c r="AH244" s="106"/>
      <c r="AI244" s="106"/>
      <c r="AJ244" s="106"/>
      <c r="AK244" s="91"/>
      <c r="AL244" s="91"/>
      <c r="AM244" s="107"/>
      <c r="AN244" s="91"/>
      <c r="AO244" s="99"/>
      <c r="AP244" s="91"/>
      <c r="AQ244" s="91"/>
      <c r="AR244" s="91"/>
      <c r="AS244" s="91"/>
      <c r="AT244" s="91"/>
      <c r="AU244" s="91"/>
      <c r="AV244" s="91"/>
      <c r="AW244" s="91"/>
      <c r="AX244" s="91"/>
      <c r="AY244" s="91"/>
      <c r="AZ244" s="114"/>
      <c r="BA244" s="91"/>
      <c r="BB244" s="91"/>
      <c r="BC244" s="91"/>
      <c r="BD244" s="91"/>
      <c r="BE244" s="91"/>
      <c r="BF244" s="91"/>
      <c r="BG244" s="91"/>
      <c r="BH244" s="91"/>
      <c r="BI244" s="91"/>
    </row>
    <row r="245" spans="2:61" ht="15" customHeight="1">
      <c r="B245" s="897" t="s">
        <v>333</v>
      </c>
      <c r="C245" s="170"/>
      <c r="D245" s="1317">
        <f>SUM(D239:D244)</f>
        <v>640</v>
      </c>
      <c r="E245" s="406">
        <f>SUM(E239:E244)</f>
        <v>22.087</v>
      </c>
      <c r="F245" s="468">
        <f>SUM(F239:F244)</f>
        <v>23.572000000000003</v>
      </c>
      <c r="G245" s="408">
        <f>SUM(G239:G244)</f>
        <v>95.167999999999992</v>
      </c>
      <c r="H245" s="469">
        <f>SUM(H239:H244)</f>
        <v>678.779</v>
      </c>
      <c r="I245" s="1082" t="s">
        <v>528</v>
      </c>
      <c r="J245" s="1079" t="s">
        <v>358</v>
      </c>
      <c r="N245" s="696"/>
      <c r="O245" s="5"/>
      <c r="P245" s="106"/>
      <c r="Q245" s="11"/>
      <c r="R245" s="11"/>
      <c r="S245" s="11"/>
      <c r="T245" s="11"/>
      <c r="V245" s="266"/>
      <c r="W245" s="87"/>
      <c r="X245" s="248"/>
      <c r="Y245" s="101"/>
      <c r="Z245" s="101"/>
      <c r="AA245" s="101"/>
      <c r="AB245" s="167"/>
      <c r="AC245" s="101"/>
      <c r="AD245" s="497"/>
      <c r="AE245" s="101"/>
      <c r="AF245" s="101"/>
      <c r="AG245" s="101"/>
      <c r="AH245" s="144"/>
      <c r="AI245" s="497"/>
      <c r="AJ245" s="101"/>
      <c r="AK245" s="101"/>
      <c r="AL245" s="91"/>
      <c r="AM245" s="557"/>
      <c r="AN245" s="557"/>
      <c r="AO245" s="557"/>
      <c r="AP245" s="550"/>
      <c r="AQ245" s="503"/>
      <c r="AR245" s="503"/>
      <c r="AS245" s="503"/>
      <c r="AT245" s="503"/>
      <c r="AU245" s="503"/>
      <c r="AV245" s="503"/>
      <c r="AW245" s="540"/>
      <c r="AX245" s="540"/>
      <c r="AY245" s="544"/>
      <c r="AZ245" s="91"/>
      <c r="BA245" s="91"/>
      <c r="BB245" s="91"/>
      <c r="BC245" s="91"/>
      <c r="BD245" s="91"/>
      <c r="BE245" s="91"/>
      <c r="BF245" s="91"/>
      <c r="BG245" s="91"/>
      <c r="BH245" s="91"/>
      <c r="BI245" s="91"/>
    </row>
    <row r="246" spans="2:61" ht="14.25" customHeight="1">
      <c r="B246" s="1100"/>
      <c r="C246" s="871" t="s">
        <v>10</v>
      </c>
      <c r="D246" s="933">
        <v>0.25</v>
      </c>
      <c r="E246" s="873">
        <v>22.5</v>
      </c>
      <c r="F246" s="874">
        <v>23</v>
      </c>
      <c r="G246" s="875">
        <v>95.75</v>
      </c>
      <c r="H246" s="1099">
        <v>680</v>
      </c>
      <c r="I246" s="1318">
        <f>H246-H245</f>
        <v>1.2210000000000036</v>
      </c>
      <c r="J246" s="1019" t="s">
        <v>496</v>
      </c>
      <c r="N246" s="83"/>
      <c r="O246" s="106"/>
      <c r="P246" s="106"/>
      <c r="Q246" s="11"/>
      <c r="R246" s="11"/>
      <c r="S246" s="11"/>
      <c r="T246" s="11"/>
      <c r="V246" s="100"/>
      <c r="W246" s="114"/>
      <c r="X246" s="232"/>
      <c r="Y246" s="101"/>
      <c r="Z246" s="101"/>
      <c r="AA246" s="496"/>
      <c r="AB246" s="167"/>
      <c r="AC246" s="101"/>
      <c r="AD246" s="166"/>
      <c r="AE246" s="166"/>
      <c r="AF246" s="166"/>
      <c r="AG246" s="166"/>
      <c r="AH246" s="166"/>
      <c r="AI246" s="166"/>
      <c r="AJ246" s="166"/>
      <c r="AK246" s="166"/>
      <c r="AL246" s="91"/>
      <c r="AM246" s="558"/>
      <c r="AN246" s="558"/>
      <c r="AO246" s="558"/>
      <c r="AP246" s="558"/>
      <c r="AQ246" s="558"/>
      <c r="AR246" s="558"/>
      <c r="AS246" s="558"/>
      <c r="AT246" s="558"/>
      <c r="AU246" s="558"/>
      <c r="AV246" s="558"/>
      <c r="AW246" s="558"/>
      <c r="AX246" s="558"/>
      <c r="AY246" s="558"/>
      <c r="AZ246" s="91"/>
      <c r="BA246" s="91"/>
      <c r="BB246" s="91"/>
      <c r="BC246" s="91"/>
      <c r="BD246" s="91"/>
      <c r="BE246" s="91"/>
      <c r="BF246" s="91"/>
      <c r="BG246" s="91"/>
      <c r="BH246" s="91"/>
      <c r="BI246" s="91"/>
    </row>
    <row r="247" spans="2:61" ht="12.75" customHeight="1" thickBot="1">
      <c r="B247" s="195"/>
      <c r="C247" s="412" t="s">
        <v>505</v>
      </c>
      <c r="D247" s="1098"/>
      <c r="E247" s="1154">
        <v>-0.46</v>
      </c>
      <c r="F247" s="1155">
        <v>0.62</v>
      </c>
      <c r="G247" s="1155">
        <v>-0.15</v>
      </c>
      <c r="H247" s="1156">
        <v>-0.04</v>
      </c>
      <c r="I247" s="1096"/>
      <c r="J247" s="227"/>
      <c r="L247" s="709"/>
      <c r="M247" s="114"/>
      <c r="N247" s="556"/>
      <c r="O247" s="106"/>
      <c r="P247" s="106"/>
      <c r="Q247" s="11"/>
      <c r="R247" s="11"/>
      <c r="S247" s="11"/>
      <c r="T247" s="11"/>
      <c r="V247" s="266"/>
      <c r="W247" s="196"/>
      <c r="X247" s="232"/>
      <c r="Y247" s="101"/>
      <c r="Z247" s="101"/>
      <c r="AA247" s="101"/>
      <c r="AB247" s="167"/>
      <c r="AC247" s="530"/>
      <c r="AD247" s="530"/>
      <c r="AE247" s="530"/>
      <c r="AF247" s="530"/>
      <c r="AG247" s="101"/>
      <c r="AH247" s="144"/>
      <c r="AI247" s="101"/>
      <c r="AJ247" s="101"/>
      <c r="AK247" s="110"/>
      <c r="AL247" s="91"/>
      <c r="AM247" s="83"/>
      <c r="AN247" s="83"/>
      <c r="AO247" s="135"/>
      <c r="AP247" s="508"/>
      <c r="AQ247" s="83"/>
      <c r="AR247" s="83"/>
      <c r="AS247" s="135"/>
      <c r="AT247" s="83"/>
      <c r="AU247" s="83"/>
      <c r="AV247" s="144"/>
      <c r="AW247" s="83"/>
      <c r="AX247" s="83"/>
      <c r="AY247" s="83"/>
      <c r="AZ247" s="91"/>
      <c r="BA247" s="91"/>
      <c r="BB247" s="91"/>
      <c r="BC247" s="91"/>
      <c r="BD247" s="91"/>
      <c r="BE247" s="91"/>
      <c r="BF247" s="91"/>
      <c r="BG247" s="91"/>
      <c r="BH247" s="91"/>
      <c r="BI247" s="91"/>
    </row>
    <row r="248" spans="2:61" ht="16.5" customHeight="1">
      <c r="B248" s="402"/>
      <c r="C248" s="642" t="s">
        <v>152</v>
      </c>
      <c r="D248" s="85"/>
      <c r="E248" s="49"/>
      <c r="F248" s="414"/>
      <c r="G248" s="414"/>
      <c r="H248" s="414"/>
      <c r="I248" s="415"/>
      <c r="J248" s="415"/>
      <c r="L248" s="100"/>
      <c r="M248" s="114"/>
      <c r="N248" s="87"/>
      <c r="O248" s="106"/>
      <c r="P248" s="5"/>
      <c r="Q248" s="11"/>
      <c r="R248" s="11"/>
      <c r="S248" s="11"/>
      <c r="T248" s="11"/>
      <c r="V248" s="266"/>
      <c r="W248" s="114"/>
      <c r="X248" s="248"/>
      <c r="Y248" s="101"/>
      <c r="Z248" s="101"/>
      <c r="AA248" s="101"/>
      <c r="AB248" s="167"/>
      <c r="AC248" s="101"/>
      <c r="AD248" s="101"/>
      <c r="AE248" s="101"/>
      <c r="AF248" s="101"/>
      <c r="AG248" s="101"/>
      <c r="AH248" s="101"/>
      <c r="AI248" s="101"/>
      <c r="AJ248" s="101"/>
      <c r="AK248" s="166"/>
      <c r="AL248" s="91"/>
      <c r="AM248" s="91"/>
      <c r="AN248" s="91"/>
      <c r="AO248" s="91"/>
      <c r="AP248" s="91"/>
      <c r="AQ248" s="91"/>
      <c r="AR248" s="91"/>
      <c r="AS248" s="91"/>
      <c r="AT248" s="91"/>
      <c r="AU248" s="91"/>
      <c r="AV248" s="91"/>
      <c r="AW248" s="91"/>
      <c r="AX248" s="91"/>
      <c r="AY248" s="91"/>
      <c r="AZ248" s="91"/>
      <c r="BA248" s="91"/>
      <c r="BB248" s="91"/>
      <c r="BC248" s="91"/>
      <c r="BD248" s="91"/>
      <c r="BE248" s="91"/>
      <c r="BF248" s="91"/>
      <c r="BG248" s="91"/>
      <c r="BH248" s="91"/>
      <c r="BI248" s="91"/>
    </row>
    <row r="249" spans="2:61" ht="13.5" customHeight="1">
      <c r="B249" s="402"/>
      <c r="C249" s="1113" t="s">
        <v>564</v>
      </c>
      <c r="D249" s="1232">
        <v>80</v>
      </c>
      <c r="E249" s="173">
        <v>0.7</v>
      </c>
      <c r="F249" s="431">
        <v>0.1</v>
      </c>
      <c r="G249" s="431">
        <v>2</v>
      </c>
      <c r="H249" s="451">
        <v>11.3</v>
      </c>
      <c r="I249" s="433">
        <v>1</v>
      </c>
      <c r="J249" s="1118" t="s">
        <v>400</v>
      </c>
      <c r="L249" s="316"/>
      <c r="M249" s="114"/>
      <c r="N249" s="248"/>
      <c r="O249" s="106"/>
      <c r="P249" s="106"/>
      <c r="Q249" s="11"/>
      <c r="R249" s="11"/>
      <c r="S249" s="11"/>
      <c r="T249" s="11"/>
      <c r="V249" s="266"/>
      <c r="W249" s="114"/>
      <c r="X249" s="248"/>
      <c r="Y249" s="101"/>
      <c r="Z249" s="101"/>
      <c r="AA249" s="101"/>
      <c r="AB249" s="167"/>
      <c r="AC249" s="101"/>
      <c r="AD249" s="101"/>
      <c r="AE249" s="101"/>
      <c r="AF249" s="101"/>
      <c r="AG249" s="101"/>
      <c r="AH249" s="101"/>
      <c r="AI249" s="101"/>
      <c r="AJ249" s="101"/>
      <c r="AK249" s="166"/>
      <c r="AL249" s="91"/>
      <c r="AM249" s="91"/>
      <c r="AN249" s="91"/>
      <c r="AO249" s="91"/>
      <c r="AP249" s="91"/>
      <c r="AQ249" s="91"/>
      <c r="AR249" s="91"/>
      <c r="AS249" s="91"/>
      <c r="AT249" s="91"/>
      <c r="AU249" s="91"/>
      <c r="AV249" s="91"/>
      <c r="AW249" s="91"/>
      <c r="AX249" s="91"/>
      <c r="AY249" s="91"/>
      <c r="AZ249" s="91"/>
      <c r="BA249" s="91"/>
      <c r="BB249" s="91"/>
      <c r="BC249" s="91"/>
      <c r="BD249" s="91"/>
      <c r="BE249" s="91"/>
      <c r="BF249" s="91"/>
      <c r="BG249" s="91"/>
      <c r="BH249" s="91"/>
      <c r="BI249" s="91"/>
    </row>
    <row r="250" spans="2:61" ht="15.75" customHeight="1">
      <c r="B250" s="389" t="s">
        <v>330</v>
      </c>
      <c r="C250" s="1114" t="s">
        <v>618</v>
      </c>
      <c r="D250" s="1242">
        <v>250</v>
      </c>
      <c r="E250" s="1928">
        <v>2.5649999999999999</v>
      </c>
      <c r="F250" s="1915">
        <v>5.5419999999999998</v>
      </c>
      <c r="G250" s="1915">
        <v>24.125</v>
      </c>
      <c r="H250" s="1929">
        <v>187.53</v>
      </c>
      <c r="I250" s="416">
        <v>24</v>
      </c>
      <c r="J250" s="1971" t="s">
        <v>658</v>
      </c>
      <c r="N250" s="248"/>
      <c r="O250" s="523"/>
      <c r="P250" s="106"/>
      <c r="Q250" s="11"/>
      <c r="R250" s="11"/>
      <c r="S250" s="11"/>
      <c r="T250" s="11"/>
      <c r="V250" s="111"/>
      <c r="W250" s="164"/>
      <c r="X250" s="91"/>
      <c r="Y250" s="106"/>
      <c r="Z250" s="569"/>
      <c r="AA250" s="569"/>
      <c r="AB250" s="569"/>
      <c r="AC250" s="106"/>
      <c r="AD250" s="106"/>
      <c r="AE250" s="106"/>
      <c r="AF250" s="106"/>
      <c r="AG250" s="106"/>
      <c r="AH250" s="106"/>
      <c r="AI250" s="106"/>
      <c r="AJ250" s="106"/>
      <c r="AK250" s="91"/>
      <c r="AL250" s="91"/>
      <c r="AM250" s="509"/>
      <c r="AN250" s="509"/>
      <c r="AO250" s="509"/>
      <c r="AP250" s="176"/>
      <c r="AQ250" s="505"/>
      <c r="AR250" s="509"/>
      <c r="AS250" s="176"/>
      <c r="AT250" s="176"/>
      <c r="AU250" s="509"/>
      <c r="AV250" s="504"/>
      <c r="AW250" s="509"/>
      <c r="AX250" s="509"/>
      <c r="AY250" s="91"/>
      <c r="AZ250" s="91"/>
      <c r="BA250" s="91"/>
      <c r="BB250" s="91"/>
      <c r="BC250" s="91"/>
      <c r="BD250" s="91"/>
      <c r="BE250" s="91"/>
      <c r="BF250" s="91"/>
      <c r="BG250" s="91"/>
      <c r="BH250" s="91"/>
      <c r="BI250" s="91"/>
    </row>
    <row r="251" spans="2:61" ht="13.5" customHeight="1">
      <c r="B251" s="395" t="s">
        <v>342</v>
      </c>
      <c r="C251" s="1114" t="s">
        <v>204</v>
      </c>
      <c r="D251" s="1232" t="s">
        <v>222</v>
      </c>
      <c r="E251" s="495">
        <v>18.96</v>
      </c>
      <c r="F251" s="1915">
        <v>22.196000000000002</v>
      </c>
      <c r="G251" s="1915">
        <v>28.7</v>
      </c>
      <c r="H251" s="270">
        <v>390.404</v>
      </c>
      <c r="I251" s="457">
        <v>44</v>
      </c>
      <c r="J251" s="1118" t="s">
        <v>447</v>
      </c>
      <c r="N251" s="248"/>
      <c r="O251" s="673"/>
      <c r="P251" s="106"/>
      <c r="Q251" s="11"/>
      <c r="R251" s="11"/>
      <c r="S251" s="11"/>
      <c r="T251" s="11"/>
      <c r="V251" s="100"/>
      <c r="W251" s="97"/>
      <c r="X251" s="232"/>
      <c r="Y251" s="101"/>
      <c r="Z251" s="101"/>
      <c r="AA251" s="496"/>
      <c r="AB251" s="167"/>
      <c r="AC251" s="101"/>
      <c r="AD251" s="166"/>
      <c r="AE251" s="166"/>
      <c r="AF251" s="166"/>
      <c r="AG251" s="166"/>
      <c r="AH251" s="166"/>
      <c r="AI251" s="166"/>
      <c r="AJ251" s="166"/>
      <c r="AK251" s="166"/>
      <c r="AL251" s="91"/>
      <c r="AM251" s="509"/>
      <c r="AN251" s="509"/>
      <c r="AO251" s="509"/>
      <c r="AP251" s="509"/>
      <c r="AQ251" s="509"/>
      <c r="AR251" s="509"/>
      <c r="AS251" s="509"/>
      <c r="AT251" s="509"/>
      <c r="AU251" s="509"/>
      <c r="AV251" s="509"/>
      <c r="AW251" s="509"/>
      <c r="AX251" s="509"/>
      <c r="AY251" s="91"/>
      <c r="AZ251" s="91"/>
      <c r="BA251" s="91"/>
      <c r="BB251" s="91"/>
      <c r="BC251" s="91"/>
      <c r="BD251" s="91"/>
      <c r="BE251" s="91"/>
      <c r="BF251" s="91"/>
      <c r="BG251" s="91"/>
      <c r="BH251" s="91"/>
      <c r="BI251" s="91"/>
    </row>
    <row r="252" spans="2:61" ht="15.75" customHeight="1">
      <c r="B252" s="396" t="s">
        <v>11</v>
      </c>
      <c r="C252" s="201" t="s">
        <v>190</v>
      </c>
      <c r="D252" s="1244">
        <v>200</v>
      </c>
      <c r="E252" s="443">
        <v>1</v>
      </c>
      <c r="F252" s="644">
        <v>0.2</v>
      </c>
      <c r="G252" s="443">
        <v>20.2</v>
      </c>
      <c r="H252" s="421">
        <v>86</v>
      </c>
      <c r="I252" s="418">
        <v>75</v>
      </c>
      <c r="J252" s="1144" t="s">
        <v>431</v>
      </c>
      <c r="N252" s="696"/>
      <c r="O252" s="106"/>
      <c r="P252" s="106"/>
      <c r="Q252" s="11"/>
      <c r="R252" s="11"/>
      <c r="S252" s="11"/>
      <c r="T252" s="11"/>
      <c r="V252" s="111"/>
      <c r="W252" s="98"/>
      <c r="X252" s="232"/>
      <c r="Y252" s="101"/>
      <c r="Z252" s="101"/>
      <c r="AA252" s="101"/>
      <c r="AB252" s="167"/>
      <c r="AC252" s="530"/>
      <c r="AD252" s="530"/>
      <c r="AE252" s="530"/>
      <c r="AF252" s="530"/>
      <c r="AG252" s="101"/>
      <c r="AH252" s="144"/>
      <c r="AI252" s="101"/>
      <c r="AJ252" s="101"/>
      <c r="AK252" s="166"/>
      <c r="AL252" s="91"/>
      <c r="AM252" s="91"/>
      <c r="AN252" s="91"/>
      <c r="AO252" s="91"/>
      <c r="AP252" s="176"/>
      <c r="AQ252" s="176"/>
      <c r="AR252" s="91"/>
      <c r="AS252" s="176"/>
      <c r="AT252" s="176"/>
      <c r="AU252" s="91"/>
      <c r="AV252" s="87"/>
      <c r="AW252" s="91"/>
      <c r="AX252" s="91"/>
      <c r="AY252" s="91"/>
      <c r="AZ252" s="91"/>
      <c r="BA252" s="91"/>
      <c r="BB252" s="91"/>
      <c r="BC252" s="91"/>
      <c r="BD252" s="91"/>
      <c r="BE252" s="91"/>
      <c r="BF252" s="91"/>
      <c r="BG252" s="91"/>
      <c r="BH252" s="91"/>
      <c r="BI252" s="91"/>
    </row>
    <row r="253" spans="2:61" ht="15" customHeight="1">
      <c r="B253" s="397" t="s">
        <v>343</v>
      </c>
      <c r="C253" s="1114" t="s">
        <v>9</v>
      </c>
      <c r="D253" s="1853">
        <v>70</v>
      </c>
      <c r="E253" s="1067">
        <v>2.6949999999999998</v>
      </c>
      <c r="F253" s="1068">
        <v>0.96299999999999997</v>
      </c>
      <c r="G253" s="1069">
        <v>34.54</v>
      </c>
      <c r="H253" s="1063">
        <v>171.209</v>
      </c>
      <c r="I253" s="416">
        <v>9</v>
      </c>
      <c r="J253" s="1120" t="s">
        <v>8</v>
      </c>
      <c r="N253" s="696"/>
      <c r="O253" s="106"/>
      <c r="P253" s="106"/>
      <c r="Q253" s="11"/>
      <c r="R253" s="11"/>
      <c r="S253" s="11"/>
      <c r="T253" s="11"/>
      <c r="V253" s="100"/>
      <c r="W253" s="87"/>
      <c r="X253" s="83"/>
      <c r="Y253" s="101"/>
      <c r="Z253" s="101"/>
      <c r="AA253" s="496"/>
      <c r="AB253" s="167"/>
      <c r="AC253" s="101"/>
      <c r="AD253" s="166"/>
      <c r="AE253" s="166"/>
      <c r="AF253" s="166"/>
      <c r="AG253" s="166"/>
      <c r="AH253" s="166"/>
      <c r="AI253" s="166"/>
      <c r="AJ253" s="166"/>
      <c r="AK253" s="166"/>
      <c r="AL253" s="91"/>
      <c r="AM253" s="540"/>
      <c r="AN253" s="541"/>
      <c r="AO253" s="542"/>
      <c r="AP253" s="543"/>
      <c r="AQ253" s="503"/>
      <c r="AR253" s="503"/>
      <c r="AS253" s="503"/>
      <c r="AT253" s="503"/>
      <c r="AU253" s="503"/>
      <c r="AV253" s="503"/>
      <c r="AW253" s="540"/>
      <c r="AX253" s="540"/>
      <c r="AY253" s="544"/>
      <c r="AZ253" s="91"/>
      <c r="BA253" s="91"/>
      <c r="BB253" s="91"/>
      <c r="BC253" s="91"/>
      <c r="BD253" s="91"/>
      <c r="BE253" s="91"/>
      <c r="BF253" s="91"/>
      <c r="BG253" s="91"/>
      <c r="BH253" s="91"/>
      <c r="BI253" s="91"/>
    </row>
    <row r="254" spans="2:61" ht="15.75" customHeight="1" thickBot="1">
      <c r="B254" s="402"/>
      <c r="C254" s="1117" t="s">
        <v>395</v>
      </c>
      <c r="D254" s="1141">
        <v>50</v>
      </c>
      <c r="E254" s="1423">
        <v>2.8250000000000002</v>
      </c>
      <c r="F254" s="1424">
        <v>0.75</v>
      </c>
      <c r="G254" s="1424">
        <v>20.931999999999999</v>
      </c>
      <c r="H254" s="270">
        <v>101.78</v>
      </c>
      <c r="I254" s="459">
        <v>10</v>
      </c>
      <c r="J254" s="1123" t="s">
        <v>8</v>
      </c>
      <c r="N254" s="696"/>
      <c r="O254" s="106"/>
      <c r="P254" s="106"/>
      <c r="Q254" s="11"/>
      <c r="R254" s="11"/>
      <c r="S254" s="11"/>
      <c r="T254" s="11"/>
      <c r="V254" s="100"/>
      <c r="W254" s="87"/>
      <c r="X254" s="83"/>
      <c r="Y254" s="101"/>
      <c r="Z254" s="101"/>
      <c r="AA254" s="101"/>
      <c r="AB254" s="167"/>
      <c r="AC254" s="101"/>
      <c r="AD254" s="101"/>
      <c r="AE254" s="101"/>
      <c r="AF254" s="101"/>
      <c r="AG254" s="101"/>
      <c r="AH254" s="101"/>
      <c r="AI254" s="101"/>
      <c r="AJ254" s="101"/>
      <c r="AK254" s="166"/>
      <c r="AL254" s="91"/>
      <c r="AM254" s="506"/>
      <c r="AN254" s="506"/>
      <c r="AO254" s="506"/>
      <c r="AP254" s="550"/>
      <c r="AQ254" s="506"/>
      <c r="AR254" s="506"/>
      <c r="AS254" s="506"/>
      <c r="AT254" s="506"/>
      <c r="AU254" s="506"/>
      <c r="AV254" s="506"/>
      <c r="AW254" s="506"/>
      <c r="AX254" s="506"/>
      <c r="AY254" s="506"/>
      <c r="AZ254" s="91"/>
      <c r="BA254" s="91"/>
      <c r="BB254" s="91"/>
      <c r="BC254" s="91"/>
      <c r="BD254" s="91"/>
      <c r="BE254" s="91"/>
      <c r="BF254" s="91"/>
      <c r="BG254" s="91"/>
      <c r="BH254" s="91"/>
      <c r="BI254" s="91"/>
    </row>
    <row r="255" spans="2:61" ht="15" customHeight="1">
      <c r="B255" s="405" t="s">
        <v>337</v>
      </c>
      <c r="C255" s="34"/>
      <c r="D255" s="1540">
        <f>D249+D250+D252+D253+D254+150+50</f>
        <v>850</v>
      </c>
      <c r="E255" s="422">
        <f>SUM(E249:E254)</f>
        <v>28.745000000000001</v>
      </c>
      <c r="F255" s="407">
        <f>SUM(F249:F254)</f>
        <v>29.751000000000001</v>
      </c>
      <c r="G255" s="423">
        <f>SUM(G249:G254)</f>
        <v>130.49699999999999</v>
      </c>
      <c r="H255" s="409">
        <f>SUM(H249:H254)</f>
        <v>948.22299999999996</v>
      </c>
      <c r="I255" s="1078" t="s">
        <v>528</v>
      </c>
      <c r="J255" s="1079" t="s">
        <v>358</v>
      </c>
      <c r="L255" s="696"/>
      <c r="M255" s="707"/>
      <c r="N255" s="696"/>
      <c r="O255" s="106"/>
      <c r="P255" s="106"/>
      <c r="Q255" s="11"/>
      <c r="R255" s="11"/>
      <c r="S255" s="11"/>
      <c r="T255" s="11"/>
      <c r="V255" s="100"/>
      <c r="W255" s="87"/>
      <c r="X255" s="82"/>
      <c r="Y255" s="101"/>
      <c r="Z255" s="101"/>
      <c r="AA255" s="101"/>
      <c r="AB255" s="167"/>
      <c r="AC255" s="496"/>
      <c r="AD255" s="497"/>
      <c r="AE255" s="497"/>
      <c r="AF255" s="497"/>
      <c r="AG255" s="497"/>
      <c r="AH255" s="144"/>
      <c r="AI255" s="497"/>
      <c r="AJ255" s="497"/>
      <c r="AK255" s="166"/>
      <c r="AL255" s="91"/>
      <c r="AM255" s="166"/>
      <c r="AN255" s="529"/>
      <c r="AO255" s="166"/>
      <c r="AP255" s="167"/>
      <c r="AQ255" s="166"/>
      <c r="AR255" s="166"/>
      <c r="AS255" s="529"/>
      <c r="AT255" s="529"/>
      <c r="AU255" s="166"/>
      <c r="AV255" s="134"/>
      <c r="AW255" s="166"/>
      <c r="AX255" s="166"/>
      <c r="AY255" s="111"/>
      <c r="AZ255" s="91"/>
      <c r="BA255" s="91"/>
      <c r="BB255" s="91"/>
      <c r="BC255" s="91"/>
      <c r="BD255" s="91"/>
      <c r="BE255" s="91"/>
      <c r="BF255" s="91"/>
      <c r="BG255" s="91"/>
      <c r="BH255" s="91"/>
      <c r="BI255" s="91"/>
    </row>
    <row r="256" spans="2:61" ht="13.5" customHeight="1">
      <c r="B256" s="1100"/>
      <c r="C256" s="871" t="s">
        <v>10</v>
      </c>
      <c r="D256" s="933">
        <v>0.35</v>
      </c>
      <c r="E256" s="873">
        <v>31.5</v>
      </c>
      <c r="F256" s="874">
        <v>32.200000000000003</v>
      </c>
      <c r="G256" s="875">
        <v>134.05000000000001</v>
      </c>
      <c r="H256" s="1099">
        <v>952</v>
      </c>
      <c r="I256" s="1093">
        <f>H256-H255</f>
        <v>3.7770000000000437</v>
      </c>
      <c r="J256" s="1019" t="s">
        <v>496</v>
      </c>
      <c r="L256" s="696"/>
      <c r="M256" s="707"/>
      <c r="N256" s="696"/>
      <c r="O256" s="106"/>
      <c r="P256" s="106"/>
      <c r="Q256" s="11"/>
      <c r="R256" s="11"/>
      <c r="S256" s="11"/>
      <c r="T256" s="11"/>
      <c r="V256" s="100"/>
      <c r="W256" s="87"/>
      <c r="X256" s="83"/>
      <c r="Y256" s="101"/>
      <c r="Z256" s="101"/>
      <c r="AA256" s="101"/>
      <c r="AB256" s="167"/>
      <c r="AC256" s="530"/>
      <c r="AD256" s="530"/>
      <c r="AE256" s="530"/>
      <c r="AF256" s="530"/>
      <c r="AG256" s="101"/>
      <c r="AH256" s="144"/>
      <c r="AI256" s="101"/>
      <c r="AJ256" s="101"/>
      <c r="AK256" s="166"/>
      <c r="AL256" s="91"/>
      <c r="AM256" s="562"/>
      <c r="AN256" s="562"/>
      <c r="AO256" s="562"/>
      <c r="AP256" s="567"/>
      <c r="AQ256" s="562"/>
      <c r="AR256" s="562"/>
      <c r="AS256" s="562"/>
      <c r="AT256" s="562"/>
      <c r="AU256" s="563"/>
      <c r="AV256" s="563"/>
      <c r="AW256" s="562"/>
      <c r="AX256" s="562"/>
      <c r="AY256" s="562"/>
      <c r="AZ256" s="91"/>
      <c r="BA256" s="91"/>
      <c r="BB256" s="91"/>
      <c r="BC256" s="91"/>
      <c r="BD256" s="91"/>
      <c r="BE256" s="91"/>
      <c r="BF256" s="91"/>
      <c r="BG256" s="91"/>
      <c r="BH256" s="91"/>
      <c r="BI256" s="91"/>
    </row>
    <row r="257" spans="2:61" ht="15" customHeight="1" thickBot="1">
      <c r="B257" s="195"/>
      <c r="C257" s="1097" t="s">
        <v>505</v>
      </c>
      <c r="D257" s="1098"/>
      <c r="E257" s="1086">
        <v>-3.06</v>
      </c>
      <c r="F257" s="647">
        <v>-2.66</v>
      </c>
      <c r="G257" s="647">
        <v>-0.93</v>
      </c>
      <c r="H257" s="1087">
        <v>-0.14000000000000001</v>
      </c>
      <c r="I257" s="411"/>
      <c r="J257" s="227"/>
      <c r="L257" s="696"/>
      <c r="M257" s="707"/>
      <c r="N257" s="696"/>
      <c r="O257" s="106"/>
      <c r="P257" s="106"/>
      <c r="Q257" s="11"/>
      <c r="R257" s="11"/>
      <c r="S257" s="11"/>
      <c r="T257" s="11"/>
      <c r="V257" s="100"/>
      <c r="W257" s="87"/>
      <c r="X257" s="83"/>
      <c r="Y257" s="101"/>
      <c r="Z257" s="101"/>
      <c r="AA257" s="101"/>
      <c r="AB257" s="167"/>
      <c r="AC257" s="101"/>
      <c r="AD257" s="101"/>
      <c r="AE257" s="101"/>
      <c r="AF257" s="101"/>
      <c r="AG257" s="101"/>
      <c r="AH257" s="101"/>
      <c r="AI257" s="101"/>
      <c r="AJ257" s="101"/>
      <c r="AK257" s="166"/>
      <c r="AL257" s="91"/>
      <c r="AM257" s="91"/>
      <c r="AN257" s="91"/>
      <c r="AO257" s="91"/>
      <c r="AP257" s="91"/>
      <c r="AQ257" s="91"/>
      <c r="AR257" s="91"/>
      <c r="AS257" s="91"/>
      <c r="AT257" s="91"/>
      <c r="AU257" s="91"/>
      <c r="AV257" s="91"/>
      <c r="AW257" s="91"/>
      <c r="AX257" s="91"/>
      <c r="AY257" s="91"/>
      <c r="AZ257" s="91"/>
      <c r="BA257" s="91"/>
      <c r="BB257" s="91"/>
      <c r="BC257" s="91"/>
      <c r="BD257" s="91"/>
      <c r="BE257" s="91"/>
      <c r="BF257" s="91"/>
      <c r="BG257" s="91"/>
      <c r="BH257" s="91"/>
      <c r="BI257" s="91"/>
    </row>
    <row r="258" spans="2:61" ht="8.25" customHeight="1" thickBot="1">
      <c r="L258" s="696"/>
      <c r="M258" s="707"/>
      <c r="N258" s="696"/>
      <c r="O258" s="106"/>
      <c r="P258" s="106"/>
      <c r="Q258" s="11"/>
      <c r="R258" s="11"/>
      <c r="S258" s="11"/>
      <c r="T258" s="11"/>
      <c r="V258" s="266"/>
      <c r="W258" s="114"/>
      <c r="X258" s="248"/>
      <c r="Y258" s="101"/>
      <c r="Z258" s="101"/>
      <c r="AA258" s="101"/>
      <c r="AB258" s="167"/>
      <c r="AC258" s="101"/>
      <c r="AD258" s="497"/>
      <c r="AE258" s="101"/>
      <c r="AF258" s="101"/>
      <c r="AG258" s="101"/>
      <c r="AH258" s="101"/>
      <c r="AI258" s="101"/>
      <c r="AJ258" s="101"/>
      <c r="AK258" s="166"/>
      <c r="AL258" s="91"/>
      <c r="AM258" s="91"/>
      <c r="AN258" s="91"/>
      <c r="AO258" s="91"/>
      <c r="AP258" s="91"/>
      <c r="AQ258" s="91"/>
      <c r="AR258" s="91"/>
      <c r="AS258" s="91"/>
      <c r="AT258" s="91"/>
      <c r="AU258" s="91"/>
      <c r="AV258" s="504"/>
      <c r="AW258" s="91"/>
      <c r="AX258" s="504"/>
      <c r="AY258" s="91"/>
      <c r="AZ258" s="91"/>
      <c r="BA258" s="91"/>
      <c r="BB258" s="91"/>
      <c r="BC258" s="91"/>
      <c r="BD258" s="91"/>
      <c r="BE258" s="91"/>
      <c r="BF258" s="91"/>
      <c r="BG258" s="91"/>
      <c r="BH258" s="91"/>
      <c r="BI258" s="91"/>
    </row>
    <row r="259" spans="2:61" ht="17.25" customHeight="1">
      <c r="B259" s="1548" t="s">
        <v>559</v>
      </c>
      <c r="C259" s="975" t="s">
        <v>508</v>
      </c>
      <c r="D259" s="1549"/>
      <c r="E259" s="460">
        <f>E255+E245</f>
        <v>50.832000000000001</v>
      </c>
      <c r="F259" s="80">
        <f>F255+F245</f>
        <v>53.323000000000008</v>
      </c>
      <c r="G259" s="80">
        <f>G255+G245</f>
        <v>225.66499999999996</v>
      </c>
      <c r="H259" s="458">
        <f>H255+H245</f>
        <v>1627.002</v>
      </c>
      <c r="I259" s="1078" t="s">
        <v>528</v>
      </c>
      <c r="J259" s="1079" t="s">
        <v>358</v>
      </c>
      <c r="L259" s="1713"/>
      <c r="M259" s="1131"/>
      <c r="N259" s="1132"/>
      <c r="O259" s="106"/>
      <c r="P259" s="106"/>
      <c r="Q259" s="11"/>
      <c r="R259" s="11"/>
      <c r="S259" s="11"/>
      <c r="T259" s="11"/>
      <c r="V259" s="83"/>
      <c r="W259" s="514"/>
      <c r="X259" s="86"/>
      <c r="Y259" s="565"/>
      <c r="Z259" s="559"/>
      <c r="AA259" s="559"/>
      <c r="AB259" s="566"/>
      <c r="AC259" s="559"/>
      <c r="AD259" s="565"/>
      <c r="AE259" s="560"/>
      <c r="AF259" s="559"/>
      <c r="AG259" s="559"/>
      <c r="AH259" s="560"/>
      <c r="AI259" s="560"/>
      <c r="AJ259" s="559"/>
      <c r="AK259" s="559"/>
      <c r="AL259" s="91"/>
      <c r="AM259" s="91"/>
      <c r="AN259" s="91"/>
      <c r="AO259" s="91"/>
      <c r="AP259" s="512"/>
      <c r="AQ259" s="91"/>
      <c r="AR259" s="91"/>
      <c r="AS259" s="91"/>
      <c r="AT259" s="91"/>
      <c r="AU259" s="91"/>
      <c r="AV259" s="91"/>
      <c r="AW259" s="91"/>
      <c r="AX259" s="504"/>
      <c r="AY259" s="91"/>
      <c r="AZ259" s="91"/>
      <c r="BA259" s="91"/>
      <c r="BB259" s="91"/>
      <c r="BC259" s="91"/>
      <c r="BD259" s="91"/>
      <c r="BE259" s="91"/>
      <c r="BF259" s="91"/>
      <c r="BG259" s="91"/>
      <c r="BH259" s="91"/>
      <c r="BI259" s="91"/>
    </row>
    <row r="260" spans="2:61" ht="12" customHeight="1">
      <c r="B260" s="55"/>
      <c r="C260" s="1101" t="s">
        <v>10</v>
      </c>
      <c r="D260" s="1106">
        <v>0.6</v>
      </c>
      <c r="E260" s="1010">
        <v>54</v>
      </c>
      <c r="F260" s="878">
        <v>55.2</v>
      </c>
      <c r="G260" s="879">
        <v>229.8</v>
      </c>
      <c r="H260" s="1107">
        <v>1632</v>
      </c>
      <c r="I260" s="1102">
        <f>H260-H259</f>
        <v>4.9980000000000473</v>
      </c>
      <c r="J260" s="1019" t="s">
        <v>496</v>
      </c>
      <c r="L260" s="696"/>
      <c r="M260" s="707"/>
      <c r="N260" s="696"/>
      <c r="O260" s="106"/>
      <c r="P260" s="106"/>
      <c r="Q260" s="11"/>
      <c r="R260" s="11"/>
      <c r="S260" s="11"/>
      <c r="T260" s="11"/>
      <c r="V260" s="91"/>
      <c r="W260" s="545"/>
      <c r="X260" s="91"/>
      <c r="Y260" s="546"/>
      <c r="Z260" s="546"/>
      <c r="AA260" s="546"/>
      <c r="AB260" s="546"/>
      <c r="AC260" s="547"/>
      <c r="AD260" s="546"/>
      <c r="AE260" s="546"/>
      <c r="AF260" s="546"/>
      <c r="AG260" s="548"/>
      <c r="AH260" s="548"/>
      <c r="AI260" s="546"/>
      <c r="AJ260" s="546"/>
      <c r="AK260" s="549"/>
      <c r="AL260" s="91"/>
      <c r="AM260" s="91"/>
      <c r="AN260" s="91"/>
      <c r="AO260" s="91"/>
      <c r="AP260" s="91"/>
      <c r="AQ260" s="91"/>
      <c r="AR260" s="91"/>
      <c r="AS260" s="91"/>
      <c r="AT260" s="91"/>
      <c r="AU260" s="91"/>
      <c r="AV260" s="91"/>
      <c r="AW260" s="91"/>
      <c r="AX260" s="91"/>
      <c r="AY260" s="91"/>
      <c r="AZ260" s="91"/>
      <c r="BA260" s="91"/>
      <c r="BB260" s="91"/>
      <c r="BC260" s="91"/>
      <c r="BD260" s="91"/>
      <c r="BE260" s="91"/>
      <c r="BF260" s="91"/>
      <c r="BG260" s="91"/>
      <c r="BH260" s="91"/>
      <c r="BI260" s="91"/>
    </row>
    <row r="261" spans="2:61" ht="15.75" customHeight="1" thickBot="1">
      <c r="B261" s="195"/>
      <c r="C261" s="1097" t="s">
        <v>505</v>
      </c>
      <c r="D261" s="1550"/>
      <c r="E261" s="1547">
        <v>-3.52</v>
      </c>
      <c r="F261" s="647">
        <v>-2.04</v>
      </c>
      <c r="G261" s="647">
        <v>-1.08</v>
      </c>
      <c r="H261" s="1087">
        <v>-0.18</v>
      </c>
      <c r="I261" s="1104"/>
      <c r="J261" s="1105"/>
      <c r="L261" s="696"/>
      <c r="M261" s="126"/>
      <c r="N261" s="696"/>
      <c r="O261" s="106"/>
      <c r="P261" s="106"/>
      <c r="Q261" s="11"/>
      <c r="R261" s="11"/>
      <c r="S261" s="11"/>
      <c r="T261" s="11"/>
      <c r="V261" s="91"/>
      <c r="W261" s="91"/>
      <c r="X261" s="106"/>
      <c r="Y261" s="106"/>
      <c r="Z261" s="106"/>
      <c r="AA261" s="106"/>
      <c r="AB261" s="106"/>
      <c r="AC261" s="106"/>
      <c r="AD261" s="106"/>
      <c r="AE261" s="106"/>
      <c r="AF261" s="106"/>
      <c r="AG261" s="106"/>
      <c r="AH261" s="106"/>
      <c r="AI261" s="106"/>
      <c r="AJ261" s="106"/>
      <c r="AK261" s="91"/>
      <c r="AL261" s="91"/>
      <c r="AM261" s="100"/>
      <c r="AN261" s="87"/>
      <c r="AO261" s="86"/>
      <c r="AP261" s="91"/>
      <c r="AQ261" s="91"/>
      <c r="AR261" s="91"/>
      <c r="AS261" s="91"/>
      <c r="AT261" s="91"/>
      <c r="AU261" s="91"/>
      <c r="AV261" s="91"/>
      <c r="AW261" s="91"/>
      <c r="AX261" s="91"/>
      <c r="AY261" s="91"/>
      <c r="AZ261" s="91"/>
      <c r="BA261" s="91"/>
      <c r="BB261" s="91"/>
      <c r="BC261" s="91"/>
      <c r="BD261" s="91"/>
      <c r="BE261" s="91"/>
      <c r="BF261" s="91"/>
      <c r="BG261" s="91"/>
      <c r="BH261" s="91"/>
      <c r="BI261" s="91"/>
    </row>
    <row r="262" spans="2:61" ht="14.25" customHeight="1" thickBot="1">
      <c r="L262" s="3"/>
      <c r="M262" s="493"/>
      <c r="N262" s="1441"/>
      <c r="O262" s="106"/>
      <c r="P262" s="106"/>
      <c r="Q262" s="11"/>
      <c r="R262" s="11"/>
      <c r="S262" s="11"/>
      <c r="T262" s="11"/>
      <c r="V262" s="263"/>
      <c r="W262" s="502"/>
      <c r="X262" s="106"/>
      <c r="Y262" s="106"/>
      <c r="Z262" s="106"/>
      <c r="AA262" s="531"/>
      <c r="AB262" s="106"/>
      <c r="AC262" s="106"/>
      <c r="AD262" s="106"/>
      <c r="AE262" s="106"/>
      <c r="AF262" s="106"/>
      <c r="AG262" s="106"/>
      <c r="AH262" s="106"/>
      <c r="AI262" s="106"/>
      <c r="AJ262" s="106"/>
      <c r="AK262" s="91"/>
      <c r="AL262" s="91"/>
      <c r="AM262" s="86"/>
      <c r="AN262" s="87"/>
      <c r="AO262" s="86"/>
      <c r="AP262" s="91"/>
      <c r="AQ262" s="91"/>
      <c r="AR262" s="91"/>
      <c r="AS262" s="91"/>
      <c r="AT262" s="91"/>
      <c r="AU262" s="91"/>
      <c r="AV262" s="91"/>
      <c r="AW262" s="91"/>
      <c r="AX262" s="91"/>
      <c r="AY262" s="91"/>
      <c r="AZ262" s="91"/>
      <c r="BA262" s="91"/>
      <c r="BB262" s="91"/>
      <c r="BC262" s="91"/>
      <c r="BD262" s="91"/>
      <c r="BE262" s="91"/>
      <c r="BF262" s="91"/>
      <c r="BG262" s="91"/>
      <c r="BH262" s="91"/>
      <c r="BI262" s="91"/>
    </row>
    <row r="263" spans="2:61" ht="15.75" thickBot="1">
      <c r="B263" s="362" t="s">
        <v>314</v>
      </c>
      <c r="C263" s="363"/>
      <c r="D263" s="364" t="s">
        <v>315</v>
      </c>
      <c r="E263" s="199" t="s">
        <v>316</v>
      </c>
      <c r="F263" s="199"/>
      <c r="G263" s="199"/>
      <c r="H263" s="365" t="s">
        <v>317</v>
      </c>
      <c r="I263" s="366" t="s">
        <v>318</v>
      </c>
      <c r="J263" s="367" t="s">
        <v>319</v>
      </c>
      <c r="L263" s="100"/>
      <c r="M263" s="87"/>
      <c r="N263" s="86"/>
      <c r="O263" s="106"/>
      <c r="P263" s="106"/>
      <c r="Q263" s="11"/>
      <c r="R263" s="11"/>
      <c r="S263" s="11"/>
      <c r="T263" s="11"/>
      <c r="V263" s="114"/>
      <c r="W263" s="91"/>
      <c r="X263" s="106"/>
      <c r="Y263" s="91"/>
      <c r="Z263" s="106"/>
      <c r="AA263" s="106"/>
      <c r="AB263" s="106"/>
      <c r="AC263" s="106"/>
      <c r="AD263" s="106"/>
      <c r="AE263" s="106"/>
      <c r="AF263" s="106"/>
      <c r="AG263" s="106"/>
      <c r="AH263" s="106"/>
      <c r="AI263" s="106"/>
      <c r="AJ263" s="106"/>
      <c r="AK263" s="91"/>
      <c r="AL263" s="91"/>
      <c r="AM263" s="100"/>
      <c r="AN263" s="87"/>
      <c r="AO263" s="90"/>
      <c r="AP263" s="91"/>
      <c r="AQ263" s="91"/>
      <c r="AR263" s="91"/>
      <c r="AS263" s="91"/>
      <c r="AT263" s="91"/>
      <c r="AU263" s="91"/>
      <c r="AV263" s="91"/>
      <c r="AW263" s="91"/>
      <c r="AX263" s="91"/>
      <c r="AY263" s="91"/>
      <c r="AZ263" s="91"/>
      <c r="BA263" s="91"/>
      <c r="BB263" s="91"/>
      <c r="BC263" s="91"/>
      <c r="BD263" s="91"/>
      <c r="BE263" s="91"/>
      <c r="BF263" s="91"/>
      <c r="BG263" s="91"/>
      <c r="BH263" s="91"/>
      <c r="BI263" s="91"/>
    </row>
    <row r="264" spans="2:61">
      <c r="B264" s="368" t="s">
        <v>320</v>
      </c>
      <c r="C264" s="369" t="s">
        <v>321</v>
      </c>
      <c r="D264" s="370" t="s">
        <v>322</v>
      </c>
      <c r="E264" s="371" t="s">
        <v>323</v>
      </c>
      <c r="F264" s="371" t="s">
        <v>65</v>
      </c>
      <c r="G264" s="371" t="s">
        <v>66</v>
      </c>
      <c r="H264" s="372" t="s">
        <v>324</v>
      </c>
      <c r="I264" s="373" t="s">
        <v>325</v>
      </c>
      <c r="J264" s="374" t="s">
        <v>326</v>
      </c>
      <c r="L264" s="100"/>
      <c r="M264" s="707"/>
      <c r="N264" s="86"/>
      <c r="O264" s="106"/>
      <c r="P264" s="41"/>
      <c r="Q264" s="41"/>
      <c r="R264" s="41"/>
      <c r="S264" s="81"/>
      <c r="T264" s="11"/>
      <c r="V264" s="100"/>
      <c r="W264" s="248"/>
      <c r="X264" s="83"/>
      <c r="Y264" s="114"/>
      <c r="Z264" s="114"/>
      <c r="AA264" s="114"/>
      <c r="AB264" s="206"/>
      <c r="AC264" s="206"/>
      <c r="AD264" s="516"/>
      <c r="AE264" s="114"/>
      <c r="AF264" s="114"/>
      <c r="AG264" s="206"/>
      <c r="AH264" s="114"/>
      <c r="AI264" s="114"/>
      <c r="AJ264" s="114"/>
      <c r="AK264" s="114"/>
      <c r="AL264" s="91"/>
      <c r="AM264" s="100"/>
      <c r="AN264" s="87"/>
      <c r="AO264" s="86"/>
      <c r="AP264" s="91"/>
      <c r="AQ264" s="91"/>
      <c r="AR264" s="91"/>
      <c r="AS264" s="91"/>
      <c r="AT264" s="91"/>
      <c r="AU264" s="91"/>
      <c r="AV264" s="91"/>
      <c r="AW264" s="91"/>
      <c r="AX264" s="91"/>
      <c r="AY264" s="91"/>
      <c r="AZ264" s="91"/>
      <c r="BA264" s="91"/>
      <c r="BB264" s="91"/>
      <c r="BC264" s="91"/>
      <c r="BD264" s="91"/>
      <c r="BE264" s="91"/>
      <c r="BF264" s="91"/>
      <c r="BG264" s="91"/>
      <c r="BH264" s="91"/>
      <c r="BI264" s="91"/>
    </row>
    <row r="265" spans="2:61" ht="16.5" thickBot="1">
      <c r="B265" s="375"/>
      <c r="C265" s="376"/>
      <c r="D265" s="377"/>
      <c r="E265" s="378" t="s">
        <v>5</v>
      </c>
      <c r="F265" s="378" t="s">
        <v>6</v>
      </c>
      <c r="G265" s="378" t="s">
        <v>7</v>
      </c>
      <c r="H265" s="379" t="s">
        <v>327</v>
      </c>
      <c r="I265" s="380" t="s">
        <v>328</v>
      </c>
      <c r="J265" s="381" t="s">
        <v>329</v>
      </c>
      <c r="L265" s="322"/>
      <c r="M265" s="696"/>
      <c r="N265" s="707"/>
      <c r="O265" s="106"/>
      <c r="P265" s="106"/>
      <c r="V265" s="100"/>
      <c r="W265" s="91"/>
      <c r="X265" s="248"/>
      <c r="Y265" s="561"/>
      <c r="Z265" s="561"/>
      <c r="AA265" s="561"/>
      <c r="AB265" s="561"/>
      <c r="AC265" s="561"/>
      <c r="AD265" s="561"/>
      <c r="AE265" s="561"/>
      <c r="AF265" s="561"/>
      <c r="AG265" s="561"/>
      <c r="AH265" s="561"/>
      <c r="AI265" s="561"/>
      <c r="AJ265" s="561"/>
      <c r="AK265" s="561"/>
      <c r="AL265" s="91"/>
      <c r="AM265" s="100"/>
      <c r="AN265" s="87"/>
      <c r="AO265" s="86"/>
      <c r="AP265" s="91"/>
      <c r="AQ265" s="91"/>
      <c r="AR265" s="91"/>
      <c r="AS265" s="91"/>
      <c r="AT265" s="91"/>
      <c r="AU265" s="91"/>
      <c r="AV265" s="91"/>
      <c r="AW265" s="91"/>
      <c r="AX265" s="91"/>
      <c r="AY265" s="91"/>
      <c r="AZ265" s="91"/>
      <c r="BA265" s="91"/>
      <c r="BB265" s="91"/>
      <c r="BC265" s="91"/>
      <c r="BD265" s="91"/>
      <c r="BE265" s="91"/>
      <c r="BF265" s="91"/>
      <c r="BG265" s="91"/>
      <c r="BH265" s="91"/>
      <c r="BI265" s="91"/>
    </row>
    <row r="266" spans="2:61" ht="13.5" customHeight="1">
      <c r="B266" s="75"/>
      <c r="C266" s="308" t="s">
        <v>172</v>
      </c>
      <c r="D266" s="162"/>
      <c r="E266" s="623"/>
      <c r="F266" s="613"/>
      <c r="G266" s="613"/>
      <c r="H266" s="622"/>
      <c r="I266" s="614"/>
      <c r="J266" s="388"/>
      <c r="N266" s="696"/>
      <c r="O266" s="106"/>
      <c r="P266" s="106"/>
      <c r="V266" s="91"/>
      <c r="W266" s="164"/>
      <c r="X266" s="91"/>
      <c r="Y266" s="106"/>
      <c r="Z266" s="106"/>
      <c r="AA266" s="106"/>
      <c r="AB266" s="106"/>
      <c r="AC266" s="106"/>
      <c r="AD266" s="106"/>
      <c r="AE266" s="106"/>
      <c r="AF266" s="106"/>
      <c r="AG266" s="106"/>
      <c r="AH266" s="106"/>
      <c r="AI266" s="106"/>
      <c r="AJ266" s="106"/>
      <c r="AK266" s="91"/>
      <c r="AL266" s="91"/>
      <c r="AM266" s="91"/>
      <c r="AN266" s="99"/>
      <c r="AO266" s="91"/>
      <c r="AP266" s="91"/>
      <c r="AQ266" s="91"/>
      <c r="AR266" s="91"/>
      <c r="AS266" s="91"/>
      <c r="AT266" s="91"/>
      <c r="AU266" s="91"/>
      <c r="AV266" s="91"/>
      <c r="AW266" s="91"/>
      <c r="AX266" s="91"/>
      <c r="AY266" s="91"/>
      <c r="AZ266" s="91"/>
      <c r="BA266" s="91"/>
      <c r="BB266" s="91"/>
      <c r="BC266" s="91"/>
      <c r="BD266" s="91"/>
      <c r="BE266" s="91"/>
      <c r="BF266" s="91"/>
      <c r="BG266" s="91"/>
      <c r="BH266" s="91"/>
      <c r="BI266" s="91"/>
    </row>
    <row r="267" spans="2:61" ht="13.5" customHeight="1">
      <c r="B267" s="611" t="s">
        <v>330</v>
      </c>
      <c r="C267" s="727" t="s">
        <v>251</v>
      </c>
      <c r="D267" s="1062" t="s">
        <v>611</v>
      </c>
      <c r="E267" s="926">
        <v>15.04</v>
      </c>
      <c r="F267" s="441">
        <v>17.053000000000001</v>
      </c>
      <c r="G267" s="1923">
        <v>49.835000000000001</v>
      </c>
      <c r="H267" s="713">
        <v>406.97199999999998</v>
      </c>
      <c r="I267" s="720">
        <v>63</v>
      </c>
      <c r="J267" s="1323" t="s">
        <v>372</v>
      </c>
      <c r="N267" s="86"/>
      <c r="O267" s="106"/>
      <c r="P267" s="106"/>
      <c r="V267" s="266"/>
      <c r="W267" s="114"/>
      <c r="X267" s="248"/>
      <c r="Y267" s="101"/>
      <c r="Z267" s="101"/>
      <c r="AA267" s="101"/>
      <c r="AB267" s="167"/>
      <c r="AC267" s="101"/>
      <c r="AD267" s="101"/>
      <c r="AE267" s="101"/>
      <c r="AF267" s="101"/>
      <c r="AG267" s="101"/>
      <c r="AH267" s="101"/>
      <c r="AI267" s="101"/>
      <c r="AJ267" s="101"/>
      <c r="AK267" s="166"/>
      <c r="AL267" s="91"/>
      <c r="AM267" s="91"/>
      <c r="AN267" s="99"/>
      <c r="AO267" s="91"/>
      <c r="AP267" s="91"/>
      <c r="AQ267" s="91"/>
      <c r="AR267" s="91"/>
      <c r="AS267" s="91"/>
      <c r="AT267" s="91"/>
      <c r="AU267" s="91"/>
      <c r="AV267" s="91"/>
      <c r="AW267" s="91"/>
      <c r="AX267" s="91"/>
      <c r="AY267" s="91"/>
      <c r="AZ267" s="91"/>
      <c r="BA267" s="91"/>
      <c r="BB267" s="91"/>
      <c r="BC267" s="91"/>
      <c r="BD267" s="91"/>
      <c r="BE267" s="91"/>
      <c r="BF267" s="91"/>
      <c r="BG267" s="91"/>
      <c r="BH267" s="91"/>
      <c r="BI267" s="91"/>
    </row>
    <row r="268" spans="2:61" ht="12" customHeight="1">
      <c r="B268" s="612" t="s">
        <v>345</v>
      </c>
      <c r="C268" s="631" t="s">
        <v>365</v>
      </c>
      <c r="D268" s="456"/>
      <c r="E268" s="455"/>
      <c r="F268" s="420"/>
      <c r="G268" s="1846"/>
      <c r="H268" s="421"/>
      <c r="I268" s="457"/>
      <c r="J268" s="617"/>
      <c r="N268" s="696"/>
      <c r="O268" s="106"/>
      <c r="P268" s="106"/>
      <c r="V268" s="111"/>
      <c r="W268" s="98"/>
      <c r="X268" s="91"/>
      <c r="Y268" s="114"/>
      <c r="Z268" s="114"/>
      <c r="AA268" s="114"/>
      <c r="AB268" s="206"/>
      <c r="AC268" s="206"/>
      <c r="AD268" s="516"/>
      <c r="AE268" s="114"/>
      <c r="AF268" s="114"/>
      <c r="AG268" s="206"/>
      <c r="AH268" s="114"/>
      <c r="AI268" s="114"/>
      <c r="AJ268" s="114"/>
      <c r="AK268" s="114"/>
      <c r="AL268" s="91"/>
      <c r="AM268" s="91"/>
      <c r="AN268" s="99"/>
      <c r="AO268" s="91"/>
      <c r="AP268" s="91"/>
      <c r="AQ268" s="91"/>
      <c r="AR268" s="91"/>
      <c r="AS268" s="91"/>
      <c r="AT268" s="91"/>
      <c r="AU268" s="91"/>
      <c r="AV268" s="91"/>
      <c r="AW268" s="91"/>
      <c r="AX268" s="91"/>
      <c r="AY268" s="91"/>
      <c r="AZ268" s="91"/>
      <c r="BA268" s="91"/>
      <c r="BB268" s="91"/>
      <c r="BC268" s="91"/>
      <c r="BD268" s="91"/>
      <c r="BE268" s="91"/>
      <c r="BF268" s="91"/>
      <c r="BG268" s="91"/>
      <c r="BH268" s="91"/>
      <c r="BI268" s="91"/>
    </row>
    <row r="269" spans="2:61" ht="15.75" customHeight="1">
      <c r="B269" s="630" t="s">
        <v>11</v>
      </c>
      <c r="C269" s="615" t="s">
        <v>253</v>
      </c>
      <c r="D269" s="1140">
        <v>25</v>
      </c>
      <c r="E269" s="1821">
        <v>5.8339999999999996</v>
      </c>
      <c r="F269" s="1822">
        <v>7.3339999999999996</v>
      </c>
      <c r="G269" s="1827">
        <v>0</v>
      </c>
      <c r="H269" s="421">
        <v>89.667000000000002</v>
      </c>
      <c r="I269" s="457">
        <v>7</v>
      </c>
      <c r="J269" s="1143" t="s">
        <v>433</v>
      </c>
      <c r="N269" s="248"/>
      <c r="O269" s="106"/>
      <c r="P269" s="106"/>
      <c r="V269" s="102"/>
      <c r="W269" s="114"/>
      <c r="X269" s="83"/>
      <c r="Y269" s="101"/>
      <c r="Z269" s="101"/>
      <c r="AA269" s="496"/>
      <c r="AB269" s="167"/>
      <c r="AC269" s="101"/>
      <c r="AD269" s="166"/>
      <c r="AE269" s="166"/>
      <c r="AF269" s="166"/>
      <c r="AG269" s="166"/>
      <c r="AH269" s="166"/>
      <c r="AI269" s="166"/>
      <c r="AJ269" s="166"/>
      <c r="AK269" s="166"/>
      <c r="AL269" s="91"/>
      <c r="AM269" s="91"/>
      <c r="AN269" s="99"/>
      <c r="AO269" s="91"/>
      <c r="AP269" s="91"/>
      <c r="AQ269" s="91"/>
      <c r="AR269" s="91"/>
      <c r="AS269" s="91"/>
      <c r="AT269" s="91"/>
      <c r="AU269" s="91"/>
      <c r="AV269" s="91"/>
      <c r="AW269" s="91"/>
      <c r="AX269" s="91"/>
      <c r="AY269" s="91"/>
      <c r="AZ269" s="91"/>
      <c r="BA269" s="91"/>
      <c r="BB269" s="91"/>
      <c r="BC269" s="91"/>
      <c r="BD269" s="91"/>
      <c r="BE269" s="91"/>
      <c r="BF269" s="91"/>
      <c r="BG269" s="91"/>
      <c r="BH269" s="91"/>
      <c r="BI269" s="91"/>
    </row>
    <row r="270" spans="2:61" ht="14.25" customHeight="1">
      <c r="B270" s="630"/>
      <c r="C270" s="1076" t="s">
        <v>13</v>
      </c>
      <c r="D270" s="1541">
        <v>200</v>
      </c>
      <c r="E270" s="252">
        <v>0.4</v>
      </c>
      <c r="F270" s="1913">
        <v>0</v>
      </c>
      <c r="G270" s="1424">
        <v>10.257</v>
      </c>
      <c r="H270" s="714">
        <v>42.213999999999999</v>
      </c>
      <c r="I270" s="716">
        <v>66</v>
      </c>
      <c r="J270" s="1120" t="s">
        <v>418</v>
      </c>
      <c r="N270" s="556"/>
      <c r="O270" s="106"/>
      <c r="P270" s="106"/>
      <c r="V270" s="266"/>
      <c r="W270" s="114"/>
      <c r="X270" s="248"/>
      <c r="Y270" s="101"/>
      <c r="Z270" s="101"/>
      <c r="AA270" s="101"/>
      <c r="AB270" s="167"/>
      <c r="AC270" s="101"/>
      <c r="AD270" s="101"/>
      <c r="AE270" s="101"/>
      <c r="AF270" s="101"/>
      <c r="AG270" s="101"/>
      <c r="AH270" s="101"/>
      <c r="AI270" s="101"/>
      <c r="AJ270" s="101"/>
      <c r="AK270" s="166"/>
      <c r="AL270" s="91"/>
      <c r="AM270" s="91"/>
      <c r="AN270" s="168"/>
      <c r="AO270" s="91"/>
      <c r="AP270" s="91"/>
      <c r="AQ270" s="91"/>
      <c r="AR270" s="91"/>
      <c r="AS270" s="91"/>
      <c r="AT270" s="91"/>
      <c r="AU270" s="91"/>
      <c r="AV270" s="91"/>
      <c r="AW270" s="91"/>
      <c r="AX270" s="91"/>
      <c r="AY270" s="91"/>
      <c r="AZ270" s="91"/>
      <c r="BA270" s="91"/>
      <c r="BB270" s="91"/>
      <c r="BC270" s="91"/>
      <c r="BD270" s="91"/>
      <c r="BE270" s="91"/>
      <c r="BF270" s="91"/>
      <c r="BG270" s="91"/>
      <c r="BH270" s="91"/>
      <c r="BI270" s="91"/>
    </row>
    <row r="271" spans="2:61" ht="15" customHeight="1">
      <c r="B271" s="636" t="s">
        <v>346</v>
      </c>
      <c r="C271" s="1163" t="s">
        <v>9</v>
      </c>
      <c r="D271" s="1066">
        <v>35</v>
      </c>
      <c r="E271" s="1067">
        <v>1.3480000000000001</v>
      </c>
      <c r="F271" s="1068">
        <v>0.48099999999999998</v>
      </c>
      <c r="G271" s="1069">
        <v>18.97</v>
      </c>
      <c r="H271" s="1828">
        <v>85.600999999999999</v>
      </c>
      <c r="I271" s="720">
        <v>9</v>
      </c>
      <c r="J271" s="1120" t="s">
        <v>8</v>
      </c>
      <c r="N271" s="248"/>
      <c r="O271" s="106"/>
      <c r="P271" s="106"/>
      <c r="V271" s="266"/>
      <c r="W271" s="114"/>
      <c r="X271" s="248"/>
      <c r="Y271" s="101"/>
      <c r="Z271" s="101"/>
      <c r="AA271" s="101"/>
      <c r="AB271" s="167"/>
      <c r="AC271" s="101"/>
      <c r="AD271" s="101"/>
      <c r="AE271" s="101"/>
      <c r="AF271" s="101"/>
      <c r="AG271" s="101"/>
      <c r="AH271" s="101"/>
      <c r="AI271" s="101"/>
      <c r="AJ271" s="101"/>
      <c r="AK271" s="166"/>
      <c r="AL271" s="91"/>
      <c r="AM271" s="100"/>
      <c r="AN271" s="87"/>
      <c r="AO271" s="90"/>
      <c r="AP271" s="91"/>
      <c r="AQ271" s="91"/>
      <c r="AR271" s="91"/>
      <c r="AS271" s="91"/>
      <c r="AT271" s="91"/>
      <c r="AU271" s="91"/>
      <c r="AV271" s="91"/>
      <c r="AW271" s="91"/>
      <c r="AX271" s="91"/>
      <c r="AY271" s="91"/>
      <c r="AZ271" s="91"/>
      <c r="BA271" s="91"/>
      <c r="BB271" s="91"/>
      <c r="BC271" s="91"/>
      <c r="BD271" s="91"/>
      <c r="BE271" s="91"/>
      <c r="BF271" s="91"/>
      <c r="BG271" s="91"/>
      <c r="BH271" s="91"/>
      <c r="BI271" s="91"/>
    </row>
    <row r="272" spans="2:61" ht="15" customHeight="1" thickBot="1">
      <c r="B272" s="1542"/>
      <c r="C272" s="403" t="s">
        <v>527</v>
      </c>
      <c r="D272" s="404">
        <v>110</v>
      </c>
      <c r="E272" s="180">
        <v>0.44</v>
      </c>
      <c r="F272" s="729">
        <v>0.44</v>
      </c>
      <c r="G272" s="729">
        <v>10.78</v>
      </c>
      <c r="H272" s="718">
        <v>51.7</v>
      </c>
      <c r="I272" s="724">
        <v>77</v>
      </c>
      <c r="J272" s="1121" t="s">
        <v>444</v>
      </c>
      <c r="L272" s="31"/>
      <c r="M272" s="7"/>
      <c r="N272" s="248"/>
      <c r="O272" s="106"/>
      <c r="P272" s="106"/>
      <c r="V272" s="111"/>
      <c r="W272" s="164"/>
      <c r="X272" s="91"/>
      <c r="Y272" s="569"/>
      <c r="Z272" s="569"/>
      <c r="AA272" s="569"/>
      <c r="AB272" s="569"/>
      <c r="AC272" s="106"/>
      <c r="AD272" s="106"/>
      <c r="AE272" s="106"/>
      <c r="AF272" s="106"/>
      <c r="AG272" s="106"/>
      <c r="AH272" s="106"/>
      <c r="AI272" s="106"/>
      <c r="AJ272" s="106"/>
      <c r="AK272" s="91"/>
      <c r="AL272" s="91"/>
      <c r="AM272" s="163"/>
      <c r="AN272" s="87"/>
      <c r="AO272" s="90"/>
      <c r="AP272" s="91"/>
      <c r="AQ272" s="91"/>
      <c r="AR272" s="91"/>
      <c r="AS272" s="91"/>
      <c r="AT272" s="91"/>
      <c r="AU272" s="91"/>
      <c r="AV272" s="91"/>
      <c r="AW272" s="91"/>
      <c r="AX272" s="91"/>
      <c r="AY272" s="91"/>
      <c r="AZ272" s="91"/>
      <c r="BA272" s="91"/>
      <c r="BB272" s="91"/>
      <c r="BC272" s="91"/>
      <c r="BD272" s="91"/>
      <c r="BE272" s="91"/>
      <c r="BF272" s="91"/>
      <c r="BG272" s="91"/>
      <c r="BH272" s="91"/>
      <c r="BI272" s="91"/>
    </row>
    <row r="273" spans="2:61" ht="15" customHeight="1">
      <c r="B273" s="405" t="s">
        <v>333</v>
      </c>
      <c r="D273" s="1546">
        <f>D269+D270+D271+D272+195+10</f>
        <v>575</v>
      </c>
      <c r="E273" s="406">
        <f>SUM(E267:E272)</f>
        <v>23.061999999999998</v>
      </c>
      <c r="F273" s="407">
        <f>SUM(F267:F272)</f>
        <v>25.308000000000003</v>
      </c>
      <c r="G273" s="408">
        <f>SUM(G267:G272)</f>
        <v>89.841999999999999</v>
      </c>
      <c r="H273" s="409">
        <f>SUM(H267:H272)</f>
        <v>676.15400000000011</v>
      </c>
      <c r="I273" s="1078" t="s">
        <v>528</v>
      </c>
      <c r="J273" s="1079" t="s">
        <v>358</v>
      </c>
      <c r="L273" s="1713"/>
      <c r="M273" s="707"/>
      <c r="N273" s="1153"/>
      <c r="O273" s="106"/>
      <c r="V273" s="100"/>
      <c r="W273" s="97"/>
      <c r="X273" s="232"/>
      <c r="Y273" s="101"/>
      <c r="Z273" s="101"/>
      <c r="AA273" s="496"/>
      <c r="AB273" s="167"/>
      <c r="AC273" s="101"/>
      <c r="AD273" s="166"/>
      <c r="AE273" s="166"/>
      <c r="AF273" s="166"/>
      <c r="AG273" s="166"/>
      <c r="AH273" s="166"/>
      <c r="AI273" s="166"/>
      <c r="AJ273" s="166"/>
      <c r="AK273" s="101"/>
      <c r="AL273" s="91"/>
      <c r="AM273" s="100"/>
      <c r="AN273" s="87"/>
      <c r="AO273" s="86"/>
      <c r="AP273" s="91"/>
      <c r="AQ273" s="91"/>
      <c r="AR273" s="91"/>
      <c r="AS273" s="91"/>
      <c r="AT273" s="91"/>
      <c r="AU273" s="91"/>
      <c r="AV273" s="91"/>
      <c r="AW273" s="91"/>
      <c r="AX273" s="91"/>
      <c r="AY273" s="91"/>
      <c r="AZ273" s="91"/>
      <c r="BA273" s="91"/>
      <c r="BB273" s="91"/>
      <c r="BC273" s="91"/>
      <c r="BD273" s="91"/>
      <c r="BE273" s="91"/>
      <c r="BF273" s="91"/>
      <c r="BG273" s="91"/>
      <c r="BH273" s="91"/>
      <c r="BI273" s="91"/>
    </row>
    <row r="274" spans="2:61" ht="13.5" customHeight="1">
      <c r="B274" s="1100"/>
      <c r="C274" s="871" t="s">
        <v>10</v>
      </c>
      <c r="D274" s="933">
        <v>0.25</v>
      </c>
      <c r="E274" s="873">
        <v>22.5</v>
      </c>
      <c r="F274" s="874">
        <v>23</v>
      </c>
      <c r="G274" s="875">
        <v>95.75</v>
      </c>
      <c r="H274" s="1099">
        <v>680</v>
      </c>
      <c r="I274" s="1093">
        <f>H274-H273</f>
        <v>3.84599999999989</v>
      </c>
      <c r="J274" s="1019" t="s">
        <v>496</v>
      </c>
      <c r="L274" s="696"/>
      <c r="M274" s="695"/>
      <c r="N274" s="696"/>
      <c r="O274" s="106"/>
      <c r="V274" s="111"/>
      <c r="W274" s="98"/>
      <c r="X274" s="232"/>
      <c r="Y274" s="101"/>
      <c r="Z274" s="101"/>
      <c r="AA274" s="101"/>
      <c r="AB274" s="167"/>
      <c r="AC274" s="530"/>
      <c r="AD274" s="530"/>
      <c r="AE274" s="530"/>
      <c r="AF274" s="530"/>
      <c r="AG274" s="101"/>
      <c r="AH274" s="144"/>
      <c r="AI274" s="101"/>
      <c r="AJ274" s="101"/>
      <c r="AK274" s="166"/>
      <c r="AL274" s="91"/>
      <c r="AM274" s="104"/>
      <c r="AN274" s="87"/>
      <c r="AO274" s="86"/>
      <c r="AP274" s="91"/>
      <c r="AQ274" s="91"/>
      <c r="AR274" s="91"/>
      <c r="AS274" s="91"/>
      <c r="AT274" s="91"/>
      <c r="AU274" s="91"/>
      <c r="AV274" s="91"/>
      <c r="AW274" s="91"/>
      <c r="AX274" s="91"/>
      <c r="AY274" s="91"/>
      <c r="AZ274" s="91"/>
      <c r="BA274" s="91"/>
      <c r="BB274" s="91"/>
      <c r="BC274" s="91"/>
      <c r="BD274" s="91"/>
      <c r="BE274" s="91"/>
      <c r="BF274" s="91"/>
      <c r="BG274" s="91"/>
      <c r="BH274" s="91"/>
      <c r="BI274" s="91"/>
    </row>
    <row r="275" spans="2:61" ht="12.75" customHeight="1" thickBot="1">
      <c r="B275" s="195"/>
      <c r="C275" s="412" t="s">
        <v>505</v>
      </c>
      <c r="D275" s="1098"/>
      <c r="E275" s="1154">
        <v>0.62</v>
      </c>
      <c r="F275" s="1155">
        <v>2.5099999999999998</v>
      </c>
      <c r="G275" s="1155">
        <v>-1.54</v>
      </c>
      <c r="H275" s="1156">
        <v>-0.14000000000000001</v>
      </c>
      <c r="I275" s="1096"/>
      <c r="J275" s="227"/>
      <c r="L275" s="100"/>
      <c r="M275" s="87"/>
      <c r="N275" s="83"/>
      <c r="O275" s="106"/>
      <c r="P275" s="106"/>
      <c r="V275" s="100"/>
      <c r="W275" s="87"/>
      <c r="X275" s="83"/>
      <c r="Y275" s="101"/>
      <c r="Z275" s="101"/>
      <c r="AA275" s="496"/>
      <c r="AB275" s="167"/>
      <c r="AC275" s="101"/>
      <c r="AD275" s="166"/>
      <c r="AE275" s="166"/>
      <c r="AF275" s="166"/>
      <c r="AG275" s="166"/>
      <c r="AH275" s="166"/>
      <c r="AI275" s="166"/>
      <c r="AJ275" s="166"/>
      <c r="AK275" s="166"/>
      <c r="AL275" s="91"/>
      <c r="AM275" s="91"/>
      <c r="AN275" s="99"/>
      <c r="AO275" s="91"/>
      <c r="AP275" s="91"/>
      <c r="AQ275" s="91"/>
      <c r="AR275" s="91"/>
      <c r="AS275" s="91"/>
      <c r="AT275" s="91"/>
      <c r="AU275" s="91"/>
      <c r="AV275" s="91"/>
      <c r="AW275" s="91"/>
      <c r="AX275" s="91"/>
      <c r="AY275" s="91"/>
      <c r="AZ275" s="91"/>
      <c r="BA275" s="91"/>
      <c r="BB275" s="91"/>
      <c r="BC275" s="91"/>
      <c r="BD275" s="91"/>
      <c r="BE275" s="91"/>
      <c r="BF275" s="91"/>
      <c r="BG275" s="91"/>
      <c r="BH275" s="91"/>
      <c r="BI275" s="91"/>
    </row>
    <row r="276" spans="2:61" ht="15.75" customHeight="1">
      <c r="B276" s="363"/>
      <c r="C276" s="156" t="s">
        <v>152</v>
      </c>
      <c r="D276" s="363"/>
      <c r="E276" s="49"/>
      <c r="F276" s="414"/>
      <c r="G276" s="414"/>
      <c r="H276" s="414"/>
      <c r="I276" s="415"/>
      <c r="J276" s="440"/>
      <c r="L276" s="709"/>
      <c r="M276" s="87"/>
      <c r="N276" s="556"/>
      <c r="O276" s="523"/>
      <c r="P276" s="106"/>
      <c r="V276" s="100"/>
      <c r="W276" s="87"/>
      <c r="X276" s="83"/>
      <c r="Y276" s="101"/>
      <c r="Z276" s="101"/>
      <c r="AA276" s="101"/>
      <c r="AB276" s="167"/>
      <c r="AC276" s="101"/>
      <c r="AD276" s="101"/>
      <c r="AE276" s="101"/>
      <c r="AF276" s="101"/>
      <c r="AG276" s="101"/>
      <c r="AH276" s="101"/>
      <c r="AI276" s="101"/>
      <c r="AJ276" s="101"/>
      <c r="AK276" s="166"/>
      <c r="AL276" s="91"/>
      <c r="AM276" s="91"/>
      <c r="AN276" s="91"/>
      <c r="AO276" s="91"/>
      <c r="AP276" s="91"/>
      <c r="AQ276" s="91"/>
      <c r="AR276" s="91"/>
      <c r="AS276" s="91"/>
      <c r="AT276" s="91"/>
      <c r="AU276" s="91"/>
      <c r="AV276" s="91"/>
      <c r="AW276" s="91"/>
      <c r="AX276" s="91"/>
      <c r="AY276" s="91"/>
      <c r="AZ276" s="91"/>
      <c r="BA276" s="91"/>
      <c r="BB276" s="91"/>
      <c r="BC276" s="91"/>
      <c r="BD276" s="91"/>
      <c r="BE276" s="91"/>
      <c r="BF276" s="91"/>
      <c r="BG276" s="91"/>
      <c r="BH276" s="91"/>
      <c r="BI276" s="91"/>
    </row>
    <row r="277" spans="2:61" ht="12" customHeight="1">
      <c r="B277" s="402"/>
      <c r="C277" s="760" t="s">
        <v>405</v>
      </c>
      <c r="D277" s="1232">
        <v>60</v>
      </c>
      <c r="E277" s="1890">
        <v>0.82499999999999996</v>
      </c>
      <c r="F277" s="1891">
        <v>7.4999999999999997E-2</v>
      </c>
      <c r="G277" s="1892">
        <v>2.9249999999999998</v>
      </c>
      <c r="H277" s="713">
        <v>15.375</v>
      </c>
      <c r="I277" s="1848">
        <v>3</v>
      </c>
      <c r="J277" s="1118" t="s">
        <v>406</v>
      </c>
      <c r="L277" s="100"/>
      <c r="M277" s="87"/>
      <c r="N277" s="83"/>
      <c r="O277" s="673"/>
      <c r="P277" s="106"/>
      <c r="V277" s="316"/>
      <c r="W277" s="114"/>
      <c r="X277" s="248"/>
      <c r="Y277" s="101"/>
      <c r="Z277" s="497"/>
      <c r="AA277" s="101"/>
      <c r="AB277" s="167"/>
      <c r="AC277" s="101"/>
      <c r="AD277" s="101"/>
      <c r="AE277" s="101"/>
      <c r="AF277" s="101"/>
      <c r="AG277" s="101"/>
      <c r="AH277" s="101"/>
      <c r="AI277" s="144"/>
      <c r="AJ277" s="101"/>
      <c r="AK277" s="166"/>
      <c r="AL277" s="91"/>
      <c r="AM277" s="91"/>
      <c r="AN277" s="91"/>
      <c r="AO277" s="91"/>
      <c r="AP277" s="91"/>
      <c r="AQ277" s="91"/>
      <c r="AR277" s="91"/>
      <c r="AS277" s="91"/>
      <c r="AT277" s="91"/>
      <c r="AU277" s="91"/>
      <c r="AV277" s="91"/>
      <c r="AW277" s="91"/>
      <c r="AX277" s="91"/>
      <c r="AY277" s="91"/>
      <c r="AZ277" s="91"/>
      <c r="BA277" s="91"/>
      <c r="BB277" s="91"/>
      <c r="BC277" s="91"/>
      <c r="BD277" s="91"/>
      <c r="BE277" s="91"/>
      <c r="BF277" s="91"/>
      <c r="BG277" s="91"/>
      <c r="BH277" s="91"/>
      <c r="BI277" s="91"/>
    </row>
    <row r="278" spans="2:61" ht="13.5" customHeight="1">
      <c r="B278" s="402"/>
      <c r="C278" s="268" t="s">
        <v>621</v>
      </c>
      <c r="D278" s="1242">
        <v>250</v>
      </c>
      <c r="E278" s="252">
        <v>5.49</v>
      </c>
      <c r="F278" s="391">
        <v>5.27</v>
      </c>
      <c r="G278" s="391">
        <v>14.05</v>
      </c>
      <c r="H278" s="1828">
        <v>125.59</v>
      </c>
      <c r="I278" s="1848">
        <v>20</v>
      </c>
      <c r="J278" s="1971" t="s">
        <v>659</v>
      </c>
      <c r="L278" s="100"/>
      <c r="M278" s="87"/>
      <c r="N278" s="556"/>
      <c r="O278" s="106"/>
      <c r="P278" s="106"/>
      <c r="V278" s="100"/>
      <c r="W278" s="87"/>
      <c r="X278" s="83"/>
      <c r="Y278" s="101"/>
      <c r="Z278" s="101"/>
      <c r="AA278" s="101"/>
      <c r="AB278" s="167"/>
      <c r="AC278" s="530"/>
      <c r="AD278" s="530"/>
      <c r="AE278" s="530"/>
      <c r="AF278" s="530"/>
      <c r="AG278" s="101"/>
      <c r="AH278" s="144"/>
      <c r="AI278" s="101"/>
      <c r="AJ278" s="101"/>
      <c r="AK278" s="166"/>
      <c r="AL278" s="91"/>
      <c r="AM278" s="91"/>
      <c r="AN278" s="91"/>
      <c r="AO278" s="91"/>
      <c r="AP278" s="91"/>
      <c r="AQ278" s="91"/>
      <c r="AR278" s="91"/>
      <c r="AS278" s="91"/>
      <c r="AT278" s="91"/>
      <c r="AU278" s="91"/>
      <c r="AV278" s="91"/>
      <c r="AW278" s="91"/>
      <c r="AX278" s="91"/>
      <c r="AY278" s="91"/>
      <c r="AZ278" s="91"/>
      <c r="BA278" s="91"/>
      <c r="BB278" s="91"/>
      <c r="BC278" s="91"/>
      <c r="BD278" s="91"/>
      <c r="BE278" s="91"/>
      <c r="BF278" s="91"/>
      <c r="BG278" s="91"/>
      <c r="BH278" s="91"/>
      <c r="BI278" s="91"/>
    </row>
    <row r="279" spans="2:61" ht="12.75" customHeight="1">
      <c r="B279" s="389" t="s">
        <v>330</v>
      </c>
      <c r="C279" s="1912" t="s">
        <v>640</v>
      </c>
      <c r="D279" s="725">
        <v>180</v>
      </c>
      <c r="E279" s="1389">
        <v>3.68</v>
      </c>
      <c r="F279" s="1069">
        <v>5.76</v>
      </c>
      <c r="G279" s="1225">
        <v>24.5</v>
      </c>
      <c r="H279" s="1863">
        <v>164.67</v>
      </c>
      <c r="I279" s="1787">
        <v>40</v>
      </c>
      <c r="J279" s="1978" t="s">
        <v>550</v>
      </c>
      <c r="L279" s="266"/>
      <c r="M279" s="114"/>
      <c r="N279" s="248"/>
      <c r="O279" s="106"/>
      <c r="P279" s="106"/>
      <c r="V279" s="100"/>
      <c r="W279" s="87"/>
      <c r="X279" s="83"/>
      <c r="Y279" s="101"/>
      <c r="Z279" s="101"/>
      <c r="AA279" s="101"/>
      <c r="AB279" s="167"/>
      <c r="AC279" s="101"/>
      <c r="AD279" s="101"/>
      <c r="AE279" s="101"/>
      <c r="AF279" s="101"/>
      <c r="AG279" s="101"/>
      <c r="AH279" s="101"/>
      <c r="AI279" s="101"/>
      <c r="AJ279" s="101"/>
      <c r="AK279" s="166"/>
      <c r="AL279" s="100"/>
      <c r="AM279" s="509"/>
      <c r="AN279" s="509"/>
      <c r="AO279" s="509"/>
      <c r="AP279" s="176"/>
      <c r="AQ279" s="505"/>
      <c r="AR279" s="509"/>
      <c r="AS279" s="176"/>
      <c r="AT279" s="176"/>
      <c r="AU279" s="509"/>
      <c r="AV279" s="504"/>
      <c r="AW279" s="509"/>
      <c r="AX279" s="509"/>
      <c r="AY279" s="91"/>
      <c r="AZ279" s="114"/>
      <c r="BA279" s="91"/>
      <c r="BB279" s="91"/>
      <c r="BC279" s="91"/>
      <c r="BD279" s="91"/>
      <c r="BE279" s="91"/>
      <c r="BF279" s="91"/>
      <c r="BG279" s="91"/>
      <c r="BH279" s="91"/>
      <c r="BI279" s="91"/>
    </row>
    <row r="280" spans="2:61" ht="15.75" customHeight="1">
      <c r="B280" s="395" t="s">
        <v>345</v>
      </c>
      <c r="C280" s="1979" t="s">
        <v>664</v>
      </c>
      <c r="D280" s="1545" t="s">
        <v>281</v>
      </c>
      <c r="E280" s="252">
        <v>13.95</v>
      </c>
      <c r="F280" s="391">
        <v>16.12</v>
      </c>
      <c r="G280" s="391">
        <v>14.62</v>
      </c>
      <c r="H280" s="1828">
        <v>259.36</v>
      </c>
      <c r="I280" s="1762">
        <v>59</v>
      </c>
      <c r="J280" s="1966" t="s">
        <v>660</v>
      </c>
      <c r="L280" s="266"/>
      <c r="M280" s="114"/>
      <c r="N280" s="248"/>
      <c r="O280" s="106"/>
      <c r="P280" s="106"/>
      <c r="V280" s="266"/>
      <c r="W280" s="87"/>
      <c r="X280" s="248"/>
      <c r="Y280" s="101"/>
      <c r="Z280" s="101"/>
      <c r="AA280" s="101"/>
      <c r="AB280" s="167"/>
      <c r="AC280" s="101"/>
      <c r="AD280" s="497"/>
      <c r="AE280" s="101"/>
      <c r="AF280" s="101"/>
      <c r="AG280" s="101"/>
      <c r="AH280" s="101"/>
      <c r="AI280" s="101"/>
      <c r="AJ280" s="101"/>
      <c r="AK280" s="166"/>
      <c r="AL280" s="100"/>
      <c r="AM280" s="509"/>
      <c r="AN280" s="509"/>
      <c r="AO280" s="509"/>
      <c r="AP280" s="509"/>
      <c r="AQ280" s="509"/>
      <c r="AR280" s="509"/>
      <c r="AS280" s="509"/>
      <c r="AT280" s="509"/>
      <c r="AU280" s="509"/>
      <c r="AV280" s="509"/>
      <c r="AW280" s="509"/>
      <c r="AX280" s="509"/>
      <c r="AY280" s="91"/>
      <c r="AZ280" s="91"/>
      <c r="BA280" s="232"/>
      <c r="BB280" s="91"/>
      <c r="BC280" s="91"/>
      <c r="BD280" s="91"/>
      <c r="BE280" s="91"/>
      <c r="BF280" s="91"/>
      <c r="BG280" s="91"/>
      <c r="BH280" s="91"/>
      <c r="BI280" s="91"/>
    </row>
    <row r="281" spans="2:61" ht="15" customHeight="1">
      <c r="B281" s="396" t="s">
        <v>11</v>
      </c>
      <c r="C281" s="1544" t="s">
        <v>236</v>
      </c>
      <c r="D281" s="1140">
        <v>200</v>
      </c>
      <c r="E281" s="430">
        <v>0.60699999999999998</v>
      </c>
      <c r="F281" s="431">
        <v>0.01</v>
      </c>
      <c r="G281" s="431">
        <v>32.880000000000003</v>
      </c>
      <c r="H281" s="713">
        <v>134.01599999999999</v>
      </c>
      <c r="I281" s="1787">
        <v>73</v>
      </c>
      <c r="J281" s="1962" t="s">
        <v>663</v>
      </c>
      <c r="L281" s="266"/>
      <c r="M281" s="87"/>
      <c r="N281" s="248"/>
      <c r="O281" s="106"/>
      <c r="P281" s="106"/>
      <c r="V281" s="102"/>
      <c r="W281" s="514"/>
      <c r="X281" s="86"/>
      <c r="Y281" s="559"/>
      <c r="Z281" s="560"/>
      <c r="AA281" s="565"/>
      <c r="AB281" s="560"/>
      <c r="AC281" s="565"/>
      <c r="AD281" s="565"/>
      <c r="AE281" s="560"/>
      <c r="AF281" s="565"/>
      <c r="AG281" s="566"/>
      <c r="AH281" s="566"/>
      <c r="AI281" s="560"/>
      <c r="AJ281" s="565"/>
      <c r="AK281" s="559"/>
      <c r="AL281" s="100"/>
      <c r="AM281" s="91"/>
      <c r="AN281" s="91"/>
      <c r="AO281" s="91"/>
      <c r="AP281" s="176"/>
      <c r="AQ281" s="176"/>
      <c r="AR281" s="91"/>
      <c r="AS281" s="176"/>
      <c r="AT281" s="176"/>
      <c r="AU281" s="91"/>
      <c r="AV281" s="87"/>
      <c r="AW281" s="91"/>
      <c r="AX281" s="91"/>
      <c r="AY281" s="91"/>
      <c r="AZ281" s="91"/>
      <c r="BA281" s="91"/>
      <c r="BB281" s="91"/>
      <c r="BC281" s="91"/>
      <c r="BD281" s="91"/>
      <c r="BE281" s="91"/>
      <c r="BF281" s="91"/>
      <c r="BG281" s="91"/>
      <c r="BH281" s="91"/>
      <c r="BI281" s="91"/>
    </row>
    <row r="282" spans="2:61" ht="16.5" customHeight="1">
      <c r="B282" s="397" t="s">
        <v>346</v>
      </c>
      <c r="C282" s="1240" t="s">
        <v>9</v>
      </c>
      <c r="D282" s="1853">
        <v>70</v>
      </c>
      <c r="E282" s="1067">
        <v>2.6949999999999998</v>
      </c>
      <c r="F282" s="1068">
        <v>0.96299999999999997</v>
      </c>
      <c r="G282" s="1069">
        <v>34.54</v>
      </c>
      <c r="H282" s="1828">
        <v>171.209</v>
      </c>
      <c r="I282" s="1848">
        <v>9</v>
      </c>
      <c r="J282" s="1120" t="s">
        <v>8</v>
      </c>
      <c r="L282" s="102"/>
      <c r="M282" s="87"/>
      <c r="N282" s="86"/>
      <c r="O282" s="106"/>
      <c r="P282" s="106"/>
      <c r="V282" s="91"/>
      <c r="W282" s="545"/>
      <c r="X282" s="91"/>
      <c r="Y282" s="546"/>
      <c r="Z282" s="546"/>
      <c r="AA282" s="546"/>
      <c r="AB282" s="546"/>
      <c r="AC282" s="547"/>
      <c r="AD282" s="546"/>
      <c r="AE282" s="546"/>
      <c r="AF282" s="546"/>
      <c r="AG282" s="548"/>
      <c r="AH282" s="548"/>
      <c r="AI282" s="546"/>
      <c r="AJ282" s="546"/>
      <c r="AK282" s="549"/>
      <c r="AL282" s="100"/>
      <c r="AM282" s="540"/>
      <c r="AN282" s="541"/>
      <c r="AO282" s="542"/>
      <c r="AP282" s="543"/>
      <c r="AQ282" s="503"/>
      <c r="AR282" s="503"/>
      <c r="AS282" s="503"/>
      <c r="AT282" s="503"/>
      <c r="AU282" s="503"/>
      <c r="AV282" s="503"/>
      <c r="AW282" s="540"/>
      <c r="AX282" s="540"/>
      <c r="AY282" s="544"/>
      <c r="AZ282" s="91"/>
      <c r="BA282" s="91"/>
      <c r="BB282" s="91"/>
      <c r="BC282" s="91"/>
      <c r="BD282" s="91"/>
      <c r="BE282" s="91"/>
      <c r="BF282" s="91"/>
      <c r="BG282" s="91"/>
      <c r="BH282" s="91"/>
      <c r="BI282" s="91"/>
    </row>
    <row r="283" spans="2:61" ht="15" customHeight="1" thickBot="1">
      <c r="B283" s="830"/>
      <c r="C283" s="1110" t="s">
        <v>395</v>
      </c>
      <c r="D283" s="1818">
        <v>40</v>
      </c>
      <c r="E283" s="252">
        <v>2.2599999999999998</v>
      </c>
      <c r="F283" s="391">
        <v>0.6</v>
      </c>
      <c r="G283" s="1424">
        <v>16.745999999999999</v>
      </c>
      <c r="H283" s="1828">
        <v>81.424000000000007</v>
      </c>
      <c r="I283" s="1864">
        <v>10</v>
      </c>
      <c r="J283" s="1123" t="s">
        <v>8</v>
      </c>
      <c r="L283" s="100"/>
      <c r="M283" s="87"/>
      <c r="N283" s="86"/>
      <c r="O283" s="106"/>
      <c r="P283" s="106"/>
      <c r="V283" s="263"/>
      <c r="W283" s="517"/>
      <c r="X283" s="83"/>
      <c r="Y283" s="101"/>
      <c r="Z283" s="101"/>
      <c r="AA283" s="572"/>
      <c r="AB283" s="167"/>
      <c r="AC283" s="101"/>
      <c r="AD283" s="101"/>
      <c r="AE283" s="101"/>
      <c r="AF283" s="101"/>
      <c r="AG283" s="101"/>
      <c r="AH283" s="101"/>
      <c r="AI283" s="101"/>
      <c r="AJ283" s="101"/>
      <c r="AK283" s="166"/>
      <c r="AL283" s="100"/>
      <c r="AM283" s="506"/>
      <c r="AN283" s="506"/>
      <c r="AO283" s="506"/>
      <c r="AP283" s="550"/>
      <c r="AQ283" s="506"/>
      <c r="AR283" s="506"/>
      <c r="AS283" s="506"/>
      <c r="AT283" s="506"/>
      <c r="AU283" s="506"/>
      <c r="AV283" s="506"/>
      <c r="AW283" s="506"/>
      <c r="AX283" s="506"/>
      <c r="AY283" s="506"/>
      <c r="AZ283" s="91"/>
      <c r="BA283" s="91"/>
      <c r="BB283" s="506"/>
      <c r="BC283" s="91"/>
      <c r="BD283" s="91"/>
      <c r="BE283" s="91"/>
      <c r="BF283" s="91"/>
      <c r="BG283" s="91"/>
      <c r="BH283" s="91"/>
      <c r="BI283" s="91"/>
    </row>
    <row r="284" spans="2:61" ht="13.5" customHeight="1">
      <c r="B284" s="974" t="s">
        <v>337</v>
      </c>
      <c r="C284" s="34"/>
      <c r="D284" s="1540">
        <f>D277+D278+D279+D281+D282+D283+100+30</f>
        <v>930</v>
      </c>
      <c r="E284" s="422">
        <f>SUM(E277:E283)</f>
        <v>29.506999999999998</v>
      </c>
      <c r="F284" s="407">
        <f>SUM(F277:F283)</f>
        <v>28.798000000000005</v>
      </c>
      <c r="G284" s="423">
        <f>SUM(G277:G283)</f>
        <v>140.261</v>
      </c>
      <c r="H284" s="409">
        <f>SUM(H277:H283)</f>
        <v>951.64400000000001</v>
      </c>
      <c r="I284" s="1078" t="s">
        <v>528</v>
      </c>
      <c r="J284" s="1079" t="s">
        <v>358</v>
      </c>
      <c r="L284" s="11"/>
      <c r="M284" s="1131"/>
      <c r="N284" s="11"/>
      <c r="O284" s="106"/>
      <c r="P284" s="106"/>
      <c r="V284" s="100"/>
      <c r="W284" s="248"/>
      <c r="X284" s="83"/>
      <c r="Y284" s="114"/>
      <c r="Z284" s="114"/>
      <c r="AA284" s="114"/>
      <c r="AB284" s="206"/>
      <c r="AC284" s="206"/>
      <c r="AD284" s="516"/>
      <c r="AE284" s="114"/>
      <c r="AF284" s="114"/>
      <c r="AG284" s="206"/>
      <c r="AH284" s="114"/>
      <c r="AI284" s="114"/>
      <c r="AJ284" s="114"/>
      <c r="AK284" s="114"/>
      <c r="AL284" s="100"/>
      <c r="AM284" s="101"/>
      <c r="AN284" s="101"/>
      <c r="AO284" s="101"/>
      <c r="AP284" s="167"/>
      <c r="AQ284" s="101"/>
      <c r="AR284" s="101"/>
      <c r="AS284" s="101"/>
      <c r="AT284" s="101"/>
      <c r="AU284" s="101"/>
      <c r="AV284" s="101"/>
      <c r="AW284" s="101"/>
      <c r="AX284" s="101"/>
      <c r="AY284" s="111"/>
      <c r="AZ284" s="91"/>
      <c r="BA284" s="91"/>
      <c r="BB284" s="91"/>
      <c r="BC284" s="91"/>
      <c r="BD284" s="91"/>
      <c r="BE284" s="91"/>
      <c r="BF284" s="91"/>
      <c r="BG284" s="91"/>
      <c r="BH284" s="91"/>
      <c r="BI284" s="91"/>
    </row>
    <row r="285" spans="2:61" ht="14.25" customHeight="1">
      <c r="B285" s="160"/>
      <c r="C285" s="871" t="s">
        <v>10</v>
      </c>
      <c r="D285" s="933">
        <v>0.35</v>
      </c>
      <c r="E285" s="873">
        <v>31.5</v>
      </c>
      <c r="F285" s="874">
        <v>32.200000000000003</v>
      </c>
      <c r="G285" s="875">
        <v>134.05000000000001</v>
      </c>
      <c r="H285" s="1099">
        <v>952</v>
      </c>
      <c r="I285" s="1093">
        <f>H285-H284</f>
        <v>0.35599999999999454</v>
      </c>
      <c r="J285" s="1019" t="s">
        <v>496</v>
      </c>
      <c r="L285" s="100"/>
      <c r="M285" s="87"/>
      <c r="N285" s="86"/>
      <c r="O285" s="106"/>
      <c r="V285" s="100"/>
      <c r="W285" s="91"/>
      <c r="X285" s="248"/>
      <c r="Y285" s="561"/>
      <c r="Z285" s="561"/>
      <c r="AA285" s="561"/>
      <c r="AB285" s="561"/>
      <c r="AC285" s="561"/>
      <c r="AD285" s="561"/>
      <c r="AE285" s="561"/>
      <c r="AF285" s="561"/>
      <c r="AG285" s="561"/>
      <c r="AH285" s="561"/>
      <c r="AI285" s="561"/>
      <c r="AJ285" s="561"/>
      <c r="AK285" s="561"/>
      <c r="AL285" s="104"/>
      <c r="AM285" s="562"/>
      <c r="AN285" s="562"/>
      <c r="AO285" s="562"/>
      <c r="AP285" s="567"/>
      <c r="AQ285" s="562"/>
      <c r="AR285" s="562"/>
      <c r="AS285" s="562"/>
      <c r="AT285" s="562"/>
      <c r="AU285" s="563"/>
      <c r="AV285" s="563"/>
      <c r="AW285" s="562"/>
      <c r="AX285" s="562"/>
      <c r="AY285" s="562"/>
      <c r="AZ285" s="91"/>
      <c r="BA285" s="91"/>
      <c r="BB285" s="91"/>
      <c r="BC285" s="91"/>
      <c r="BD285" s="91"/>
      <c r="BE285" s="91"/>
      <c r="BF285" s="91"/>
      <c r="BG285" s="91"/>
      <c r="BH285" s="91"/>
      <c r="BI285" s="91"/>
    </row>
    <row r="286" spans="2:61" ht="12.75" customHeight="1" thickBot="1">
      <c r="B286" s="195"/>
      <c r="C286" s="1097" t="s">
        <v>505</v>
      </c>
      <c r="D286" s="1859"/>
      <c r="E286" s="1086">
        <v>-2.21</v>
      </c>
      <c r="F286" s="647">
        <v>-3.7</v>
      </c>
      <c r="G286" s="647">
        <v>1.62</v>
      </c>
      <c r="H286" s="1087">
        <v>-0.01</v>
      </c>
      <c r="I286" s="411"/>
      <c r="J286" s="227"/>
      <c r="L286" s="696"/>
      <c r="M286" s="87"/>
      <c r="N286" s="707"/>
      <c r="O286" s="106"/>
      <c r="P286" s="106"/>
      <c r="V286" s="91"/>
      <c r="W286" s="164"/>
      <c r="X286" s="91"/>
      <c r="Y286" s="106"/>
      <c r="Z286" s="106"/>
      <c r="AA286" s="106"/>
      <c r="AB286" s="106"/>
      <c r="AC286" s="106"/>
      <c r="AD286" s="106"/>
      <c r="AE286" s="106"/>
      <c r="AF286" s="106"/>
      <c r="AG286" s="106"/>
      <c r="AH286" s="106"/>
      <c r="AI286" s="106"/>
      <c r="AJ286" s="106"/>
      <c r="AK286" s="91"/>
      <c r="AL286" s="105"/>
      <c r="AM286" s="91"/>
      <c r="AN286" s="91"/>
      <c r="AO286" s="91"/>
      <c r="AP286" s="91"/>
      <c r="AQ286" s="91"/>
      <c r="AR286" s="91"/>
      <c r="AS286" s="91"/>
      <c r="AT286" s="91"/>
      <c r="AU286" s="91"/>
      <c r="AV286" s="91"/>
      <c r="AW286" s="91"/>
      <c r="AX286" s="91"/>
      <c r="AY286" s="91"/>
      <c r="AZ286" s="91"/>
      <c r="BA286" s="91"/>
      <c r="BB286" s="91"/>
      <c r="BC286" s="91"/>
      <c r="BD286" s="91"/>
      <c r="BE286" s="91"/>
      <c r="BF286" s="91"/>
      <c r="BG286" s="91"/>
      <c r="BH286" s="91"/>
      <c r="BI286" s="91"/>
    </row>
    <row r="287" spans="2:61" ht="13.5" customHeight="1">
      <c r="B287" s="1548" t="s">
        <v>560</v>
      </c>
      <c r="C287" s="34" t="s">
        <v>508</v>
      </c>
      <c r="D287" s="35"/>
      <c r="E287" s="1860">
        <f>E284+E273</f>
        <v>52.568999999999996</v>
      </c>
      <c r="F287" s="1861">
        <f>F284+F273</f>
        <v>54.106000000000009</v>
      </c>
      <c r="G287" s="1861">
        <f>G284+G273</f>
        <v>230.10300000000001</v>
      </c>
      <c r="H287" s="1862">
        <f>H284+H273</f>
        <v>1627.7980000000002</v>
      </c>
      <c r="I287" s="1078" t="s">
        <v>528</v>
      </c>
      <c r="J287" s="1079" t="s">
        <v>358</v>
      </c>
      <c r="L287" s="1713"/>
      <c r="M287" s="1131"/>
      <c r="N287" s="1132"/>
      <c r="O287" s="106"/>
      <c r="P287" s="106"/>
      <c r="V287" s="100"/>
      <c r="W287" s="87"/>
      <c r="X287" s="83"/>
      <c r="Y287" s="101"/>
      <c r="Z287" s="101"/>
      <c r="AA287" s="101"/>
      <c r="AB287" s="167"/>
      <c r="AC287" s="530"/>
      <c r="AD287" s="530"/>
      <c r="AE287" s="530"/>
      <c r="AF287" s="530"/>
      <c r="AG287" s="101"/>
      <c r="AH287" s="144"/>
      <c r="AI287" s="101"/>
      <c r="AJ287" s="101"/>
      <c r="AK287" s="110"/>
      <c r="AL287" s="83"/>
      <c r="AM287" s="91"/>
      <c r="AN287" s="91"/>
      <c r="AO287" s="91"/>
      <c r="AP287" s="91"/>
      <c r="AQ287" s="91"/>
      <c r="AR287" s="91"/>
      <c r="AS287" s="91"/>
      <c r="AT287" s="91"/>
      <c r="AU287" s="91"/>
      <c r="AV287" s="504"/>
      <c r="AW287" s="91"/>
      <c r="AX287" s="504"/>
      <c r="AY287" s="91"/>
      <c r="AZ287" s="91"/>
      <c r="BA287" s="91"/>
      <c r="BB287" s="91"/>
      <c r="BC287" s="91"/>
      <c r="BD287" s="91"/>
      <c r="BE287" s="91"/>
      <c r="BF287" s="91"/>
      <c r="BG287" s="91"/>
      <c r="BH287" s="91"/>
      <c r="BI287" s="91"/>
    </row>
    <row r="288" spans="2:61" ht="15" customHeight="1">
      <c r="B288" s="711"/>
      <c r="C288" s="916" t="s">
        <v>10</v>
      </c>
      <c r="D288" s="1106">
        <v>0.6</v>
      </c>
      <c r="E288" s="1010">
        <v>54</v>
      </c>
      <c r="F288" s="878">
        <v>55.2</v>
      </c>
      <c r="G288" s="879">
        <v>229.8</v>
      </c>
      <c r="H288" s="1107">
        <v>1632</v>
      </c>
      <c r="I288" s="1093">
        <f>H288-H287</f>
        <v>4.2019999999997708</v>
      </c>
      <c r="J288" s="1019" t="s">
        <v>496</v>
      </c>
      <c r="L288" s="683"/>
      <c r="M288" s="692"/>
      <c r="N288" s="683"/>
      <c r="O288" s="106"/>
      <c r="P288" s="106"/>
      <c r="V288" s="264"/>
      <c r="W288" s="87"/>
      <c r="X288" s="248"/>
      <c r="Y288" s="101"/>
      <c r="Z288" s="101"/>
      <c r="AA288" s="101"/>
      <c r="AB288" s="167"/>
      <c r="AC288" s="101"/>
      <c r="AD288" s="101"/>
      <c r="AE288" s="101"/>
      <c r="AF288" s="101"/>
      <c r="AG288" s="101"/>
      <c r="AH288" s="101"/>
      <c r="AI288" s="101"/>
      <c r="AJ288" s="101"/>
      <c r="AK288" s="166"/>
      <c r="AL288" s="100"/>
      <c r="AM288" s="91"/>
      <c r="AN288" s="91"/>
      <c r="AO288" s="91"/>
      <c r="AP288" s="512"/>
      <c r="AQ288" s="91"/>
      <c r="AR288" s="91"/>
      <c r="AS288" s="91"/>
      <c r="AT288" s="91"/>
      <c r="AU288" s="91"/>
      <c r="AV288" s="91"/>
      <c r="AW288" s="91"/>
      <c r="AX288" s="504"/>
      <c r="AY288" s="91"/>
      <c r="AZ288" s="91"/>
      <c r="BA288" s="91"/>
      <c r="BB288" s="91"/>
      <c r="BC288" s="91"/>
      <c r="BD288" s="91"/>
      <c r="BE288" s="91"/>
      <c r="BF288" s="91"/>
      <c r="BG288" s="91"/>
      <c r="BH288" s="91"/>
      <c r="BI288" s="91"/>
    </row>
    <row r="289" spans="2:61" ht="14.25" customHeight="1" thickBot="1">
      <c r="B289" s="195"/>
      <c r="C289" s="1097" t="s">
        <v>505</v>
      </c>
      <c r="D289" s="1098"/>
      <c r="E289" s="1086">
        <v>-1.59</v>
      </c>
      <c r="F289" s="647">
        <v>-1.19</v>
      </c>
      <c r="G289" s="647">
        <v>0.08</v>
      </c>
      <c r="H289" s="1087">
        <v>-0.15</v>
      </c>
      <c r="I289" s="1104"/>
      <c r="J289" s="1105"/>
      <c r="L289" s="322"/>
      <c r="M289" s="696"/>
      <c r="N289" s="707"/>
      <c r="O289" s="106"/>
      <c r="P289" s="106"/>
      <c r="V289" s="111"/>
      <c r="W289" s="97"/>
      <c r="X289" s="91"/>
      <c r="Y289" s="114"/>
      <c r="Z289" s="114"/>
      <c r="AA289" s="114"/>
      <c r="AB289" s="206"/>
      <c r="AC289" s="206"/>
      <c r="AD289" s="516"/>
      <c r="AE289" s="114"/>
      <c r="AF289" s="114"/>
      <c r="AG289" s="206"/>
      <c r="AH289" s="114"/>
      <c r="AI289" s="114"/>
      <c r="AJ289" s="114"/>
      <c r="AK289" s="114"/>
      <c r="AL289" s="100"/>
      <c r="AM289" s="91"/>
      <c r="AN289" s="91"/>
      <c r="AO289" s="91"/>
      <c r="AP289" s="91"/>
      <c r="AQ289" s="91"/>
      <c r="AR289" s="91"/>
      <c r="AS289" s="91"/>
      <c r="AT289" s="91"/>
      <c r="AU289" s="91"/>
      <c r="AV289" s="91"/>
      <c r="AW289" s="91"/>
      <c r="AX289" s="91"/>
      <c r="AY289" s="91"/>
      <c r="AZ289" s="91"/>
      <c r="BA289" s="91"/>
      <c r="BB289" s="91"/>
      <c r="BC289" s="91"/>
      <c r="BD289" s="91"/>
      <c r="BE289" s="91"/>
      <c r="BF289" s="91"/>
      <c r="BG289" s="91"/>
      <c r="BH289" s="91"/>
      <c r="BI289" s="91"/>
    </row>
    <row r="290" spans="2:61" ht="14.25" customHeight="1">
      <c r="L290" s="696"/>
      <c r="M290" s="695"/>
      <c r="N290" s="696"/>
      <c r="O290" s="106"/>
      <c r="P290" s="106"/>
      <c r="V290" s="100"/>
      <c r="W290" s="114"/>
      <c r="X290" s="232"/>
      <c r="Y290" s="101"/>
      <c r="Z290" s="101"/>
      <c r="AA290" s="496"/>
      <c r="AB290" s="167"/>
      <c r="AC290" s="101"/>
      <c r="AD290" s="166"/>
      <c r="AE290" s="166"/>
      <c r="AF290" s="166"/>
      <c r="AG290" s="166"/>
      <c r="AH290" s="166"/>
      <c r="AI290" s="166"/>
      <c r="AJ290" s="166"/>
      <c r="AK290" s="166"/>
      <c r="AL290" s="100"/>
      <c r="AM290" s="91"/>
      <c r="AN290" s="91"/>
      <c r="AO290" s="91"/>
      <c r="AP290" s="91"/>
      <c r="AQ290" s="91"/>
      <c r="AR290" s="91"/>
      <c r="AS290" s="91"/>
      <c r="AT290" s="91"/>
      <c r="AU290" s="91"/>
      <c r="AV290" s="91"/>
      <c r="AW290" s="91"/>
      <c r="AX290" s="91"/>
      <c r="AY290" s="91"/>
      <c r="AZ290" s="91"/>
      <c r="BA290" s="91"/>
      <c r="BB290" s="91"/>
      <c r="BC290" s="91"/>
      <c r="BD290" s="91"/>
      <c r="BE290" s="91"/>
      <c r="BF290" s="91"/>
      <c r="BG290" s="91"/>
      <c r="BH290" s="91"/>
      <c r="BI290" s="91"/>
    </row>
    <row r="291" spans="2:61" ht="12.75" customHeight="1">
      <c r="B291" s="79"/>
      <c r="C291" s="79"/>
      <c r="D291" s="1222" t="s">
        <v>313</v>
      </c>
      <c r="E291" s="79"/>
      <c r="F291" s="79"/>
      <c r="G291" s="1223"/>
      <c r="H291" s="79"/>
      <c r="I291" s="79"/>
      <c r="J291" s="79"/>
      <c r="L291" s="100"/>
      <c r="M291" s="114"/>
      <c r="N291" s="556"/>
      <c r="O291" s="106"/>
      <c r="P291" s="106"/>
      <c r="V291" s="266"/>
      <c r="W291" s="114"/>
      <c r="X291" s="248"/>
      <c r="Y291" s="101"/>
      <c r="Z291" s="101"/>
      <c r="AA291" s="101"/>
      <c r="AB291" s="167"/>
      <c r="AC291" s="101"/>
      <c r="AD291" s="101"/>
      <c r="AE291" s="101"/>
      <c r="AF291" s="101"/>
      <c r="AG291" s="101"/>
      <c r="AH291" s="101"/>
      <c r="AI291" s="101"/>
      <c r="AJ291" s="101"/>
      <c r="AK291" s="166"/>
      <c r="AL291" s="104"/>
      <c r="AM291" s="91"/>
      <c r="AN291" s="91"/>
      <c r="AO291" s="91"/>
      <c r="AP291" s="91"/>
      <c r="AQ291" s="91"/>
      <c r="AR291" s="91"/>
      <c r="AS291" s="91"/>
      <c r="AT291" s="91"/>
      <c r="AU291" s="91"/>
      <c r="AV291" s="91"/>
      <c r="AW291" s="91"/>
      <c r="AX291" s="91"/>
      <c r="AY291" s="91"/>
      <c r="AZ291" s="91"/>
      <c r="BA291" s="91"/>
      <c r="BB291" s="91"/>
      <c r="BC291" s="91"/>
      <c r="BD291" s="91"/>
      <c r="BE291" s="91"/>
      <c r="BF291" s="91"/>
      <c r="BG291" s="91"/>
      <c r="BH291" s="91"/>
      <c r="BI291" s="91"/>
    </row>
    <row r="292" spans="2:61" ht="12" customHeight="1">
      <c r="B292" s="335" t="s">
        <v>362</v>
      </c>
      <c r="D292" s="335"/>
      <c r="E292"/>
      <c r="F292"/>
      <c r="H292" s="335"/>
      <c r="I292" s="21"/>
      <c r="J292" s="25"/>
      <c r="L292" s="264"/>
      <c r="M292" s="114"/>
      <c r="N292" s="248"/>
      <c r="O292" s="106"/>
      <c r="P292" s="106"/>
      <c r="V292" s="266"/>
      <c r="W292" s="114"/>
      <c r="X292" s="248"/>
      <c r="Y292" s="101"/>
      <c r="Z292" s="101"/>
      <c r="AA292" s="101"/>
      <c r="AB292" s="167"/>
      <c r="AC292" s="101"/>
      <c r="AD292" s="101"/>
      <c r="AE292" s="101"/>
      <c r="AF292" s="101"/>
      <c r="AG292" s="101"/>
      <c r="AH292" s="101"/>
      <c r="AI292" s="101"/>
      <c r="AJ292" s="101"/>
      <c r="AK292" s="166"/>
      <c r="AL292" s="83"/>
      <c r="AM292" s="100"/>
      <c r="AN292" s="87"/>
      <c r="AO292" s="86"/>
      <c r="AP292" s="91"/>
      <c r="AQ292" s="91"/>
      <c r="AR292" s="91"/>
      <c r="AS292" s="91"/>
      <c r="AT292" s="91"/>
      <c r="AU292" s="91"/>
      <c r="AV292" s="91"/>
      <c r="AW292" s="91"/>
      <c r="AX292" s="91"/>
      <c r="AY292" s="91"/>
      <c r="AZ292" s="91"/>
      <c r="BA292" s="91"/>
      <c r="BB292" s="91"/>
      <c r="BC292" s="91"/>
      <c r="BD292" s="91"/>
      <c r="BE292" s="91"/>
      <c r="BF292" s="91"/>
      <c r="BG292" s="91"/>
      <c r="BH292" s="91"/>
      <c r="BI292" s="91"/>
    </row>
    <row r="293" spans="2:61" ht="14.25" customHeight="1" thickBot="1">
      <c r="B293" s="361" t="s">
        <v>594</v>
      </c>
      <c r="C293" s="21"/>
      <c r="D293" s="634" t="s">
        <v>344</v>
      </c>
      <c r="E293"/>
      <c r="G293" s="119" t="s">
        <v>542</v>
      </c>
      <c r="H293" s="626"/>
      <c r="I293" s="361"/>
      <c r="J293" s="361"/>
      <c r="L293" s="266"/>
      <c r="M293" s="114"/>
      <c r="N293" s="248"/>
      <c r="O293" s="106"/>
      <c r="P293" s="106"/>
      <c r="V293" s="111"/>
      <c r="W293" s="164"/>
      <c r="X293" s="91"/>
      <c r="Y293" s="101"/>
      <c r="Z293" s="101"/>
      <c r="AA293" s="101"/>
      <c r="AB293" s="167"/>
      <c r="AC293" s="101"/>
      <c r="AD293" s="101"/>
      <c r="AE293" s="101"/>
      <c r="AF293" s="101"/>
      <c r="AG293" s="101"/>
      <c r="AH293" s="101"/>
      <c r="AI293" s="101"/>
      <c r="AJ293" s="101"/>
      <c r="AK293" s="166"/>
      <c r="AL293" s="100"/>
      <c r="AM293" s="509"/>
      <c r="AN293" s="573"/>
      <c r="AO293" s="509"/>
      <c r="AP293" s="176"/>
      <c r="AQ293" s="505"/>
      <c r="AR293" s="509"/>
      <c r="AS293" s="176"/>
      <c r="AT293" s="176"/>
      <c r="AU293" s="509"/>
      <c r="AV293" s="504"/>
      <c r="AW293" s="509"/>
      <c r="AX293" s="509"/>
      <c r="AY293" s="91"/>
      <c r="AZ293" s="91"/>
      <c r="BA293" s="91"/>
      <c r="BB293" s="91"/>
      <c r="BC293" s="91"/>
      <c r="BD293" s="91"/>
      <c r="BE293" s="91"/>
      <c r="BF293" s="91"/>
      <c r="BG293" s="91"/>
      <c r="BH293" s="91"/>
      <c r="BI293" s="91"/>
    </row>
    <row r="294" spans="2:61" ht="12.75" customHeight="1" thickBot="1">
      <c r="B294" s="362" t="s">
        <v>314</v>
      </c>
      <c r="C294" s="363"/>
      <c r="D294" s="364" t="s">
        <v>315</v>
      </c>
      <c r="E294" s="199" t="s">
        <v>316</v>
      </c>
      <c r="F294" s="199"/>
      <c r="G294" s="199"/>
      <c r="H294" s="365" t="s">
        <v>317</v>
      </c>
      <c r="I294" s="366" t="s">
        <v>318</v>
      </c>
      <c r="J294" s="367" t="s">
        <v>319</v>
      </c>
      <c r="L294" s="266"/>
      <c r="M294" s="114"/>
      <c r="N294" s="248"/>
      <c r="O294" s="106"/>
      <c r="P294" s="106"/>
      <c r="V294" s="266"/>
      <c r="W294" s="87"/>
      <c r="X294" s="248"/>
      <c r="Y294" s="101"/>
      <c r="Z294" s="101"/>
      <c r="AA294" s="101"/>
      <c r="AB294" s="167"/>
      <c r="AC294" s="101"/>
      <c r="AD294" s="101"/>
      <c r="AE294" s="101"/>
      <c r="AF294" s="101"/>
      <c r="AG294" s="101"/>
      <c r="AH294" s="101"/>
      <c r="AI294" s="101"/>
      <c r="AJ294" s="101"/>
      <c r="AK294" s="166"/>
      <c r="AL294" s="107"/>
      <c r="AM294" s="509"/>
      <c r="AN294" s="509"/>
      <c r="AO294" s="509"/>
      <c r="AP294" s="509"/>
      <c r="AQ294" s="509"/>
      <c r="AR294" s="509"/>
      <c r="AS294" s="509"/>
      <c r="AT294" s="509"/>
      <c r="AU294" s="509"/>
      <c r="AV294" s="509"/>
      <c r="AW294" s="509"/>
      <c r="AX294" s="509"/>
      <c r="AY294" s="91"/>
      <c r="AZ294" s="91"/>
      <c r="BA294" s="91"/>
      <c r="BB294" s="91"/>
      <c r="BC294" s="91"/>
      <c r="BD294" s="91"/>
      <c r="BE294" s="91"/>
      <c r="BF294" s="91"/>
      <c r="BG294" s="91"/>
      <c r="BH294" s="91"/>
      <c r="BI294" s="91"/>
    </row>
    <row r="295" spans="2:61" ht="10.5" customHeight="1">
      <c r="B295" s="368" t="s">
        <v>320</v>
      </c>
      <c r="C295" s="369" t="s">
        <v>321</v>
      </c>
      <c r="D295" s="370" t="s">
        <v>322</v>
      </c>
      <c r="E295" s="371" t="s">
        <v>323</v>
      </c>
      <c r="F295" s="371" t="s">
        <v>65</v>
      </c>
      <c r="G295" s="371" t="s">
        <v>66</v>
      </c>
      <c r="H295" s="372" t="s">
        <v>324</v>
      </c>
      <c r="I295" s="373" t="s">
        <v>325</v>
      </c>
      <c r="J295" s="374" t="s">
        <v>326</v>
      </c>
      <c r="L295" s="266"/>
      <c r="M295" s="87"/>
      <c r="N295" s="248"/>
      <c r="O295" s="106"/>
      <c r="P295" s="106"/>
      <c r="V295" s="111"/>
      <c r="W295" s="87"/>
      <c r="X295" s="232"/>
      <c r="Y295" s="101"/>
      <c r="Z295" s="101"/>
      <c r="AA295" s="496"/>
      <c r="AB295" s="167"/>
      <c r="AC295" s="101"/>
      <c r="AD295" s="166"/>
      <c r="AE295" s="166"/>
      <c r="AF295" s="166"/>
      <c r="AG295" s="166"/>
      <c r="AH295" s="166"/>
      <c r="AI295" s="166"/>
      <c r="AJ295" s="166"/>
      <c r="AK295" s="166"/>
      <c r="AL295" s="110"/>
      <c r="AM295" s="91"/>
      <c r="AN295" s="91"/>
      <c r="AO295" s="91"/>
      <c r="AP295" s="176"/>
      <c r="AQ295" s="176"/>
      <c r="AR295" s="91"/>
      <c r="AS295" s="176"/>
      <c r="AT295" s="176"/>
      <c r="AU295" s="91"/>
      <c r="AV295" s="87"/>
      <c r="AW295" s="91"/>
      <c r="AX295" s="91"/>
      <c r="AY295" s="91"/>
      <c r="AZ295" s="91"/>
      <c r="BA295" s="91"/>
      <c r="BB295" s="91"/>
      <c r="BC295" s="91"/>
      <c r="BD295" s="91"/>
      <c r="BE295" s="91"/>
      <c r="BF295" s="91"/>
      <c r="BG295" s="91"/>
      <c r="BH295" s="91"/>
      <c r="BI295" s="91"/>
    </row>
    <row r="296" spans="2:61" ht="12.75" customHeight="1" thickBot="1">
      <c r="B296" s="375"/>
      <c r="C296" s="376"/>
      <c r="D296" s="377"/>
      <c r="E296" s="378" t="s">
        <v>5</v>
      </c>
      <c r="F296" s="378" t="s">
        <v>6</v>
      </c>
      <c r="G296" s="378" t="s">
        <v>7</v>
      </c>
      <c r="H296" s="379" t="s">
        <v>327</v>
      </c>
      <c r="I296" s="380" t="s">
        <v>328</v>
      </c>
      <c r="J296" s="381" t="s">
        <v>329</v>
      </c>
      <c r="L296" s="31"/>
      <c r="M296" s="7"/>
      <c r="N296" s="248"/>
      <c r="O296" s="106"/>
      <c r="P296" s="106"/>
      <c r="V296" s="111"/>
      <c r="W296" s="114"/>
      <c r="X296" s="571"/>
      <c r="Y296" s="101"/>
      <c r="Z296" s="101"/>
      <c r="AA296" s="496"/>
      <c r="AB296" s="167"/>
      <c r="AC296" s="101"/>
      <c r="AD296" s="166"/>
      <c r="AE296" s="166"/>
      <c r="AF296" s="166"/>
      <c r="AG296" s="166"/>
      <c r="AH296" s="166"/>
      <c r="AI296" s="166"/>
      <c r="AJ296" s="166"/>
      <c r="AK296" s="166"/>
      <c r="AL296" s="100"/>
      <c r="AM296" s="540"/>
      <c r="AN296" s="541"/>
      <c r="AO296" s="542"/>
      <c r="AP296" s="543"/>
      <c r="AQ296" s="503"/>
      <c r="AR296" s="503"/>
      <c r="AS296" s="503"/>
      <c r="AT296" s="503"/>
      <c r="AU296" s="503"/>
      <c r="AV296" s="503"/>
      <c r="AW296" s="540"/>
      <c r="AX296" s="540"/>
      <c r="AY296" s="544"/>
      <c r="AZ296" s="91"/>
      <c r="BA296" s="91"/>
      <c r="BB296" s="91"/>
      <c r="BC296" s="91"/>
      <c r="BD296" s="91"/>
      <c r="BE296" s="91"/>
      <c r="BF296" s="91"/>
      <c r="BG296" s="91"/>
      <c r="BH296" s="91"/>
      <c r="BI296" s="91"/>
    </row>
    <row r="297" spans="2:61" ht="12.75" customHeight="1">
      <c r="B297" s="363"/>
      <c r="C297" s="413" t="s">
        <v>172</v>
      </c>
      <c r="D297" s="162"/>
      <c r="E297" s="384"/>
      <c r="F297" s="385"/>
      <c r="G297" s="385"/>
      <c r="H297" s="386"/>
      <c r="I297" s="387"/>
      <c r="J297" s="388"/>
      <c r="L297" s="87"/>
      <c r="M297" s="707"/>
      <c r="N297" s="86"/>
      <c r="O297" s="106"/>
      <c r="P297" s="106"/>
      <c r="V297" s="316"/>
      <c r="W297" s="87"/>
      <c r="X297" s="248"/>
      <c r="Y297" s="101"/>
      <c r="Z297" s="101"/>
      <c r="AA297" s="101"/>
      <c r="AB297" s="167"/>
      <c r="AC297" s="496"/>
      <c r="AD297" s="497"/>
      <c r="AE297" s="497"/>
      <c r="AF297" s="497"/>
      <c r="AG297" s="497"/>
      <c r="AH297" s="497"/>
      <c r="AI297" s="497"/>
      <c r="AJ297" s="497"/>
      <c r="AK297" s="110"/>
      <c r="AL297" s="100"/>
      <c r="AM297" s="506"/>
      <c r="AN297" s="506"/>
      <c r="AO297" s="506"/>
      <c r="AP297" s="550"/>
      <c r="AQ297" s="506"/>
      <c r="AR297" s="506"/>
      <c r="AS297" s="506"/>
      <c r="AT297" s="506"/>
      <c r="AU297" s="506"/>
      <c r="AV297" s="506"/>
      <c r="AW297" s="506"/>
      <c r="AX297" s="506"/>
      <c r="AY297" s="506"/>
      <c r="AZ297" s="91"/>
      <c r="BA297" s="91"/>
      <c r="BB297" s="91"/>
      <c r="BC297" s="91"/>
      <c r="BD297" s="91"/>
      <c r="BE297" s="91"/>
      <c r="BF297" s="91"/>
      <c r="BG297" s="91"/>
      <c r="BH297" s="91"/>
      <c r="BI297" s="91"/>
    </row>
    <row r="298" spans="2:61" ht="15.75" customHeight="1">
      <c r="B298" s="389" t="s">
        <v>330</v>
      </c>
      <c r="C298" s="1137" t="s">
        <v>306</v>
      </c>
      <c r="D298" s="1242" t="s">
        <v>222</v>
      </c>
      <c r="E298" s="1423">
        <v>8.61</v>
      </c>
      <c r="F298" s="1424">
        <v>10.805</v>
      </c>
      <c r="G298" s="1424">
        <v>31.85</v>
      </c>
      <c r="H298" s="270">
        <v>253.2</v>
      </c>
      <c r="I298" s="393">
        <v>45</v>
      </c>
      <c r="J298" s="1118" t="s">
        <v>375</v>
      </c>
      <c r="N298" s="86"/>
      <c r="O298" s="106"/>
      <c r="P298" s="106"/>
      <c r="V298" s="100"/>
      <c r="W298" s="87"/>
      <c r="X298" s="83"/>
      <c r="Y298" s="101"/>
      <c r="Z298" s="101"/>
      <c r="AA298" s="101"/>
      <c r="AB298" s="167"/>
      <c r="AC298" s="530"/>
      <c r="AD298" s="530"/>
      <c r="AE298" s="530"/>
      <c r="AF298" s="530"/>
      <c r="AG298" s="101"/>
      <c r="AH298" s="144"/>
      <c r="AI298" s="101"/>
      <c r="AJ298" s="101"/>
      <c r="AK298" s="166"/>
      <c r="AL298" s="100"/>
      <c r="AM298" s="101"/>
      <c r="AN298" s="101"/>
      <c r="AO298" s="496"/>
      <c r="AP298" s="167"/>
      <c r="AQ298" s="101"/>
      <c r="AR298" s="166"/>
      <c r="AS298" s="166"/>
      <c r="AT298" s="166"/>
      <c r="AU298" s="166"/>
      <c r="AV298" s="166"/>
      <c r="AW298" s="166"/>
      <c r="AX298" s="166"/>
      <c r="AY298" s="110"/>
      <c r="AZ298" s="91"/>
      <c r="BA298" s="91"/>
      <c r="BB298" s="91"/>
      <c r="BC298" s="91"/>
      <c r="BD298" s="91"/>
      <c r="BE298" s="91"/>
      <c r="BF298" s="91"/>
      <c r="BG298" s="91"/>
      <c r="BH298" s="91"/>
      <c r="BI298" s="91"/>
    </row>
    <row r="299" spans="2:61" ht="15" customHeight="1">
      <c r="B299" s="395" t="s">
        <v>345</v>
      </c>
      <c r="C299" s="1137" t="s">
        <v>253</v>
      </c>
      <c r="D299" s="1140">
        <v>25</v>
      </c>
      <c r="E299" s="1821">
        <v>5.8339999999999996</v>
      </c>
      <c r="F299" s="1822">
        <v>7.3339999999999996</v>
      </c>
      <c r="G299" s="1827">
        <v>0</v>
      </c>
      <c r="H299" s="421">
        <v>89.667000000000002</v>
      </c>
      <c r="I299" s="457">
        <v>7</v>
      </c>
      <c r="J299" s="1143" t="s">
        <v>433</v>
      </c>
      <c r="N299" s="696"/>
      <c r="O299" s="106"/>
      <c r="P299" s="106"/>
      <c r="V299" s="100"/>
      <c r="W299" s="87"/>
      <c r="X299" s="83"/>
      <c r="Y299" s="101"/>
      <c r="Z299" s="101"/>
      <c r="AA299" s="496"/>
      <c r="AB299" s="167"/>
      <c r="AC299" s="101"/>
      <c r="AD299" s="166"/>
      <c r="AE299" s="166"/>
      <c r="AF299" s="166"/>
      <c r="AG299" s="166"/>
      <c r="AH299" s="166"/>
      <c r="AI299" s="166"/>
      <c r="AJ299" s="166"/>
      <c r="AK299" s="166"/>
      <c r="AL299" s="101"/>
      <c r="AM299" s="562"/>
      <c r="AN299" s="562"/>
      <c r="AO299" s="562"/>
      <c r="AP299" s="567"/>
      <c r="AQ299" s="562"/>
      <c r="AR299" s="562"/>
      <c r="AS299" s="562"/>
      <c r="AT299" s="562"/>
      <c r="AU299" s="563"/>
      <c r="AV299" s="563"/>
      <c r="AW299" s="562"/>
      <c r="AX299" s="562"/>
      <c r="AY299" s="562"/>
      <c r="AZ299" s="91"/>
      <c r="BA299" s="91"/>
      <c r="BB299" s="91"/>
      <c r="BC299" s="91"/>
      <c r="BD299" s="91"/>
      <c r="BE299" s="91"/>
      <c r="BF299" s="91"/>
      <c r="BG299" s="91"/>
      <c r="BH299" s="91"/>
      <c r="BI299" s="91"/>
    </row>
    <row r="300" spans="2:61" ht="15" customHeight="1">
      <c r="B300" s="396" t="s">
        <v>11</v>
      </c>
      <c r="C300" s="1231" t="s">
        <v>266</v>
      </c>
      <c r="D300" s="1140">
        <v>200</v>
      </c>
      <c r="E300" s="1894">
        <v>6.1769999999999996</v>
      </c>
      <c r="F300" s="441">
        <v>4.9660000000000002</v>
      </c>
      <c r="G300" s="441">
        <v>18.271999999999998</v>
      </c>
      <c r="H300" s="436">
        <v>141.52099999999999</v>
      </c>
      <c r="I300" s="720">
        <v>70</v>
      </c>
      <c r="J300" s="399" t="s">
        <v>441</v>
      </c>
      <c r="N300" s="1153"/>
      <c r="O300" s="106"/>
      <c r="P300" s="106"/>
      <c r="V300" s="266"/>
      <c r="W300" s="87"/>
      <c r="X300" s="248"/>
      <c r="Y300" s="101"/>
      <c r="Z300" s="101"/>
      <c r="AA300" s="101"/>
      <c r="AB300" s="167"/>
      <c r="AC300" s="101"/>
      <c r="AD300" s="497"/>
      <c r="AE300" s="101"/>
      <c r="AF300" s="101"/>
      <c r="AG300" s="101"/>
      <c r="AH300" s="101"/>
      <c r="AI300" s="101"/>
      <c r="AJ300" s="101"/>
      <c r="AK300" s="166"/>
      <c r="AL300" s="101"/>
      <c r="AM300" s="91"/>
      <c r="AN300" s="91"/>
      <c r="AO300" s="91"/>
      <c r="AP300" s="91"/>
      <c r="AQ300" s="91"/>
      <c r="AR300" s="91"/>
      <c r="AS300" s="91"/>
      <c r="AT300" s="91"/>
      <c r="AU300" s="91"/>
      <c r="AV300" s="91"/>
      <c r="AW300" s="91"/>
      <c r="AX300" s="91"/>
      <c r="AY300" s="91"/>
      <c r="AZ300" s="91"/>
      <c r="BA300" s="91"/>
      <c r="BB300" s="91"/>
      <c r="BC300" s="91"/>
      <c r="BD300" s="91"/>
      <c r="BE300" s="91"/>
      <c r="BF300" s="91"/>
      <c r="BG300" s="91"/>
      <c r="BH300" s="91"/>
      <c r="BI300" s="91"/>
    </row>
    <row r="301" spans="2:61" ht="13.5" customHeight="1">
      <c r="B301" s="397" t="s">
        <v>347</v>
      </c>
      <c r="C301" s="1226" t="s">
        <v>9</v>
      </c>
      <c r="D301" s="1066">
        <v>35</v>
      </c>
      <c r="E301" s="1067">
        <v>1.3480000000000001</v>
      </c>
      <c r="F301" s="1068">
        <v>0.48099999999999998</v>
      </c>
      <c r="G301" s="1069">
        <v>18.97</v>
      </c>
      <c r="H301" s="1828">
        <v>85.600999999999999</v>
      </c>
      <c r="I301" s="416">
        <v>9</v>
      </c>
      <c r="J301" s="1120" t="s">
        <v>8</v>
      </c>
      <c r="N301" s="696"/>
      <c r="O301" s="106"/>
      <c r="P301" s="106"/>
      <c r="Q301" s="11"/>
      <c r="R301" s="11"/>
      <c r="S301" s="11"/>
      <c r="V301" s="83"/>
      <c r="W301" s="514"/>
      <c r="X301" s="86"/>
      <c r="Y301" s="559"/>
      <c r="Z301" s="559"/>
      <c r="AA301" s="559"/>
      <c r="AB301" s="560"/>
      <c r="AC301" s="559"/>
      <c r="AD301" s="565"/>
      <c r="AE301" s="566"/>
      <c r="AF301" s="559"/>
      <c r="AG301" s="559"/>
      <c r="AH301" s="560"/>
      <c r="AI301" s="560"/>
      <c r="AJ301" s="559"/>
      <c r="AK301" s="559"/>
      <c r="AL301" s="83"/>
      <c r="AM301" s="91"/>
      <c r="AN301" s="91"/>
      <c r="AO301" s="91"/>
      <c r="AP301" s="91"/>
      <c r="AQ301" s="91"/>
      <c r="AR301" s="91"/>
      <c r="AS301" s="91"/>
      <c r="AT301" s="91"/>
      <c r="AU301" s="91"/>
      <c r="AV301" s="504"/>
      <c r="AW301" s="91"/>
      <c r="AX301" s="504"/>
      <c r="AY301" s="91"/>
      <c r="AZ301" s="91"/>
      <c r="BA301" s="91"/>
      <c r="BB301" s="91"/>
      <c r="BC301" s="91"/>
      <c r="BD301" s="91"/>
      <c r="BE301" s="91"/>
      <c r="BF301" s="91"/>
      <c r="BG301" s="91"/>
      <c r="BH301" s="91"/>
      <c r="BI301" s="91"/>
    </row>
    <row r="302" spans="2:61" ht="14.25" customHeight="1">
      <c r="B302" s="402"/>
      <c r="C302" s="1228" t="s">
        <v>395</v>
      </c>
      <c r="D302" s="1140">
        <v>30</v>
      </c>
      <c r="E302" s="1067">
        <v>1.6950000000000001</v>
      </c>
      <c r="F302" s="1069">
        <v>0.45</v>
      </c>
      <c r="G302" s="1069">
        <v>12.56</v>
      </c>
      <c r="H302" s="1077">
        <v>61.07</v>
      </c>
      <c r="I302" s="393">
        <v>10</v>
      </c>
      <c r="J302" s="1120" t="s">
        <v>8</v>
      </c>
      <c r="N302" s="83"/>
      <c r="O302" s="106"/>
      <c r="P302" s="106"/>
      <c r="Q302" s="11"/>
      <c r="R302" s="11"/>
      <c r="S302" s="11"/>
      <c r="V302" s="91"/>
      <c r="W302" s="545"/>
      <c r="X302" s="91"/>
      <c r="Y302" s="546"/>
      <c r="Z302" s="546"/>
      <c r="AA302" s="546"/>
      <c r="AB302" s="546"/>
      <c r="AC302" s="547"/>
      <c r="AD302" s="546"/>
      <c r="AE302" s="546"/>
      <c r="AF302" s="546"/>
      <c r="AG302" s="548"/>
      <c r="AH302" s="548"/>
      <c r="AI302" s="546"/>
      <c r="AJ302" s="546"/>
      <c r="AK302" s="549"/>
      <c r="AL302" s="91"/>
      <c r="AM302" s="91"/>
      <c r="AN302" s="91"/>
      <c r="AO302" s="91"/>
      <c r="AP302" s="512"/>
      <c r="AQ302" s="91"/>
      <c r="AR302" s="91"/>
      <c r="AS302" s="91"/>
      <c r="AT302" s="91"/>
      <c r="AU302" s="91"/>
      <c r="AV302" s="91"/>
      <c r="AW302" s="91"/>
      <c r="AX302" s="504"/>
      <c r="AY302" s="91"/>
      <c r="AZ302" s="91"/>
      <c r="BA302" s="91"/>
      <c r="BB302" s="91"/>
      <c r="BC302" s="91"/>
      <c r="BD302" s="91"/>
      <c r="BE302" s="91"/>
      <c r="BF302" s="91"/>
      <c r="BG302" s="91"/>
      <c r="BH302" s="91"/>
      <c r="BI302" s="91"/>
    </row>
    <row r="303" spans="2:61" ht="15" customHeight="1" thickBot="1">
      <c r="B303" s="1136"/>
      <c r="C303" s="1241" t="s">
        <v>527</v>
      </c>
      <c r="D303" s="404">
        <v>110</v>
      </c>
      <c r="E303" s="180">
        <v>0.44</v>
      </c>
      <c r="F303" s="729">
        <v>0.44</v>
      </c>
      <c r="G303" s="729">
        <v>10.78</v>
      </c>
      <c r="H303" s="718">
        <v>51.7</v>
      </c>
      <c r="I303" s="724">
        <v>77</v>
      </c>
      <c r="J303" s="1121" t="s">
        <v>444</v>
      </c>
      <c r="L303" s="605"/>
      <c r="M303" s="208"/>
      <c r="N303" s="699"/>
      <c r="O303" s="106"/>
      <c r="P303" s="106"/>
      <c r="Q303" s="11"/>
      <c r="R303" s="11"/>
      <c r="S303" s="11"/>
      <c r="V303" s="263"/>
      <c r="W303" s="499"/>
      <c r="X303" s="91"/>
      <c r="Y303" s="106"/>
      <c r="Z303" s="106"/>
      <c r="AA303" s="106"/>
      <c r="AB303" s="106"/>
      <c r="AC303" s="106"/>
      <c r="AD303" s="106"/>
      <c r="AE303" s="106"/>
      <c r="AF303" s="106"/>
      <c r="AG303" s="106"/>
      <c r="AH303" s="106"/>
      <c r="AI303" s="106"/>
      <c r="AJ303" s="106"/>
      <c r="AK303" s="91"/>
      <c r="AL303" s="91"/>
      <c r="AM303" s="509"/>
      <c r="AN303" s="574"/>
      <c r="AO303" s="509"/>
      <c r="AP303" s="176"/>
      <c r="AQ303" s="505"/>
      <c r="AR303" s="509"/>
      <c r="AS303" s="176"/>
      <c r="AT303" s="176"/>
      <c r="AU303" s="509"/>
      <c r="AV303" s="504"/>
      <c r="AW303" s="509"/>
      <c r="AX303" s="509"/>
      <c r="AY303" s="91"/>
      <c r="AZ303" s="91"/>
      <c r="BA303" s="91"/>
      <c r="BB303" s="91"/>
      <c r="BC303" s="91"/>
      <c r="BD303" s="91"/>
      <c r="BE303" s="91"/>
      <c r="BF303" s="91"/>
      <c r="BG303" s="91"/>
      <c r="BH303" s="91"/>
      <c r="BI303" s="91"/>
    </row>
    <row r="304" spans="2:61" ht="13.5" customHeight="1">
      <c r="B304" s="405" t="s">
        <v>333</v>
      </c>
      <c r="D304" s="1546">
        <f>D299+D300+D301+D302+D303+150+40</f>
        <v>590</v>
      </c>
      <c r="E304" s="406">
        <f>SUM(E298:E303)</f>
        <v>24.103999999999999</v>
      </c>
      <c r="F304" s="407">
        <f>SUM(F298:F303)</f>
        <v>24.476000000000003</v>
      </c>
      <c r="G304" s="408">
        <f>SUM(G298:G303)</f>
        <v>92.432000000000002</v>
      </c>
      <c r="H304" s="409">
        <f>SUM(H298:H303)</f>
        <v>682.75900000000001</v>
      </c>
      <c r="I304" s="1078" t="s">
        <v>528</v>
      </c>
      <c r="J304" s="1079" t="s">
        <v>358</v>
      </c>
      <c r="L304" s="100"/>
      <c r="M304" s="87"/>
      <c r="N304" s="83"/>
      <c r="O304" s="523"/>
      <c r="P304" s="106"/>
      <c r="Q304" s="11"/>
      <c r="R304" s="11"/>
      <c r="S304" s="11"/>
      <c r="V304" s="100"/>
      <c r="W304" s="248"/>
      <c r="X304" s="83"/>
      <c r="Y304" s="114"/>
      <c r="Z304" s="114"/>
      <c r="AA304" s="114"/>
      <c r="AB304" s="206"/>
      <c r="AC304" s="206"/>
      <c r="AD304" s="516"/>
      <c r="AE304" s="114"/>
      <c r="AF304" s="114"/>
      <c r="AG304" s="206"/>
      <c r="AH304" s="114"/>
      <c r="AI304" s="114"/>
      <c r="AJ304" s="114"/>
      <c r="AK304" s="114"/>
      <c r="AL304" s="91"/>
      <c r="AM304" s="509"/>
      <c r="AN304" s="509"/>
      <c r="AO304" s="509"/>
      <c r="AP304" s="509"/>
      <c r="AQ304" s="509"/>
      <c r="AR304" s="509"/>
      <c r="AS304" s="509"/>
      <c r="AT304" s="509"/>
      <c r="AU304" s="509"/>
      <c r="AV304" s="509"/>
      <c r="AW304" s="509"/>
      <c r="AX304" s="509"/>
      <c r="AY304" s="91"/>
      <c r="AZ304" s="91"/>
      <c r="BA304" s="91"/>
      <c r="BB304" s="91"/>
      <c r="BC304" s="91"/>
      <c r="BD304" s="91"/>
      <c r="BE304" s="91"/>
      <c r="BF304" s="91"/>
      <c r="BG304" s="91"/>
      <c r="BH304" s="91"/>
      <c r="BI304" s="91"/>
    </row>
    <row r="305" spans="2:61" ht="13.5" customHeight="1">
      <c r="B305" s="1100"/>
      <c r="C305" s="871" t="s">
        <v>10</v>
      </c>
      <c r="D305" s="933">
        <v>0.25</v>
      </c>
      <c r="E305" s="873">
        <v>22.5</v>
      </c>
      <c r="F305" s="874">
        <v>23</v>
      </c>
      <c r="G305" s="875">
        <v>95.75</v>
      </c>
      <c r="H305" s="1099">
        <v>680</v>
      </c>
      <c r="I305" s="1093">
        <f>H305-H304</f>
        <v>-2.7590000000000146</v>
      </c>
      <c r="J305" s="1019" t="s">
        <v>496</v>
      </c>
      <c r="L305" s="1501"/>
      <c r="M305" s="87"/>
      <c r="N305" s="790"/>
      <c r="O305" s="673"/>
      <c r="P305" s="106"/>
      <c r="Q305" s="11"/>
      <c r="R305" s="11"/>
      <c r="S305" s="11"/>
      <c r="V305" s="100"/>
      <c r="W305" s="91"/>
      <c r="X305" s="248"/>
      <c r="Y305" s="575"/>
      <c r="Z305" s="575"/>
      <c r="AA305" s="575"/>
      <c r="AB305" s="575"/>
      <c r="AC305" s="575"/>
      <c r="AD305" s="575"/>
      <c r="AE305" s="575"/>
      <c r="AF305" s="575"/>
      <c r="AG305" s="575"/>
      <c r="AH305" s="575"/>
      <c r="AI305" s="575"/>
      <c r="AJ305" s="575"/>
      <c r="AK305" s="575"/>
      <c r="AL305" s="91"/>
      <c r="AM305" s="91"/>
      <c r="AN305" s="91"/>
      <c r="AO305" s="91"/>
      <c r="AP305" s="176"/>
      <c r="AQ305" s="176"/>
      <c r="AR305" s="91"/>
      <c r="AS305" s="176"/>
      <c r="AT305" s="176"/>
      <c r="AU305" s="91"/>
      <c r="AV305" s="87"/>
      <c r="AW305" s="91"/>
      <c r="AX305" s="91"/>
      <c r="AY305" s="91"/>
      <c r="AZ305" s="91"/>
      <c r="BA305" s="91"/>
      <c r="BB305" s="91"/>
      <c r="BC305" s="91"/>
      <c r="BD305" s="91"/>
      <c r="BE305" s="91"/>
      <c r="BF305" s="91"/>
      <c r="BG305" s="91"/>
      <c r="BH305" s="91"/>
      <c r="BI305" s="91"/>
    </row>
    <row r="306" spans="2:61" ht="12.75" customHeight="1" thickBot="1">
      <c r="B306" s="195"/>
      <c r="C306" s="412" t="s">
        <v>505</v>
      </c>
      <c r="D306" s="1098"/>
      <c r="E306" s="1154">
        <v>1.78</v>
      </c>
      <c r="F306" s="1155">
        <v>1.6</v>
      </c>
      <c r="G306" s="1155">
        <v>-0.87</v>
      </c>
      <c r="H306" s="1156">
        <v>0.1</v>
      </c>
      <c r="I306" s="1096"/>
      <c r="J306" s="227"/>
      <c r="L306" s="100"/>
      <c r="M306" s="312"/>
      <c r="N306" s="556"/>
      <c r="O306" s="106"/>
      <c r="P306" s="106"/>
      <c r="Q306" s="11"/>
      <c r="R306" s="11"/>
      <c r="S306" s="11"/>
      <c r="V306" s="91"/>
      <c r="W306" s="164"/>
      <c r="X306" s="91"/>
      <c r="Y306" s="106"/>
      <c r="Z306" s="106"/>
      <c r="AA306" s="106"/>
      <c r="AB306" s="106"/>
      <c r="AC306" s="106"/>
      <c r="AD306" s="106"/>
      <c r="AE306" s="106"/>
      <c r="AF306" s="106"/>
      <c r="AG306" s="106"/>
      <c r="AH306" s="106"/>
      <c r="AI306" s="106"/>
      <c r="AJ306" s="106"/>
      <c r="AK306" s="91"/>
      <c r="AL306" s="91"/>
      <c r="AM306" s="540"/>
      <c r="AN306" s="541"/>
      <c r="AO306" s="542"/>
      <c r="AP306" s="543"/>
      <c r="AQ306" s="503"/>
      <c r="AR306" s="503"/>
      <c r="AS306" s="503"/>
      <c r="AT306" s="503"/>
      <c r="AU306" s="503"/>
      <c r="AV306" s="503"/>
      <c r="AW306" s="540"/>
      <c r="AX306" s="540"/>
      <c r="AY306" s="544"/>
      <c r="AZ306" s="91"/>
      <c r="BA306" s="91"/>
      <c r="BB306" s="91"/>
      <c r="BC306" s="91"/>
      <c r="BD306" s="91"/>
      <c r="BE306" s="91"/>
      <c r="BF306" s="91"/>
      <c r="BG306" s="91"/>
      <c r="BH306" s="91"/>
      <c r="BI306" s="91"/>
    </row>
    <row r="307" spans="2:61">
      <c r="B307" s="363"/>
      <c r="C307" s="382" t="s">
        <v>152</v>
      </c>
      <c r="D307" s="363"/>
      <c r="E307" s="49"/>
      <c r="F307" s="414"/>
      <c r="G307" s="414"/>
      <c r="H307" s="414"/>
      <c r="I307" s="440"/>
      <c r="J307" s="440"/>
      <c r="L307" s="316"/>
      <c r="M307" s="114"/>
      <c r="N307" s="248"/>
      <c r="O307" s="106"/>
      <c r="P307" s="106"/>
      <c r="Q307" s="11"/>
      <c r="R307" s="11"/>
      <c r="S307" s="11"/>
      <c r="V307" s="266"/>
      <c r="W307" s="87"/>
      <c r="X307" s="248"/>
      <c r="Y307" s="101"/>
      <c r="Z307" s="101"/>
      <c r="AA307" s="101"/>
      <c r="AB307" s="167"/>
      <c r="AC307" s="101"/>
      <c r="AD307" s="101"/>
      <c r="AE307" s="101"/>
      <c r="AF307" s="101"/>
      <c r="AG307" s="101"/>
      <c r="AH307" s="101"/>
      <c r="AI307" s="101"/>
      <c r="AJ307" s="101"/>
      <c r="AK307" s="166"/>
      <c r="AL307" s="91"/>
      <c r="AM307" s="506"/>
      <c r="AN307" s="506"/>
      <c r="AO307" s="506"/>
      <c r="AP307" s="550"/>
      <c r="AQ307" s="506"/>
      <c r="AR307" s="506"/>
      <c r="AS307" s="506"/>
      <c r="AT307" s="506"/>
      <c r="AU307" s="506"/>
      <c r="AV307" s="506"/>
      <c r="AW307" s="506"/>
      <c r="AX307" s="506"/>
      <c r="AY307" s="506"/>
      <c r="AZ307" s="91"/>
      <c r="BA307" s="91"/>
      <c r="BB307" s="91"/>
      <c r="BC307" s="91"/>
      <c r="BD307" s="91"/>
      <c r="BE307" s="91"/>
      <c r="BF307" s="91"/>
      <c r="BG307" s="91"/>
      <c r="BH307" s="91"/>
      <c r="BI307" s="91"/>
    </row>
    <row r="308" spans="2:61" ht="15.75" customHeight="1">
      <c r="B308" s="402"/>
      <c r="C308" s="1551" t="s">
        <v>430</v>
      </c>
      <c r="D308" s="732">
        <v>70</v>
      </c>
      <c r="E308" s="252">
        <v>0.81699999999999995</v>
      </c>
      <c r="F308" s="391">
        <v>0.11700000000000001</v>
      </c>
      <c r="G308" s="391">
        <v>2.6840000000000002</v>
      </c>
      <c r="H308" s="1828">
        <v>14.933999999999999</v>
      </c>
      <c r="I308" s="1848">
        <v>2</v>
      </c>
      <c r="J308" s="1120" t="s">
        <v>398</v>
      </c>
      <c r="L308" s="100"/>
      <c r="M308" s="87"/>
      <c r="N308" s="83"/>
      <c r="O308" s="106"/>
      <c r="P308" s="5"/>
      <c r="Q308" s="11"/>
      <c r="R308" s="11"/>
      <c r="S308" s="11"/>
      <c r="V308" s="100"/>
      <c r="W308" s="114"/>
      <c r="X308" s="248"/>
      <c r="Y308" s="101"/>
      <c r="Z308" s="101"/>
      <c r="AA308" s="496"/>
      <c r="AB308" s="167"/>
      <c r="AC308" s="101"/>
      <c r="AD308" s="166"/>
      <c r="AE308" s="166"/>
      <c r="AF308" s="166"/>
      <c r="AG308" s="166"/>
      <c r="AH308" s="166"/>
      <c r="AI308" s="166"/>
      <c r="AJ308" s="166"/>
      <c r="AK308" s="166"/>
      <c r="AL308" s="91"/>
      <c r="AM308" s="166"/>
      <c r="AN308" s="529"/>
      <c r="AO308" s="166"/>
      <c r="AP308" s="167"/>
      <c r="AQ308" s="166"/>
      <c r="AR308" s="166"/>
      <c r="AS308" s="529"/>
      <c r="AT308" s="529"/>
      <c r="AU308" s="166"/>
      <c r="AV308" s="134"/>
      <c r="AW308" s="166"/>
      <c r="AX308" s="166"/>
      <c r="AY308" s="110"/>
      <c r="AZ308" s="91"/>
      <c r="BA308" s="91"/>
      <c r="BB308" s="91"/>
      <c r="BC308" s="91"/>
      <c r="BD308" s="91"/>
      <c r="BE308" s="91"/>
      <c r="BF308" s="91"/>
      <c r="BG308" s="91"/>
      <c r="BH308" s="91"/>
      <c r="BI308" s="91"/>
    </row>
    <row r="309" spans="2:61" ht="14.25" customHeight="1">
      <c r="B309" s="389" t="s">
        <v>330</v>
      </c>
      <c r="C309" s="1552" t="s">
        <v>348</v>
      </c>
      <c r="D309" s="1321">
        <v>250</v>
      </c>
      <c r="E309" s="252">
        <v>5.75</v>
      </c>
      <c r="F309" s="391">
        <v>6.75</v>
      </c>
      <c r="G309" s="391">
        <v>14.07</v>
      </c>
      <c r="H309" s="1828">
        <v>140.03</v>
      </c>
      <c r="I309" s="720">
        <v>15</v>
      </c>
      <c r="J309" s="1970" t="s">
        <v>665</v>
      </c>
      <c r="L309" s="100"/>
      <c r="M309" s="87"/>
      <c r="N309" s="83"/>
      <c r="O309" s="106"/>
      <c r="P309" s="106"/>
      <c r="Q309" s="11"/>
      <c r="R309" s="11"/>
      <c r="S309" s="11"/>
      <c r="V309" s="264"/>
      <c r="W309" s="114"/>
      <c r="X309" s="248"/>
      <c r="Y309" s="101"/>
      <c r="Z309" s="101"/>
      <c r="AA309" s="101"/>
      <c r="AB309" s="167"/>
      <c r="AC309" s="101"/>
      <c r="AD309" s="101"/>
      <c r="AE309" s="101"/>
      <c r="AF309" s="101"/>
      <c r="AG309" s="101"/>
      <c r="AH309" s="101"/>
      <c r="AI309" s="101"/>
      <c r="AJ309" s="101"/>
      <c r="AK309" s="166"/>
      <c r="AL309" s="91"/>
      <c r="AM309" s="562"/>
      <c r="AN309" s="562"/>
      <c r="AO309" s="562"/>
      <c r="AP309" s="567"/>
      <c r="AQ309" s="562"/>
      <c r="AR309" s="562"/>
      <c r="AS309" s="562"/>
      <c r="AT309" s="562"/>
      <c r="AU309" s="563"/>
      <c r="AV309" s="563"/>
      <c r="AW309" s="562"/>
      <c r="AX309" s="562"/>
      <c r="AY309" s="562"/>
      <c r="AZ309" s="91"/>
      <c r="BA309" s="91"/>
      <c r="BB309" s="91"/>
      <c r="BC309" s="91"/>
      <c r="BD309" s="91"/>
      <c r="BE309" s="91"/>
      <c r="BF309" s="91"/>
      <c r="BG309" s="91"/>
      <c r="BH309" s="91"/>
      <c r="BI309" s="91"/>
    </row>
    <row r="310" spans="2:61" ht="13.5" customHeight="1">
      <c r="B310" s="397" t="s">
        <v>345</v>
      </c>
      <c r="C310" s="1076" t="s">
        <v>643</v>
      </c>
      <c r="D310" s="725">
        <v>120</v>
      </c>
      <c r="E310" s="252">
        <v>12.83</v>
      </c>
      <c r="F310" s="1424">
        <v>17.013000000000002</v>
      </c>
      <c r="G310" s="1424">
        <v>11.701000000000001</v>
      </c>
      <c r="H310" s="713">
        <v>251.24100000000001</v>
      </c>
      <c r="I310" s="1847">
        <v>51</v>
      </c>
      <c r="J310" s="1170" t="s">
        <v>383</v>
      </c>
      <c r="L310" s="100"/>
      <c r="M310" s="87"/>
      <c r="N310" s="86"/>
      <c r="O310" s="106"/>
      <c r="P310" s="106"/>
      <c r="Q310" s="11"/>
      <c r="R310" s="11"/>
      <c r="S310" s="11"/>
      <c r="V310" s="266"/>
      <c r="W310" s="114"/>
      <c r="X310" s="248"/>
      <c r="Y310" s="101"/>
      <c r="Z310" s="101"/>
      <c r="AA310" s="101"/>
      <c r="AB310" s="167"/>
      <c r="AC310" s="101"/>
      <c r="AD310" s="101"/>
      <c r="AE310" s="101"/>
      <c r="AF310" s="101"/>
      <c r="AG310" s="101"/>
      <c r="AH310" s="101"/>
      <c r="AI310" s="101"/>
      <c r="AJ310" s="101"/>
      <c r="AK310" s="166"/>
      <c r="AL310" s="91"/>
      <c r="AM310" s="91"/>
      <c r="AN310" s="91"/>
      <c r="AO310" s="91"/>
      <c r="AP310" s="91"/>
      <c r="AQ310" s="91"/>
      <c r="AR310" s="91"/>
      <c r="AS310" s="91"/>
      <c r="AT310" s="91"/>
      <c r="AU310" s="91"/>
      <c r="AV310" s="91"/>
      <c r="AW310" s="91"/>
      <c r="AX310" s="91"/>
      <c r="AY310" s="91"/>
      <c r="AZ310" s="91"/>
      <c r="BA310" s="91"/>
      <c r="BB310" s="91"/>
      <c r="BC310" s="91"/>
      <c r="BD310" s="91"/>
      <c r="BE310" s="91"/>
      <c r="BF310" s="91"/>
      <c r="BG310" s="91"/>
      <c r="BH310" s="91"/>
      <c r="BI310" s="91"/>
    </row>
    <row r="311" spans="2:61" ht="14.25" customHeight="1">
      <c r="B311" s="397"/>
      <c r="C311" s="727" t="s">
        <v>561</v>
      </c>
      <c r="D311" s="1554" t="s">
        <v>599</v>
      </c>
      <c r="E311" s="1903">
        <v>5.8129999999999997</v>
      </c>
      <c r="F311" s="441">
        <v>6.3689999999999998</v>
      </c>
      <c r="G311" s="926">
        <v>19.036999999999999</v>
      </c>
      <c r="H311" s="713">
        <v>178.71</v>
      </c>
      <c r="I311" s="724">
        <v>36</v>
      </c>
      <c r="J311" s="1557" t="s">
        <v>385</v>
      </c>
      <c r="L311" s="696"/>
      <c r="M311" s="87"/>
      <c r="N311" s="707"/>
      <c r="O311" s="106"/>
      <c r="P311" s="106"/>
      <c r="Q311" s="11"/>
      <c r="R311" s="11"/>
      <c r="S311" s="11"/>
      <c r="V311" s="266"/>
      <c r="W311" s="114"/>
      <c r="X311" s="248"/>
      <c r="Y311" s="101"/>
      <c r="Z311" s="101"/>
      <c r="AA311" s="101"/>
      <c r="AB311" s="167"/>
      <c r="AC311" s="101"/>
      <c r="AD311" s="101"/>
      <c r="AE311" s="101"/>
      <c r="AF311" s="101"/>
      <c r="AG311" s="101"/>
      <c r="AH311" s="101"/>
      <c r="AI311" s="101"/>
      <c r="AJ311" s="101"/>
      <c r="AK311" s="166"/>
      <c r="AL311" s="91"/>
      <c r="AM311" s="91"/>
      <c r="AN311" s="91"/>
      <c r="AO311" s="91"/>
      <c r="AP311" s="91"/>
      <c r="AQ311" s="91"/>
      <c r="AR311" s="91"/>
      <c r="AS311" s="91"/>
      <c r="AT311" s="91"/>
      <c r="AU311" s="91"/>
      <c r="AV311" s="504"/>
      <c r="AW311" s="91"/>
      <c r="AX311" s="504"/>
      <c r="AY311" s="91"/>
      <c r="AZ311" s="91"/>
      <c r="BA311" s="91"/>
      <c r="BB311" s="91"/>
      <c r="BC311" s="91"/>
      <c r="BD311" s="91"/>
      <c r="BE311" s="91"/>
      <c r="BF311" s="91"/>
      <c r="BG311" s="91"/>
      <c r="BH311" s="91"/>
      <c r="BI311" s="91"/>
    </row>
    <row r="312" spans="2:61" ht="13.5" customHeight="1">
      <c r="B312" s="396" t="s">
        <v>11</v>
      </c>
      <c r="C312" s="445" t="s">
        <v>562</v>
      </c>
      <c r="D312" s="1555"/>
      <c r="E312" s="1910">
        <v>0.4</v>
      </c>
      <c r="F312" s="1002">
        <v>6.6699999999999995E-2</v>
      </c>
      <c r="G312" s="1003">
        <v>2.0339999999999998</v>
      </c>
      <c r="H312" s="421">
        <v>10.433999999999999</v>
      </c>
      <c r="I312" s="472"/>
      <c r="J312" s="1246"/>
      <c r="L312" s="11"/>
      <c r="M312" s="1131"/>
      <c r="N312" s="11"/>
      <c r="O312" s="106"/>
      <c r="P312" s="106"/>
      <c r="Q312" s="11"/>
      <c r="R312" s="11"/>
      <c r="S312" s="11"/>
      <c r="V312" s="103"/>
      <c r="W312" s="83"/>
      <c r="X312" s="83"/>
      <c r="Y312" s="101"/>
      <c r="Z312" s="101"/>
      <c r="AA312" s="101"/>
      <c r="AB312" s="167"/>
      <c r="AC312" s="101"/>
      <c r="AD312" s="101"/>
      <c r="AE312" s="101"/>
      <c r="AF312" s="101"/>
      <c r="AG312" s="101"/>
      <c r="AH312" s="101"/>
      <c r="AI312" s="101"/>
      <c r="AJ312" s="101"/>
      <c r="AK312" s="166"/>
      <c r="AL312" s="91"/>
      <c r="AM312" s="91"/>
      <c r="AN312" s="91"/>
      <c r="AO312" s="91"/>
      <c r="AP312" s="512"/>
      <c r="AQ312" s="91"/>
      <c r="AR312" s="91"/>
      <c r="AS312" s="91"/>
      <c r="AT312" s="91"/>
      <c r="AU312" s="91"/>
      <c r="AV312" s="91"/>
      <c r="AW312" s="91"/>
      <c r="AX312" s="504"/>
      <c r="AY312" s="91"/>
      <c r="AZ312" s="91"/>
      <c r="BA312" s="91"/>
      <c r="BB312" s="91"/>
      <c r="BC312" s="91"/>
      <c r="BD312" s="91"/>
      <c r="BE312" s="91"/>
      <c r="BF312" s="91"/>
      <c r="BG312" s="91"/>
      <c r="BH312" s="91"/>
      <c r="BI312" s="91"/>
    </row>
    <row r="313" spans="2:61" ht="15" customHeight="1">
      <c r="B313" s="397" t="s">
        <v>347</v>
      </c>
      <c r="C313" s="1553" t="s">
        <v>512</v>
      </c>
      <c r="D313" s="1244">
        <v>200</v>
      </c>
      <c r="E313" s="717">
        <v>1</v>
      </c>
      <c r="F313" s="1683">
        <v>0</v>
      </c>
      <c r="G313" s="1683">
        <v>25.4</v>
      </c>
      <c r="H313" s="421">
        <v>105.6</v>
      </c>
      <c r="I313" s="457">
        <v>75</v>
      </c>
      <c r="J313" s="1685" t="s">
        <v>506</v>
      </c>
      <c r="L313" s="1713"/>
      <c r="M313" s="1131"/>
      <c r="N313" s="1132"/>
      <c r="O313" s="106"/>
      <c r="P313" s="106"/>
      <c r="Q313" s="11"/>
      <c r="R313" s="11"/>
      <c r="S313" s="11"/>
      <c r="V313" s="111"/>
      <c r="W313" s="106"/>
      <c r="X313" s="106"/>
      <c r="Y313" s="101"/>
      <c r="Z313" s="101"/>
      <c r="AA313" s="101"/>
      <c r="AB313" s="167"/>
      <c r="AC313" s="101"/>
      <c r="AD313" s="101"/>
      <c r="AE313" s="101"/>
      <c r="AF313" s="101"/>
      <c r="AG313" s="101"/>
      <c r="AH313" s="101"/>
      <c r="AI313" s="101"/>
      <c r="AJ313" s="101"/>
      <c r="AK313" s="166"/>
      <c r="AL313" s="91"/>
      <c r="AM313" s="107"/>
      <c r="AN313" s="576"/>
      <c r="AO313" s="236"/>
      <c r="AP313" s="236"/>
      <c r="AQ313" s="577"/>
      <c r="AR313" s="91"/>
      <c r="AS313" s="91"/>
      <c r="AT313" s="91"/>
      <c r="AU313" s="91"/>
      <c r="AV313" s="91"/>
      <c r="AW313" s="91"/>
      <c r="AX313" s="91"/>
      <c r="AY313" s="91"/>
      <c r="AZ313" s="91"/>
      <c r="BA313" s="91"/>
      <c r="BB313" s="91"/>
      <c r="BC313" s="91"/>
      <c r="BD313" s="91"/>
      <c r="BE313" s="91"/>
      <c r="BF313" s="91"/>
      <c r="BG313" s="91"/>
      <c r="BH313" s="91"/>
      <c r="BI313" s="91"/>
    </row>
    <row r="314" spans="2:61" ht="16.5" customHeight="1">
      <c r="B314" s="402"/>
      <c r="C314" s="1076" t="s">
        <v>9</v>
      </c>
      <c r="D314" s="1853">
        <v>70</v>
      </c>
      <c r="E314" s="1067">
        <v>2.6949999999999998</v>
      </c>
      <c r="F314" s="1068">
        <v>0.96299999999999997</v>
      </c>
      <c r="G314" s="1069">
        <v>34.54</v>
      </c>
      <c r="H314" s="1828">
        <v>171.209</v>
      </c>
      <c r="I314" s="437">
        <v>9</v>
      </c>
      <c r="J314" s="1118" t="s">
        <v>8</v>
      </c>
      <c r="L314" s="696"/>
      <c r="M314" s="707"/>
      <c r="N314" s="696"/>
      <c r="O314" s="106"/>
      <c r="P314" s="106"/>
      <c r="Q314" s="11"/>
      <c r="R314" s="11"/>
      <c r="S314" s="11"/>
      <c r="V314" s="111"/>
      <c r="W314" s="164"/>
      <c r="X314" s="91"/>
      <c r="Y314" s="106"/>
      <c r="Z314" s="569"/>
      <c r="AA314" s="569"/>
      <c r="AB314" s="569"/>
      <c r="AC314" s="106"/>
      <c r="AD314" s="106"/>
      <c r="AE314" s="106"/>
      <c r="AF314" s="106"/>
      <c r="AG314" s="106"/>
      <c r="AH314" s="106"/>
      <c r="AI314" s="106"/>
      <c r="AJ314" s="106"/>
      <c r="AK314" s="91"/>
      <c r="AL314" s="518"/>
      <c r="AM314" s="557"/>
      <c r="AN314" s="557"/>
      <c r="AO314" s="557"/>
      <c r="AP314" s="550"/>
      <c r="AQ314" s="503"/>
      <c r="AR314" s="503"/>
      <c r="AS314" s="503"/>
      <c r="AT314" s="503"/>
      <c r="AU314" s="503"/>
      <c r="AV314" s="503"/>
      <c r="AW314" s="540"/>
      <c r="AX314" s="540"/>
      <c r="AY314" s="544"/>
      <c r="AZ314" s="91"/>
      <c r="BA314" s="91"/>
      <c r="BB314" s="91"/>
      <c r="BC314" s="91"/>
      <c r="BD314" s="91"/>
      <c r="BE314" s="91"/>
      <c r="BF314" s="91"/>
      <c r="BG314" s="91"/>
      <c r="BH314" s="91"/>
      <c r="BI314" s="91"/>
    </row>
    <row r="315" spans="2:61" ht="15.75" customHeight="1" thickBot="1">
      <c r="B315" s="50"/>
      <c r="C315" s="403" t="s">
        <v>395</v>
      </c>
      <c r="D315" s="1818">
        <v>40</v>
      </c>
      <c r="E315" s="252">
        <v>2.2599999999999998</v>
      </c>
      <c r="F315" s="391">
        <v>0.6</v>
      </c>
      <c r="G315" s="391">
        <v>16.745999999999999</v>
      </c>
      <c r="H315" s="1828">
        <v>81.424000000000007</v>
      </c>
      <c r="I315" s="478">
        <v>10</v>
      </c>
      <c r="J315" s="1558" t="s">
        <v>8</v>
      </c>
      <c r="L315" s="696"/>
      <c r="M315" s="126"/>
      <c r="N315" s="696"/>
      <c r="O315" s="106"/>
      <c r="P315" s="106"/>
      <c r="Q315" s="11"/>
      <c r="R315" s="11"/>
      <c r="S315" s="11"/>
      <c r="V315" s="111"/>
      <c r="W315" s="87"/>
      <c r="X315" s="232"/>
      <c r="Y315" s="101"/>
      <c r="Z315" s="101"/>
      <c r="AA315" s="101"/>
      <c r="AB315" s="167"/>
      <c r="AC315" s="101"/>
      <c r="AD315" s="101"/>
      <c r="AE315" s="101"/>
      <c r="AF315" s="101"/>
      <c r="AG315" s="101"/>
      <c r="AH315" s="101"/>
      <c r="AI315" s="101"/>
      <c r="AJ315" s="101"/>
      <c r="AK315" s="166"/>
      <c r="AL315" s="519"/>
      <c r="AM315" s="558"/>
      <c r="AN315" s="558"/>
      <c r="AO315" s="558"/>
      <c r="AP315" s="558"/>
      <c r="AQ315" s="558"/>
      <c r="AR315" s="558"/>
      <c r="AS315" s="558"/>
      <c r="AT315" s="558"/>
      <c r="AU315" s="558"/>
      <c r="AV315" s="558"/>
      <c r="AW315" s="558"/>
      <c r="AX315" s="558"/>
      <c r="AY315" s="558"/>
      <c r="AZ315" s="91"/>
      <c r="BA315" s="91"/>
      <c r="BB315" s="91"/>
      <c r="BC315" s="91"/>
      <c r="BD315" s="91"/>
      <c r="BE315" s="91"/>
      <c r="BF315" s="91"/>
      <c r="BG315" s="91"/>
      <c r="BH315" s="91"/>
      <c r="BI315" s="91"/>
    </row>
    <row r="316" spans="2:61" ht="15" customHeight="1">
      <c r="B316" s="974" t="s">
        <v>337</v>
      </c>
      <c r="C316" s="1109"/>
      <c r="D316" s="1540">
        <f>D308+D309+D313+D314+D315+160+20+D310</f>
        <v>930</v>
      </c>
      <c r="E316" s="422">
        <f>SUM(E308:E315)</f>
        <v>31.564999999999998</v>
      </c>
      <c r="F316" s="407">
        <f>SUM(F308:F315)</f>
        <v>31.878700000000006</v>
      </c>
      <c r="G316" s="423">
        <f>SUM(G308:G315)</f>
        <v>126.212</v>
      </c>
      <c r="H316" s="409">
        <f>SUM(H308:H315)</f>
        <v>953.58200000000011</v>
      </c>
      <c r="I316" s="1082" t="s">
        <v>528</v>
      </c>
      <c r="J316" s="1079" t="s">
        <v>358</v>
      </c>
      <c r="L316" s="696"/>
      <c r="M316" s="493"/>
      <c r="N316" s="1441"/>
      <c r="O316" s="106"/>
      <c r="P316" s="106"/>
      <c r="Q316" s="11"/>
      <c r="R316" s="11"/>
      <c r="S316" s="11"/>
      <c r="V316" s="266"/>
      <c r="W316" s="87"/>
      <c r="X316" s="248"/>
      <c r="Y316" s="101"/>
      <c r="Z316" s="101"/>
      <c r="AA316" s="496"/>
      <c r="AB316" s="167"/>
      <c r="AC316" s="101"/>
      <c r="AD316" s="166"/>
      <c r="AE316" s="166"/>
      <c r="AF316" s="166"/>
      <c r="AG316" s="166"/>
      <c r="AH316" s="166"/>
      <c r="AI316" s="166"/>
      <c r="AJ316" s="166"/>
      <c r="AK316" s="166"/>
      <c r="AL316" s="163"/>
      <c r="AM316" s="83"/>
      <c r="AN316" s="83"/>
      <c r="AO316" s="135"/>
      <c r="AP316" s="508"/>
      <c r="AQ316" s="83"/>
      <c r="AR316" s="83"/>
      <c r="AS316" s="135"/>
      <c r="AT316" s="83"/>
      <c r="AU316" s="83"/>
      <c r="AV316" s="144"/>
      <c r="AW316" s="83"/>
      <c r="AX316" s="83"/>
      <c r="AY316" s="83"/>
      <c r="AZ316" s="91"/>
      <c r="BA316" s="91"/>
      <c r="BB316" s="91"/>
      <c r="BC316" s="91"/>
      <c r="BD316" s="91"/>
      <c r="BE316" s="91"/>
      <c r="BF316" s="91"/>
      <c r="BG316" s="91"/>
      <c r="BH316" s="91"/>
      <c r="BI316" s="91"/>
    </row>
    <row r="317" spans="2:61" ht="13.5" customHeight="1">
      <c r="B317" s="160"/>
      <c r="C317" s="871" t="s">
        <v>10</v>
      </c>
      <c r="D317" s="933">
        <v>0.35</v>
      </c>
      <c r="E317" s="873">
        <v>31.5</v>
      </c>
      <c r="F317" s="874">
        <v>32.200000000000003</v>
      </c>
      <c r="G317" s="875">
        <v>134.05000000000001</v>
      </c>
      <c r="H317" s="876">
        <v>952</v>
      </c>
      <c r="I317" s="1318">
        <f>H317-H316</f>
        <v>-1.5820000000001073</v>
      </c>
      <c r="J317" s="1019" t="s">
        <v>496</v>
      </c>
      <c r="L317" s="3"/>
      <c r="M317" s="707"/>
      <c r="N317" s="696"/>
      <c r="O317" s="106"/>
      <c r="P317" s="106"/>
      <c r="Q317" s="11"/>
      <c r="R317" s="11"/>
      <c r="S317" s="11"/>
      <c r="V317" s="100"/>
      <c r="W317" s="87"/>
      <c r="X317" s="83"/>
      <c r="Y317" s="101"/>
      <c r="Z317" s="101"/>
      <c r="AA317" s="101"/>
      <c r="AB317" s="167"/>
      <c r="AC317" s="101"/>
      <c r="AD317" s="101"/>
      <c r="AE317" s="101"/>
      <c r="AF317" s="101"/>
      <c r="AG317" s="101"/>
      <c r="AH317" s="101"/>
      <c r="AI317" s="101"/>
      <c r="AJ317" s="101"/>
      <c r="AK317" s="166"/>
      <c r="AL317" s="91"/>
      <c r="AM317" s="91"/>
      <c r="AN317" s="91"/>
      <c r="AO317" s="91"/>
      <c r="AP317" s="91"/>
      <c r="AQ317" s="91"/>
      <c r="AR317" s="91"/>
      <c r="AS317" s="91"/>
      <c r="AT317" s="91"/>
      <c r="AU317" s="91"/>
      <c r="AV317" s="91"/>
      <c r="AW317" s="91"/>
      <c r="AX317" s="91"/>
      <c r="AY317" s="91"/>
      <c r="AZ317" s="91"/>
      <c r="BA317" s="91"/>
      <c r="BB317" s="91"/>
      <c r="BC317" s="91"/>
      <c r="BD317" s="91"/>
      <c r="BE317" s="91"/>
      <c r="BF317" s="91"/>
      <c r="BG317" s="91"/>
      <c r="BH317" s="91"/>
      <c r="BI317" s="91"/>
    </row>
    <row r="318" spans="2:61" ht="15" customHeight="1" thickBot="1">
      <c r="B318" s="195"/>
      <c r="C318" s="1097" t="s">
        <v>505</v>
      </c>
      <c r="D318" s="1098"/>
      <c r="E318" s="1086">
        <v>7.0000000000000007E-2</v>
      </c>
      <c r="F318" s="647">
        <v>-0.35</v>
      </c>
      <c r="G318" s="647">
        <v>-2.0499999999999998</v>
      </c>
      <c r="H318" s="1087">
        <v>0.06</v>
      </c>
      <c r="I318" s="49"/>
      <c r="J318" s="1019"/>
      <c r="L318" s="100"/>
      <c r="M318" s="87"/>
      <c r="N318" s="86"/>
      <c r="O318" s="5"/>
      <c r="P318" s="5"/>
      <c r="Q318" s="11"/>
      <c r="R318" s="11"/>
      <c r="S318" s="11"/>
      <c r="V318" s="100"/>
      <c r="W318" s="87"/>
      <c r="X318" s="232"/>
      <c r="Y318" s="101"/>
      <c r="Z318" s="530"/>
      <c r="AA318" s="530"/>
      <c r="AB318" s="167"/>
      <c r="AC318" s="111"/>
      <c r="AD318" s="100"/>
      <c r="AE318" s="111"/>
      <c r="AF318" s="110"/>
      <c r="AG318" s="110"/>
      <c r="AH318" s="110"/>
      <c r="AI318" s="110"/>
      <c r="AJ318" s="166"/>
      <c r="AK318" s="111"/>
      <c r="AL318" s="91"/>
      <c r="AM318" s="509"/>
      <c r="AN318" s="573"/>
      <c r="AO318" s="509"/>
      <c r="AP318" s="176"/>
      <c r="AQ318" s="505"/>
      <c r="AR318" s="509"/>
      <c r="AS318" s="176"/>
      <c r="AT318" s="176"/>
      <c r="AU318" s="509"/>
      <c r="AV318" s="504"/>
      <c r="AW318" s="509"/>
      <c r="AX318" s="509"/>
      <c r="AY318" s="91"/>
      <c r="AZ318" s="91"/>
      <c r="BA318" s="91"/>
      <c r="BB318" s="91"/>
      <c r="BC318" s="91"/>
      <c r="BD318" s="91"/>
      <c r="BE318" s="91"/>
      <c r="BF318" s="91"/>
      <c r="BG318" s="91"/>
      <c r="BH318" s="91"/>
      <c r="BI318" s="91"/>
    </row>
    <row r="319" spans="2:61" ht="14.25" customHeight="1">
      <c r="B319" s="1548" t="s">
        <v>563</v>
      </c>
      <c r="C319" s="34" t="s">
        <v>508</v>
      </c>
      <c r="D319" s="35"/>
      <c r="E319" s="138">
        <f>E316+E304</f>
        <v>55.668999999999997</v>
      </c>
      <c r="F319" s="80">
        <f>F316+F304</f>
        <v>56.354700000000008</v>
      </c>
      <c r="G319" s="80">
        <f>G316+G304</f>
        <v>218.64400000000001</v>
      </c>
      <c r="H319" s="1559">
        <f>H316+H304</f>
        <v>1636.3410000000001</v>
      </c>
      <c r="I319" s="1082" t="s">
        <v>528</v>
      </c>
      <c r="J319" s="1079" t="s">
        <v>358</v>
      </c>
      <c r="P319"/>
      <c r="V319" s="266"/>
      <c r="W319" s="114"/>
      <c r="X319" s="248"/>
      <c r="Y319" s="101"/>
      <c r="Z319" s="101"/>
      <c r="AA319" s="101"/>
      <c r="AB319" s="167"/>
      <c r="AC319" s="101"/>
      <c r="AD319" s="101"/>
      <c r="AE319" s="101"/>
      <c r="AF319" s="101"/>
      <c r="AG319" s="101"/>
      <c r="AH319" s="101"/>
      <c r="AI319" s="101"/>
      <c r="AJ319" s="101"/>
      <c r="AK319" s="166"/>
      <c r="AL319" s="91"/>
      <c r="AM319" s="509"/>
      <c r="AN319" s="509"/>
      <c r="AO319" s="509"/>
      <c r="AP319" s="509"/>
      <c r="AQ319" s="509"/>
      <c r="AR319" s="509"/>
      <c r="AS319" s="509"/>
      <c r="AT319" s="509"/>
      <c r="AU319" s="509"/>
      <c r="AV319" s="509"/>
      <c r="AW319" s="509"/>
      <c r="AX319" s="509"/>
      <c r="AY319" s="91"/>
      <c r="AZ319" s="91"/>
      <c r="BA319" s="91"/>
      <c r="BB319" s="91"/>
      <c r="BC319" s="91"/>
      <c r="BD319" s="91"/>
      <c r="BE319" s="91"/>
      <c r="BF319" s="91"/>
      <c r="BG319" s="91"/>
      <c r="BH319" s="91"/>
      <c r="BI319" s="91"/>
    </row>
    <row r="320" spans="2:61" ht="15.75" customHeight="1">
      <c r="B320" s="711"/>
      <c r="C320" s="916" t="s">
        <v>10</v>
      </c>
      <c r="D320" s="1106">
        <v>0.6</v>
      </c>
      <c r="E320" s="1010">
        <v>54</v>
      </c>
      <c r="F320" s="878">
        <v>55.2</v>
      </c>
      <c r="G320" s="879">
        <v>229.8</v>
      </c>
      <c r="H320" s="1107">
        <v>1632</v>
      </c>
      <c r="I320" s="1318">
        <f>H320-H319</f>
        <v>-4.3410000000001219</v>
      </c>
      <c r="J320" s="1019" t="s">
        <v>496</v>
      </c>
      <c r="V320" s="266"/>
      <c r="W320" s="114"/>
      <c r="X320" s="248"/>
      <c r="Y320" s="101"/>
      <c r="Z320" s="101"/>
      <c r="AA320" s="101"/>
      <c r="AB320" s="167"/>
      <c r="AC320" s="530"/>
      <c r="AD320" s="530"/>
      <c r="AE320" s="530"/>
      <c r="AF320" s="530"/>
      <c r="AG320" s="101"/>
      <c r="AH320" s="144"/>
      <c r="AI320" s="101"/>
      <c r="AJ320" s="101"/>
      <c r="AK320" s="166"/>
      <c r="AL320" s="91"/>
      <c r="AM320" s="91"/>
      <c r="AN320" s="91"/>
      <c r="AO320" s="91"/>
      <c r="AP320" s="176"/>
      <c r="AQ320" s="176"/>
      <c r="AR320" s="91"/>
      <c r="AS320" s="176"/>
      <c r="AT320" s="176"/>
      <c r="AU320" s="91"/>
      <c r="AV320" s="87"/>
      <c r="AW320" s="91"/>
      <c r="AX320" s="91"/>
      <c r="AY320" s="91"/>
      <c r="AZ320" s="91"/>
      <c r="BA320" s="91"/>
      <c r="BB320" s="91"/>
      <c r="BC320" s="91"/>
      <c r="BD320" s="91"/>
      <c r="BE320" s="91"/>
      <c r="BF320" s="91"/>
      <c r="BG320" s="91"/>
      <c r="BH320" s="91"/>
      <c r="BI320" s="91"/>
    </row>
    <row r="321" spans="2:61" ht="16.5" customHeight="1" thickBot="1">
      <c r="B321" s="195"/>
      <c r="C321" s="1097" t="s">
        <v>505</v>
      </c>
      <c r="D321" s="1098"/>
      <c r="E321" s="1086">
        <v>1.85</v>
      </c>
      <c r="F321" s="647">
        <v>1.26</v>
      </c>
      <c r="G321" s="647">
        <v>-2.91</v>
      </c>
      <c r="H321" s="1091">
        <v>0.16</v>
      </c>
      <c r="I321" s="410"/>
      <c r="J321" s="227"/>
      <c r="V321" s="266"/>
      <c r="W321" s="114"/>
      <c r="X321" s="83"/>
      <c r="Y321" s="101"/>
      <c r="Z321" s="101"/>
      <c r="AA321" s="101"/>
      <c r="AB321" s="167"/>
      <c r="AC321" s="101"/>
      <c r="AD321" s="101"/>
      <c r="AE321" s="101"/>
      <c r="AF321" s="101"/>
      <c r="AG321" s="101"/>
      <c r="AH321" s="101"/>
      <c r="AI321" s="101"/>
      <c r="AJ321" s="101"/>
      <c r="AK321" s="166"/>
      <c r="AL321" s="91"/>
      <c r="AM321" s="540"/>
      <c r="AN321" s="541"/>
      <c r="AO321" s="542"/>
      <c r="AP321" s="543"/>
      <c r="AQ321" s="503"/>
      <c r="AR321" s="503"/>
      <c r="AS321" s="503"/>
      <c r="AT321" s="503"/>
      <c r="AU321" s="503"/>
      <c r="AV321" s="503"/>
      <c r="AW321" s="540"/>
      <c r="AX321" s="540"/>
      <c r="AY321" s="544"/>
      <c r="AZ321" s="91"/>
      <c r="BA321" s="91"/>
      <c r="BB321" s="91"/>
      <c r="BC321" s="91"/>
      <c r="BD321" s="91"/>
      <c r="BE321" s="91"/>
      <c r="BF321" s="91"/>
      <c r="BG321" s="91"/>
      <c r="BH321" s="91"/>
      <c r="BI321" s="91"/>
    </row>
    <row r="322" spans="2:61" ht="15" customHeight="1" thickBot="1">
      <c r="V322" s="266"/>
      <c r="W322" s="114"/>
      <c r="X322" s="248"/>
      <c r="Y322" s="101"/>
      <c r="Z322" s="101"/>
      <c r="AA322" s="101"/>
      <c r="AB322" s="167"/>
      <c r="AC322" s="101"/>
      <c r="AD322" s="497"/>
      <c r="AE322" s="101"/>
      <c r="AF322" s="101"/>
      <c r="AG322" s="101"/>
      <c r="AH322" s="101"/>
      <c r="AI322" s="101"/>
      <c r="AJ322" s="101"/>
      <c r="AK322" s="166"/>
      <c r="AL322" s="91"/>
      <c r="AM322" s="506"/>
      <c r="AN322" s="506"/>
      <c r="AO322" s="506"/>
      <c r="AP322" s="550"/>
      <c r="AQ322" s="506"/>
      <c r="AR322" s="506"/>
      <c r="AS322" s="506"/>
      <c r="AT322" s="506"/>
      <c r="AU322" s="506"/>
      <c r="AV322" s="506"/>
      <c r="AW322" s="506"/>
      <c r="AX322" s="506"/>
      <c r="AY322" s="506"/>
      <c r="AZ322" s="91"/>
      <c r="BA322" s="91"/>
      <c r="BB322" s="91"/>
      <c r="BC322" s="91"/>
      <c r="BD322" s="91"/>
      <c r="BE322" s="91"/>
      <c r="BF322" s="91"/>
      <c r="BG322" s="91"/>
      <c r="BH322" s="91"/>
      <c r="BI322" s="91"/>
    </row>
    <row r="323" spans="2:61" ht="13.5" customHeight="1" thickBot="1">
      <c r="B323" s="362" t="s">
        <v>314</v>
      </c>
      <c r="C323" s="363"/>
      <c r="D323" s="364" t="s">
        <v>315</v>
      </c>
      <c r="E323" s="199" t="s">
        <v>316</v>
      </c>
      <c r="F323" s="199"/>
      <c r="G323" s="199"/>
      <c r="H323" s="365" t="s">
        <v>317</v>
      </c>
      <c r="I323" s="366" t="s">
        <v>318</v>
      </c>
      <c r="J323" s="367" t="s">
        <v>319</v>
      </c>
      <c r="V323" s="83"/>
      <c r="W323" s="514"/>
      <c r="X323" s="86"/>
      <c r="Y323" s="578"/>
      <c r="Z323" s="578"/>
      <c r="AA323" s="578"/>
      <c r="AB323" s="579"/>
      <c r="AC323" s="578"/>
      <c r="AD323" s="579"/>
      <c r="AE323" s="580"/>
      <c r="AF323" s="578"/>
      <c r="AG323" s="578"/>
      <c r="AH323" s="579"/>
      <c r="AI323" s="578"/>
      <c r="AJ323" s="578"/>
      <c r="AK323" s="559"/>
      <c r="AL323" s="91"/>
      <c r="AM323" s="101"/>
      <c r="AN323" s="101"/>
      <c r="AO323" s="101"/>
      <c r="AP323" s="167"/>
      <c r="AQ323" s="530"/>
      <c r="AR323" s="530"/>
      <c r="AS323" s="530"/>
      <c r="AT323" s="530"/>
      <c r="AU323" s="101"/>
      <c r="AV323" s="144"/>
      <c r="AW323" s="101"/>
      <c r="AX323" s="101"/>
      <c r="AY323" s="110"/>
      <c r="AZ323" s="91"/>
      <c r="BA323" s="91"/>
      <c r="BB323" s="91"/>
      <c r="BC323" s="91"/>
      <c r="BD323" s="91"/>
      <c r="BE323" s="91"/>
      <c r="BF323" s="91"/>
      <c r="BG323" s="91"/>
      <c r="BH323" s="91"/>
      <c r="BI323" s="91"/>
    </row>
    <row r="324" spans="2:61" ht="12" customHeight="1">
      <c r="B324" s="368" t="s">
        <v>320</v>
      </c>
      <c r="C324" s="369" t="s">
        <v>321</v>
      </c>
      <c r="D324" s="370" t="s">
        <v>322</v>
      </c>
      <c r="E324" s="371" t="s">
        <v>323</v>
      </c>
      <c r="F324" s="371" t="s">
        <v>65</v>
      </c>
      <c r="G324" s="371" t="s">
        <v>66</v>
      </c>
      <c r="H324" s="372" t="s">
        <v>324</v>
      </c>
      <c r="I324" s="373" t="s">
        <v>325</v>
      </c>
      <c r="J324" s="374" t="s">
        <v>326</v>
      </c>
      <c r="V324" s="91"/>
      <c r="W324" s="545"/>
      <c r="X324" s="91"/>
      <c r="Y324" s="546"/>
      <c r="Z324" s="546"/>
      <c r="AA324" s="546"/>
      <c r="AB324" s="546"/>
      <c r="AC324" s="547"/>
      <c r="AD324" s="546"/>
      <c r="AE324" s="546"/>
      <c r="AF324" s="546"/>
      <c r="AG324" s="548"/>
      <c r="AH324" s="548"/>
      <c r="AI324" s="546"/>
      <c r="AJ324" s="546"/>
      <c r="AK324" s="549"/>
      <c r="AL324" s="91"/>
      <c r="AM324" s="562"/>
      <c r="AN324" s="562"/>
      <c r="AO324" s="562"/>
      <c r="AP324" s="567"/>
      <c r="AQ324" s="562"/>
      <c r="AR324" s="562"/>
      <c r="AS324" s="562"/>
      <c r="AT324" s="562"/>
      <c r="AU324" s="563"/>
      <c r="AV324" s="563"/>
      <c r="AW324" s="562"/>
      <c r="AX324" s="562"/>
      <c r="AY324" s="562"/>
      <c r="AZ324" s="91"/>
      <c r="BA324" s="91"/>
      <c r="BB324" s="91"/>
      <c r="BC324" s="91"/>
      <c r="BD324" s="91"/>
      <c r="BE324" s="91"/>
      <c r="BF324" s="91"/>
      <c r="BG324" s="91"/>
      <c r="BH324" s="91"/>
      <c r="BI324" s="91"/>
    </row>
    <row r="325" spans="2:61" ht="13.5" customHeight="1" thickBot="1">
      <c r="B325" s="375"/>
      <c r="C325" s="376"/>
      <c r="D325" s="377"/>
      <c r="E325" s="378" t="s">
        <v>5</v>
      </c>
      <c r="F325" s="378" t="s">
        <v>6</v>
      </c>
      <c r="G325" s="378" t="s">
        <v>7</v>
      </c>
      <c r="H325" s="379" t="s">
        <v>327</v>
      </c>
      <c r="I325" s="380" t="s">
        <v>328</v>
      </c>
      <c r="J325" s="381" t="s">
        <v>329</v>
      </c>
      <c r="V325" s="91"/>
      <c r="W325" s="91"/>
      <c r="X325" s="106"/>
      <c r="Y325" s="106"/>
      <c r="Z325" s="106"/>
      <c r="AA325" s="106"/>
      <c r="AB325" s="106"/>
      <c r="AC325" s="106"/>
      <c r="AD325" s="106"/>
      <c r="AE325" s="106"/>
      <c r="AF325" s="106"/>
      <c r="AG325" s="106"/>
      <c r="AH325" s="106"/>
      <c r="AI325" s="106"/>
      <c r="AJ325" s="106"/>
      <c r="AK325" s="91"/>
      <c r="AL325" s="91"/>
      <c r="AM325" s="91"/>
      <c r="AN325" s="91"/>
      <c r="AO325" s="91"/>
      <c r="AP325" s="91"/>
      <c r="AQ325" s="91"/>
      <c r="AR325" s="91"/>
      <c r="AS325" s="91"/>
      <c r="AT325" s="91"/>
      <c r="AU325" s="91"/>
      <c r="AV325" s="91"/>
      <c r="AW325" s="91"/>
      <c r="AX325" s="91"/>
      <c r="AY325" s="91"/>
      <c r="AZ325" s="91"/>
      <c r="BA325" s="91"/>
      <c r="BB325" s="91"/>
      <c r="BC325" s="91"/>
      <c r="BD325" s="91"/>
      <c r="BE325" s="91"/>
      <c r="BF325" s="91"/>
      <c r="BG325" s="91"/>
      <c r="BH325" s="91"/>
      <c r="BI325" s="91"/>
    </row>
    <row r="326" spans="2:61" ht="14.25" customHeight="1">
      <c r="B326" s="363"/>
      <c r="C326" s="156" t="s">
        <v>172</v>
      </c>
      <c r="D326" s="383"/>
      <c r="E326" s="384"/>
      <c r="F326" s="385"/>
      <c r="G326" s="385"/>
      <c r="H326" s="386"/>
      <c r="I326" s="387"/>
      <c r="J326" s="388"/>
      <c r="L326" s="100"/>
      <c r="M326" s="707"/>
      <c r="N326" s="86"/>
      <c r="O326" s="106"/>
      <c r="V326" s="263"/>
      <c r="W326" s="502"/>
      <c r="X326" s="106"/>
      <c r="Y326" s="106"/>
      <c r="Z326" s="106"/>
      <c r="AA326" s="531"/>
      <c r="AB326" s="106"/>
      <c r="AC326" s="106"/>
      <c r="AD326" s="106"/>
      <c r="AE326" s="106"/>
      <c r="AF326" s="106"/>
      <c r="AG326" s="106"/>
      <c r="AH326" s="106"/>
      <c r="AI326" s="106"/>
      <c r="AJ326" s="106"/>
      <c r="AK326" s="91"/>
      <c r="AL326" s="91"/>
      <c r="AM326" s="91"/>
      <c r="AN326" s="91"/>
      <c r="AO326" s="91"/>
      <c r="AP326" s="91"/>
      <c r="AQ326" s="91"/>
      <c r="AR326" s="91"/>
      <c r="AS326" s="91"/>
      <c r="AT326" s="91"/>
      <c r="AU326" s="91"/>
      <c r="AV326" s="504"/>
      <c r="AW326" s="91"/>
      <c r="AX326" s="504"/>
      <c r="AY326" s="91"/>
      <c r="AZ326" s="91"/>
      <c r="BA326" s="91"/>
      <c r="BB326" s="91"/>
      <c r="BC326" s="91"/>
      <c r="BD326" s="91"/>
      <c r="BE326" s="91"/>
      <c r="BF326" s="91"/>
      <c r="BG326" s="91"/>
      <c r="BH326" s="91"/>
      <c r="BI326" s="91"/>
    </row>
    <row r="327" spans="2:61" ht="14.25" customHeight="1">
      <c r="B327" s="389" t="s">
        <v>330</v>
      </c>
      <c r="C327" s="1145" t="s">
        <v>378</v>
      </c>
      <c r="D327" s="1138">
        <v>205</v>
      </c>
      <c r="E327" s="1824">
        <v>4.7489999999999997</v>
      </c>
      <c r="F327" s="1825">
        <v>6.15</v>
      </c>
      <c r="G327" s="1825">
        <v>22.79</v>
      </c>
      <c r="H327" s="1828">
        <v>167.60599999999999</v>
      </c>
      <c r="I327" s="393">
        <v>30</v>
      </c>
      <c r="J327" s="1122" t="s">
        <v>379</v>
      </c>
      <c r="N327" s="707"/>
      <c r="O327" s="106"/>
      <c r="P327" s="106"/>
      <c r="V327" s="114"/>
      <c r="W327" s="91"/>
      <c r="X327" s="106"/>
      <c r="Y327" s="91"/>
      <c r="Z327" s="106"/>
      <c r="AA327" s="106"/>
      <c r="AB327" s="106"/>
      <c r="AC327" s="106"/>
      <c r="AD327" s="106"/>
      <c r="AE327" s="106"/>
      <c r="AF327" s="106"/>
      <c r="AG327" s="106"/>
      <c r="AH327" s="106"/>
      <c r="AI327" s="106"/>
      <c r="AJ327" s="106"/>
      <c r="AK327" s="91"/>
      <c r="AL327" s="91"/>
      <c r="AM327" s="91"/>
      <c r="AN327" s="91"/>
      <c r="AO327" s="91"/>
      <c r="AP327" s="512"/>
      <c r="AQ327" s="91"/>
      <c r="AR327" s="91"/>
      <c r="AS327" s="91"/>
      <c r="AT327" s="91"/>
      <c r="AU327" s="91"/>
      <c r="AV327" s="91"/>
      <c r="AW327" s="91"/>
      <c r="AX327" s="504"/>
      <c r="AY327" s="91"/>
      <c r="AZ327" s="91"/>
      <c r="BA327" s="91"/>
      <c r="BB327" s="91"/>
      <c r="BC327" s="91"/>
      <c r="BD327" s="91"/>
      <c r="BE327" s="91"/>
      <c r="BF327" s="91"/>
      <c r="BG327" s="91"/>
      <c r="BH327" s="91"/>
      <c r="BI327" s="91"/>
    </row>
    <row r="328" spans="2:61" ht="13.5" customHeight="1">
      <c r="B328" s="395" t="s">
        <v>345</v>
      </c>
      <c r="C328" s="1229" t="s">
        <v>645</v>
      </c>
      <c r="D328" s="1852">
        <v>40</v>
      </c>
      <c r="E328" s="717">
        <v>5.08</v>
      </c>
      <c r="F328" s="391">
        <v>4.5999999999999996</v>
      </c>
      <c r="G328" s="391">
        <v>0.28000000000000003</v>
      </c>
      <c r="H328" s="270">
        <v>62.84</v>
      </c>
      <c r="I328" s="1221">
        <v>64</v>
      </c>
      <c r="J328" s="1158" t="s">
        <v>437</v>
      </c>
      <c r="N328" s="696"/>
      <c r="O328" s="106"/>
      <c r="P328" s="106"/>
      <c r="V328" s="100"/>
      <c r="W328" s="248"/>
      <c r="X328" s="83"/>
      <c r="Y328" s="114"/>
      <c r="Z328" s="114"/>
      <c r="AA328" s="114"/>
      <c r="AB328" s="206"/>
      <c r="AC328" s="206"/>
      <c r="AD328" s="516"/>
      <c r="AE328" s="114"/>
      <c r="AF328" s="114"/>
      <c r="AG328" s="206"/>
      <c r="AH328" s="114"/>
      <c r="AI328" s="114"/>
      <c r="AJ328" s="114"/>
      <c r="AK328" s="114"/>
      <c r="AL328" s="91"/>
      <c r="AM328" s="509"/>
      <c r="AN328" s="574"/>
      <c r="AO328" s="509"/>
      <c r="AP328" s="176"/>
      <c r="AQ328" s="505"/>
      <c r="AR328" s="509"/>
      <c r="AS328" s="176"/>
      <c r="AT328" s="176"/>
      <c r="AU328" s="509"/>
      <c r="AV328" s="504"/>
      <c r="AW328" s="509"/>
      <c r="AX328" s="509"/>
      <c r="AY328" s="91"/>
      <c r="AZ328" s="91"/>
      <c r="BA328" s="91"/>
      <c r="BB328" s="91"/>
      <c r="BC328" s="91"/>
      <c r="BD328" s="91"/>
      <c r="BE328" s="91"/>
      <c r="BF328" s="91"/>
      <c r="BG328" s="91"/>
      <c r="BH328" s="91"/>
      <c r="BI328" s="91"/>
    </row>
    <row r="329" spans="2:61" ht="15.75" customHeight="1">
      <c r="B329" s="396" t="s">
        <v>11</v>
      </c>
      <c r="C329" s="1240" t="s">
        <v>125</v>
      </c>
      <c r="D329" s="1818">
        <v>200</v>
      </c>
      <c r="E329" s="1909">
        <v>5.8639999999999999</v>
      </c>
      <c r="F329" s="441">
        <v>5.1680000000000001</v>
      </c>
      <c r="G329" s="441">
        <v>18.177</v>
      </c>
      <c r="H329" s="436">
        <v>142.69</v>
      </c>
      <c r="I329" s="1221">
        <v>69</v>
      </c>
      <c r="J329" s="1158" t="s">
        <v>436</v>
      </c>
      <c r="N329" s="248"/>
      <c r="O329" s="106"/>
      <c r="P329" s="106"/>
      <c r="V329" s="100"/>
      <c r="W329" s="91"/>
      <c r="X329" s="248"/>
      <c r="Y329" s="561"/>
      <c r="Z329" s="561"/>
      <c r="AA329" s="561"/>
      <c r="AB329" s="561"/>
      <c r="AC329" s="561"/>
      <c r="AD329" s="561"/>
      <c r="AE329" s="561"/>
      <c r="AF329" s="561"/>
      <c r="AG329" s="561"/>
      <c r="AH329" s="561"/>
      <c r="AI329" s="561"/>
      <c r="AJ329" s="561"/>
      <c r="AK329" s="561"/>
      <c r="AL329" s="91"/>
      <c r="AM329" s="509"/>
      <c r="AN329" s="509"/>
      <c r="AO329" s="509"/>
      <c r="AP329" s="509"/>
      <c r="AQ329" s="509"/>
      <c r="AR329" s="509"/>
      <c r="AS329" s="509"/>
      <c r="AT329" s="509"/>
      <c r="AU329" s="509"/>
      <c r="AV329" s="509"/>
      <c r="AW329" s="509"/>
      <c r="AX329" s="509"/>
      <c r="AY329" s="91"/>
      <c r="AZ329" s="91"/>
      <c r="BA329" s="91"/>
      <c r="BB329" s="91"/>
      <c r="BC329" s="91"/>
      <c r="BD329" s="91"/>
      <c r="BE329" s="91"/>
      <c r="BF329" s="91"/>
      <c r="BG329" s="91"/>
      <c r="BH329" s="91"/>
      <c r="BI329" s="91"/>
    </row>
    <row r="330" spans="2:61" ht="13.5" customHeight="1">
      <c r="B330" s="397" t="s">
        <v>349</v>
      </c>
      <c r="C330" s="1240" t="s">
        <v>9</v>
      </c>
      <c r="D330" s="1853">
        <v>70</v>
      </c>
      <c r="E330" s="1067">
        <v>2.6949999999999998</v>
      </c>
      <c r="F330" s="1068">
        <v>0.96299999999999997</v>
      </c>
      <c r="G330" s="1069">
        <v>35.54</v>
      </c>
      <c r="H330" s="1828">
        <v>171.209</v>
      </c>
      <c r="I330" s="416">
        <v>9</v>
      </c>
      <c r="J330" s="1120" t="s">
        <v>8</v>
      </c>
      <c r="N330" s="556"/>
      <c r="O330" s="106"/>
      <c r="P330" s="106"/>
      <c r="V330" s="91"/>
      <c r="W330" s="164"/>
      <c r="X330" s="91"/>
      <c r="Y330" s="106"/>
      <c r="Z330" s="106"/>
      <c r="AA330" s="106"/>
      <c r="AB330" s="106"/>
      <c r="AC330" s="106"/>
      <c r="AD330" s="106"/>
      <c r="AE330" s="106"/>
      <c r="AF330" s="106"/>
      <c r="AG330" s="106"/>
      <c r="AH330" s="106"/>
      <c r="AI330" s="106"/>
      <c r="AJ330" s="106"/>
      <c r="AK330" s="91"/>
      <c r="AL330" s="91"/>
      <c r="AM330" s="91"/>
      <c r="AN330" s="91"/>
      <c r="AO330" s="91"/>
      <c r="AP330" s="176"/>
      <c r="AQ330" s="176"/>
      <c r="AR330" s="91"/>
      <c r="AS330" s="176"/>
      <c r="AT330" s="176"/>
      <c r="AU330" s="91"/>
      <c r="AV330" s="87"/>
      <c r="AW330" s="91"/>
      <c r="AX330" s="91"/>
      <c r="AY330" s="91"/>
      <c r="AZ330" s="91"/>
      <c r="BA330" s="91"/>
      <c r="BB330" s="91"/>
      <c r="BC330" s="91"/>
      <c r="BD330" s="91"/>
      <c r="BE330" s="91"/>
      <c r="BF330" s="91"/>
      <c r="BG330" s="91"/>
      <c r="BH330" s="91"/>
      <c r="BI330" s="91"/>
    </row>
    <row r="331" spans="2:61" ht="13.5" customHeight="1">
      <c r="B331" s="402"/>
      <c r="C331" s="471" t="s">
        <v>395</v>
      </c>
      <c r="D331" s="1818">
        <v>40</v>
      </c>
      <c r="E331" s="252">
        <v>2.2599999999999998</v>
      </c>
      <c r="F331" s="391">
        <v>0.6</v>
      </c>
      <c r="G331" s="1424">
        <v>16.745999999999999</v>
      </c>
      <c r="H331" s="1828">
        <v>81.424000000000007</v>
      </c>
      <c r="I331" s="724">
        <v>10</v>
      </c>
      <c r="J331" s="1122" t="s">
        <v>8</v>
      </c>
      <c r="N331" s="83"/>
      <c r="O331" s="106"/>
      <c r="P331" s="106"/>
      <c r="V331" s="100"/>
      <c r="W331" s="87"/>
      <c r="X331" s="206"/>
      <c r="Y331" s="101"/>
      <c r="Z331" s="101"/>
      <c r="AA331" s="101"/>
      <c r="AB331" s="167"/>
      <c r="AC331" s="101"/>
      <c r="AD331" s="497"/>
      <c r="AE331" s="101"/>
      <c r="AF331" s="101"/>
      <c r="AG331" s="101"/>
      <c r="AH331" s="144"/>
      <c r="AI331" s="497"/>
      <c r="AJ331" s="101"/>
      <c r="AK331" s="101"/>
      <c r="AL331" s="91"/>
      <c r="AM331" s="540"/>
      <c r="AN331" s="541"/>
      <c r="AO331" s="542"/>
      <c r="AP331" s="543"/>
      <c r="AQ331" s="503"/>
      <c r="AR331" s="503"/>
      <c r="AS331" s="503"/>
      <c r="AT331" s="503"/>
      <c r="AU331" s="503"/>
      <c r="AV331" s="503"/>
      <c r="AW331" s="540"/>
      <c r="AX331" s="540"/>
      <c r="AY331" s="544"/>
      <c r="AZ331" s="91"/>
      <c r="BA331" s="91"/>
      <c r="BB331" s="91"/>
      <c r="BC331" s="91"/>
      <c r="BD331" s="91"/>
      <c r="BE331" s="91"/>
      <c r="BF331" s="91"/>
      <c r="BG331" s="91"/>
      <c r="BH331" s="91"/>
      <c r="BI331" s="91"/>
    </row>
    <row r="332" spans="2:61" ht="12.75" customHeight="1" thickBot="1">
      <c r="B332" s="830"/>
      <c r="C332" s="419" t="s">
        <v>527</v>
      </c>
      <c r="D332" s="404">
        <v>110</v>
      </c>
      <c r="E332" s="180">
        <v>0.44</v>
      </c>
      <c r="F332" s="729">
        <v>0.44</v>
      </c>
      <c r="G332" s="729">
        <v>10.78</v>
      </c>
      <c r="H332" s="718">
        <v>51.7</v>
      </c>
      <c r="I332" s="724">
        <v>77</v>
      </c>
      <c r="J332" s="1121" t="s">
        <v>444</v>
      </c>
      <c r="L332" s="266"/>
      <c r="M332" s="114"/>
      <c r="N332" s="248"/>
      <c r="O332" s="106"/>
      <c r="P332" s="106"/>
      <c r="V332" s="264"/>
      <c r="W332" s="87"/>
      <c r="X332" s="106"/>
      <c r="Y332" s="101"/>
      <c r="Z332" s="101"/>
      <c r="AA332" s="496"/>
      <c r="AB332" s="167"/>
      <c r="AC332" s="101"/>
      <c r="AD332" s="166"/>
      <c r="AE332" s="166"/>
      <c r="AF332" s="166"/>
      <c r="AG332" s="166"/>
      <c r="AH332" s="166"/>
      <c r="AI332" s="166"/>
      <c r="AJ332" s="166"/>
      <c r="AK332" s="166"/>
      <c r="AL332" s="91"/>
      <c r="AM332" s="506"/>
      <c r="AN332" s="506"/>
      <c r="AO332" s="506"/>
      <c r="AP332" s="550"/>
      <c r="AQ332" s="506"/>
      <c r="AR332" s="506"/>
      <c r="AS332" s="506"/>
      <c r="AT332" s="506"/>
      <c r="AU332" s="506"/>
      <c r="AV332" s="506"/>
      <c r="AW332" s="506"/>
      <c r="AX332" s="506"/>
      <c r="AY332" s="506"/>
      <c r="AZ332" s="91"/>
      <c r="BA332" s="91"/>
      <c r="BB332" s="91"/>
      <c r="BC332" s="91"/>
      <c r="BD332" s="91"/>
      <c r="BE332" s="91"/>
      <c r="BF332" s="91"/>
      <c r="BG332" s="91"/>
      <c r="BH332" s="91"/>
      <c r="BI332" s="91"/>
    </row>
    <row r="333" spans="2:61" ht="12" customHeight="1">
      <c r="B333" s="405" t="s">
        <v>333</v>
      </c>
      <c r="D333" s="1546">
        <f>SUM(D327:D332)</f>
        <v>665</v>
      </c>
      <c r="E333" s="406">
        <f>SUM(E327:E332)</f>
        <v>21.088000000000005</v>
      </c>
      <c r="F333" s="407">
        <f>SUM(F327:F332)</f>
        <v>17.921000000000003</v>
      </c>
      <c r="G333" s="408">
        <f>SUM(G327:G332)</f>
        <v>104.313</v>
      </c>
      <c r="H333" s="409">
        <f>SUM(H327:H332)</f>
        <v>677.46900000000005</v>
      </c>
      <c r="I333" s="1078" t="s">
        <v>528</v>
      </c>
      <c r="J333" s="1079" t="s">
        <v>358</v>
      </c>
      <c r="L333" s="266"/>
      <c r="M333" s="87"/>
      <c r="N333" s="248"/>
      <c r="O333" s="106"/>
      <c r="P333" s="106"/>
      <c r="V333" s="102"/>
      <c r="W333" s="87"/>
      <c r="X333" s="86"/>
      <c r="Y333" s="101"/>
      <c r="Z333" s="101"/>
      <c r="AA333" s="496"/>
      <c r="AB333" s="167"/>
      <c r="AC333" s="101"/>
      <c r="AD333" s="166"/>
      <c r="AE333" s="166"/>
      <c r="AF333" s="166"/>
      <c r="AG333" s="166"/>
      <c r="AH333" s="166"/>
      <c r="AI333" s="166"/>
      <c r="AJ333" s="166"/>
      <c r="AK333" s="166"/>
      <c r="AL333" s="91"/>
      <c r="AM333" s="101"/>
      <c r="AN333" s="101"/>
      <c r="AO333" s="101"/>
      <c r="AP333" s="167"/>
      <c r="AQ333" s="101"/>
      <c r="AR333" s="101"/>
      <c r="AS333" s="101"/>
      <c r="AT333" s="101"/>
      <c r="AU333" s="101"/>
      <c r="AV333" s="101"/>
      <c r="AW333" s="101"/>
      <c r="AX333" s="101"/>
      <c r="AY333" s="166"/>
      <c r="AZ333" s="91"/>
      <c r="BA333" s="91"/>
      <c r="BB333" s="91"/>
      <c r="BC333" s="91"/>
      <c r="BD333" s="91"/>
      <c r="BE333" s="91"/>
      <c r="BF333" s="91"/>
      <c r="BG333" s="91"/>
      <c r="BH333" s="91"/>
      <c r="BI333" s="91"/>
    </row>
    <row r="334" spans="2:61">
      <c r="B334" s="1100"/>
      <c r="C334" s="871" t="s">
        <v>10</v>
      </c>
      <c r="D334" s="933">
        <v>0.25</v>
      </c>
      <c r="E334" s="873">
        <v>22.5</v>
      </c>
      <c r="F334" s="874">
        <v>23</v>
      </c>
      <c r="G334" s="875">
        <v>95.75</v>
      </c>
      <c r="H334" s="1099">
        <v>680</v>
      </c>
      <c r="I334" s="1093">
        <f>H334-H333</f>
        <v>2.5309999999999491</v>
      </c>
      <c r="J334" s="1019" t="s">
        <v>496</v>
      </c>
      <c r="N334" s="248"/>
      <c r="O334" s="106"/>
      <c r="P334" s="106"/>
      <c r="V334" s="247"/>
      <c r="W334" s="114"/>
      <c r="X334" s="206"/>
      <c r="Y334" s="101"/>
      <c r="Z334" s="101"/>
      <c r="AA334" s="101"/>
      <c r="AB334" s="167"/>
      <c r="AC334" s="530"/>
      <c r="AD334" s="530"/>
      <c r="AE334" s="530"/>
      <c r="AF334" s="530"/>
      <c r="AG334" s="101"/>
      <c r="AH334" s="144"/>
      <c r="AI334" s="101"/>
      <c r="AJ334" s="101"/>
      <c r="AK334" s="166"/>
      <c r="AL334" s="91"/>
      <c r="AM334" s="562"/>
      <c r="AN334" s="562"/>
      <c r="AO334" s="562"/>
      <c r="AP334" s="567"/>
      <c r="AQ334" s="562"/>
      <c r="AR334" s="562"/>
      <c r="AS334" s="562"/>
      <c r="AT334" s="562"/>
      <c r="AU334" s="563"/>
      <c r="AV334" s="563"/>
      <c r="AW334" s="562"/>
      <c r="AX334" s="562"/>
      <c r="AY334" s="562"/>
      <c r="AZ334" s="91"/>
      <c r="BA334" s="91"/>
      <c r="BB334" s="91"/>
      <c r="BC334" s="91"/>
      <c r="BD334" s="91"/>
      <c r="BE334" s="91"/>
      <c r="BF334" s="91"/>
      <c r="BG334" s="91"/>
      <c r="BH334" s="91"/>
      <c r="BI334" s="91"/>
    </row>
    <row r="335" spans="2:61" ht="15.75" thickBot="1">
      <c r="B335" s="195"/>
      <c r="C335" s="412" t="s">
        <v>505</v>
      </c>
      <c r="D335" s="1098"/>
      <c r="E335" s="1154">
        <v>-1.57</v>
      </c>
      <c r="F335" s="1155">
        <v>-5.52</v>
      </c>
      <c r="G335" s="1155">
        <v>2.2400000000000002</v>
      </c>
      <c r="H335" s="1156">
        <v>-0.09</v>
      </c>
      <c r="I335" s="411"/>
      <c r="J335" s="227"/>
      <c r="N335" s="1153"/>
      <c r="P335" s="106"/>
      <c r="V335" s="103"/>
      <c r="W335" s="83"/>
      <c r="X335" s="83"/>
      <c r="Y335" s="101"/>
      <c r="Z335" s="101"/>
      <c r="AA335" s="101"/>
      <c r="AB335" s="167"/>
      <c r="AC335" s="101"/>
      <c r="AD335" s="101"/>
      <c r="AE335" s="101"/>
      <c r="AF335" s="101"/>
      <c r="AG335" s="101"/>
      <c r="AH335" s="101"/>
      <c r="AI335" s="101"/>
      <c r="AJ335" s="101"/>
      <c r="AK335" s="166"/>
      <c r="AL335" s="91"/>
      <c r="AM335" s="91"/>
      <c r="AN335" s="91"/>
      <c r="AO335" s="91"/>
      <c r="AP335" s="91"/>
      <c r="AQ335" s="91"/>
      <c r="AR335" s="91"/>
      <c r="AS335" s="91"/>
      <c r="AT335" s="91"/>
      <c r="AU335" s="91"/>
      <c r="AV335" s="91"/>
      <c r="AW335" s="91"/>
      <c r="AX335" s="91"/>
      <c r="AY335" s="91"/>
      <c r="AZ335" s="91"/>
      <c r="BA335" s="91"/>
      <c r="BB335" s="91"/>
      <c r="BC335" s="91"/>
      <c r="BD335" s="91"/>
      <c r="BE335" s="91"/>
      <c r="BF335" s="91"/>
      <c r="BG335" s="91"/>
      <c r="BH335" s="91"/>
      <c r="BI335" s="91"/>
    </row>
    <row r="336" spans="2:61">
      <c r="B336" s="363"/>
      <c r="C336" s="413" t="s">
        <v>152</v>
      </c>
      <c r="D336" s="363"/>
      <c r="E336" s="5"/>
      <c r="F336" s="414"/>
      <c r="G336" s="414"/>
      <c r="H336" s="414"/>
      <c r="I336" s="440"/>
      <c r="J336" s="440"/>
      <c r="N336" s="696"/>
      <c r="O336" s="106"/>
      <c r="P336" s="106"/>
      <c r="V336" s="111"/>
      <c r="W336" s="106"/>
      <c r="X336" s="106"/>
      <c r="Y336" s="101"/>
      <c r="Z336" s="101"/>
      <c r="AA336" s="101"/>
      <c r="AB336" s="167"/>
      <c r="AC336" s="101"/>
      <c r="AD336" s="101"/>
      <c r="AE336" s="101"/>
      <c r="AF336" s="101"/>
      <c r="AG336" s="101"/>
      <c r="AH336" s="101"/>
      <c r="AI336" s="101"/>
      <c r="AJ336" s="101"/>
      <c r="AK336" s="166"/>
      <c r="AL336" s="91"/>
      <c r="AM336" s="91"/>
      <c r="AN336" s="91"/>
      <c r="AO336" s="91"/>
      <c r="AP336" s="91"/>
      <c r="AQ336" s="91"/>
      <c r="AR336" s="91"/>
      <c r="AS336" s="91"/>
      <c r="AT336" s="91"/>
      <c r="AU336" s="91"/>
      <c r="AV336" s="504"/>
      <c r="AW336" s="91"/>
      <c r="AX336" s="504"/>
      <c r="AY336" s="91"/>
      <c r="AZ336" s="91"/>
      <c r="BA336" s="91"/>
      <c r="BB336" s="91"/>
      <c r="BC336" s="91"/>
      <c r="BD336" s="91"/>
      <c r="BE336" s="91"/>
      <c r="BF336" s="91"/>
      <c r="BG336" s="91"/>
      <c r="BH336" s="91"/>
      <c r="BI336" s="91"/>
    </row>
    <row r="337" spans="2:61" ht="15" customHeight="1">
      <c r="B337" s="402"/>
      <c r="C337" s="1817" t="s">
        <v>564</v>
      </c>
      <c r="D337" s="1818">
        <v>70</v>
      </c>
      <c r="E337" s="173">
        <v>0.61299999999999999</v>
      </c>
      <c r="F337" s="431">
        <v>8.7999999999999995E-2</v>
      </c>
      <c r="G337" s="431">
        <v>1.75</v>
      </c>
      <c r="H337" s="451">
        <v>9.8800000000000008</v>
      </c>
      <c r="I337" s="716">
        <v>1</v>
      </c>
      <c r="J337" s="1118" t="s">
        <v>400</v>
      </c>
      <c r="N337" s="83"/>
      <c r="P337" s="106"/>
      <c r="V337" s="91"/>
      <c r="W337" s="164"/>
      <c r="X337" s="91"/>
      <c r="Y337" s="91"/>
      <c r="Z337" s="91"/>
      <c r="AA337" s="524"/>
      <c r="AB337" s="91"/>
      <c r="AC337" s="91"/>
      <c r="AD337" s="91"/>
      <c r="AE337" s="91"/>
      <c r="AF337" s="91"/>
      <c r="AG337" s="91"/>
      <c r="AH337" s="91"/>
      <c r="AI337" s="91"/>
      <c r="AJ337" s="91"/>
      <c r="AK337" s="101"/>
      <c r="AL337" s="100"/>
      <c r="AM337" s="91"/>
      <c r="AN337" s="91"/>
      <c r="AO337" s="91"/>
      <c r="AP337" s="512"/>
      <c r="AQ337" s="91"/>
      <c r="AR337" s="91"/>
      <c r="AS337" s="91"/>
      <c r="AT337" s="91"/>
      <c r="AU337" s="91"/>
      <c r="AV337" s="91"/>
      <c r="AW337" s="91"/>
      <c r="AX337" s="504"/>
      <c r="AY337" s="91"/>
      <c r="AZ337" s="91"/>
      <c r="BA337" s="91"/>
      <c r="BB337" s="91"/>
      <c r="BC337" s="91"/>
      <c r="BD337" s="91"/>
      <c r="BE337" s="91"/>
      <c r="BF337" s="91"/>
      <c r="BG337" s="91"/>
      <c r="BH337" s="91"/>
      <c r="BI337" s="91"/>
    </row>
    <row r="338" spans="2:61" ht="12.75" customHeight="1">
      <c r="B338" s="389" t="s">
        <v>330</v>
      </c>
      <c r="C338" s="1560" t="s">
        <v>131</v>
      </c>
      <c r="D338" s="1243">
        <v>250</v>
      </c>
      <c r="E338" s="1824">
        <v>2.0179999999999998</v>
      </c>
      <c r="F338" s="1825">
        <v>5.09</v>
      </c>
      <c r="G338" s="1825">
        <v>20.045000000000002</v>
      </c>
      <c r="H338" s="1828">
        <v>134.06200000000001</v>
      </c>
      <c r="I338" s="418">
        <v>17</v>
      </c>
      <c r="J338" s="1967" t="s">
        <v>666</v>
      </c>
      <c r="N338" s="556"/>
      <c r="P338" s="106"/>
      <c r="V338" s="247"/>
      <c r="W338" s="114"/>
      <c r="X338" s="248"/>
      <c r="Y338" s="101"/>
      <c r="Z338" s="101"/>
      <c r="AA338" s="496"/>
      <c r="AB338" s="167"/>
      <c r="AC338" s="101"/>
      <c r="AD338" s="166"/>
      <c r="AE338" s="166"/>
      <c r="AF338" s="166"/>
      <c r="AG338" s="166"/>
      <c r="AH338" s="166"/>
      <c r="AI338" s="166"/>
      <c r="AJ338" s="166"/>
      <c r="AK338" s="166"/>
      <c r="AL338" s="107"/>
      <c r="AM338" s="107"/>
      <c r="AN338" s="91"/>
      <c r="AO338" s="99"/>
      <c r="AP338" s="91"/>
      <c r="AQ338" s="91"/>
      <c r="AR338" s="91"/>
      <c r="AS338" s="91"/>
      <c r="AT338" s="91"/>
      <c r="AU338" s="91"/>
      <c r="AV338" s="91"/>
      <c r="AW338" s="91"/>
      <c r="AX338" s="91"/>
      <c r="AY338" s="91"/>
      <c r="AZ338" s="91"/>
      <c r="BA338" s="91"/>
      <c r="BB338" s="91"/>
      <c r="BC338" s="91"/>
      <c r="BD338" s="91"/>
      <c r="BE338" s="91"/>
      <c r="BF338" s="91"/>
      <c r="BG338" s="91"/>
      <c r="BH338" s="91"/>
      <c r="BI338" s="91"/>
    </row>
    <row r="339" spans="2:61" ht="14.25" customHeight="1">
      <c r="B339" s="397" t="s">
        <v>345</v>
      </c>
      <c r="C339" s="1817" t="s">
        <v>160</v>
      </c>
      <c r="D339" s="1818">
        <v>100</v>
      </c>
      <c r="E339" s="1930">
        <v>20.53</v>
      </c>
      <c r="F339" s="1931">
        <v>12.79</v>
      </c>
      <c r="G339" s="1931">
        <v>10.122999999999999</v>
      </c>
      <c r="H339" s="1932">
        <v>237.423</v>
      </c>
      <c r="I339" s="452">
        <v>46</v>
      </c>
      <c r="J339" s="1966" t="s">
        <v>450</v>
      </c>
      <c r="N339" s="83"/>
      <c r="P339" s="106"/>
      <c r="V339" s="86"/>
      <c r="W339" s="114"/>
      <c r="X339" s="248"/>
      <c r="Y339" s="101"/>
      <c r="Z339" s="101"/>
      <c r="AA339" s="101"/>
      <c r="AB339" s="167"/>
      <c r="AC339" s="101"/>
      <c r="AD339" s="101"/>
      <c r="AE339" s="497"/>
      <c r="AF339" s="101"/>
      <c r="AG339" s="101"/>
      <c r="AH339" s="101"/>
      <c r="AI339" s="101"/>
      <c r="AJ339" s="101"/>
      <c r="AK339" s="166"/>
      <c r="AL339" s="100"/>
      <c r="AM339" s="557"/>
      <c r="AN339" s="557"/>
      <c r="AO339" s="557"/>
      <c r="AP339" s="550"/>
      <c r="AQ339" s="503"/>
      <c r="AR339" s="503"/>
      <c r="AS339" s="503"/>
      <c r="AT339" s="503"/>
      <c r="AU339" s="503"/>
      <c r="AV339" s="503"/>
      <c r="AW339" s="540"/>
      <c r="AX339" s="540"/>
      <c r="AY339" s="544"/>
      <c r="AZ339" s="91"/>
      <c r="BA339" s="91"/>
      <c r="BB339" s="91"/>
      <c r="BC339" s="91"/>
      <c r="BD339" s="91"/>
      <c r="BE339" s="91"/>
      <c r="BF339" s="91"/>
      <c r="BG339" s="91"/>
      <c r="BH339" s="91"/>
      <c r="BI339" s="91"/>
    </row>
    <row r="340" spans="2:61" ht="12.75" customHeight="1">
      <c r="B340" s="397"/>
      <c r="C340" s="1819" t="s">
        <v>14</v>
      </c>
      <c r="D340" s="1818">
        <v>180</v>
      </c>
      <c r="E340" s="717">
        <v>3.03</v>
      </c>
      <c r="F340" s="1822">
        <v>11.84</v>
      </c>
      <c r="G340" s="1822">
        <v>24.74</v>
      </c>
      <c r="H340" s="1823">
        <v>217.64</v>
      </c>
      <c r="I340" s="459">
        <v>37</v>
      </c>
      <c r="J340" s="1966" t="s">
        <v>667</v>
      </c>
      <c r="N340" s="83"/>
      <c r="P340" s="106"/>
      <c r="V340" s="251"/>
      <c r="W340" s="114"/>
      <c r="X340" s="267"/>
      <c r="Y340" s="101"/>
      <c r="Z340" s="101"/>
      <c r="AA340" s="101"/>
      <c r="AB340" s="167"/>
      <c r="AC340" s="101"/>
      <c r="AD340" s="101"/>
      <c r="AE340" s="101"/>
      <c r="AF340" s="101"/>
      <c r="AG340" s="101"/>
      <c r="AH340" s="101"/>
      <c r="AI340" s="101"/>
      <c r="AJ340" s="101"/>
      <c r="AK340" s="166"/>
      <c r="AL340" s="100"/>
      <c r="AM340" s="558"/>
      <c r="AN340" s="558"/>
      <c r="AO340" s="558"/>
      <c r="AP340" s="558"/>
      <c r="AQ340" s="558"/>
      <c r="AR340" s="558"/>
      <c r="AS340" s="558"/>
      <c r="AT340" s="558"/>
      <c r="AU340" s="558"/>
      <c r="AV340" s="558"/>
      <c r="AW340" s="558"/>
      <c r="AX340" s="558"/>
      <c r="AY340" s="558"/>
      <c r="AZ340" s="91"/>
      <c r="BA340" s="91"/>
      <c r="BB340" s="91"/>
      <c r="BC340" s="91"/>
      <c r="BD340" s="91"/>
      <c r="BE340" s="91"/>
      <c r="BF340" s="91"/>
      <c r="BG340" s="91"/>
      <c r="BH340" s="91"/>
      <c r="BI340" s="91"/>
    </row>
    <row r="341" spans="2:61" ht="13.5" customHeight="1">
      <c r="B341" s="396" t="s">
        <v>11</v>
      </c>
      <c r="C341" s="1817" t="s">
        <v>413</v>
      </c>
      <c r="D341" s="1820">
        <v>200</v>
      </c>
      <c r="E341" s="252">
        <v>0.6</v>
      </c>
      <c r="F341" s="391">
        <v>0</v>
      </c>
      <c r="G341" s="1424">
        <v>25.579000000000001</v>
      </c>
      <c r="H341" s="392">
        <v>103.006</v>
      </c>
      <c r="I341" s="418">
        <v>71</v>
      </c>
      <c r="J341" s="1118" t="s">
        <v>414</v>
      </c>
      <c r="N341" s="699"/>
      <c r="P341" s="106"/>
      <c r="V341" s="100"/>
      <c r="W341" s="97"/>
      <c r="X341" s="97"/>
      <c r="Y341" s="101"/>
      <c r="Z341" s="101"/>
      <c r="AA341" s="101"/>
      <c r="AB341" s="167"/>
      <c r="AC341" s="101"/>
      <c r="AD341" s="101"/>
      <c r="AE341" s="101"/>
      <c r="AF341" s="101"/>
      <c r="AG341" s="101"/>
      <c r="AH341" s="101"/>
      <c r="AI341" s="101"/>
      <c r="AJ341" s="101"/>
      <c r="AK341" s="166"/>
      <c r="AL341" s="100"/>
      <c r="AM341" s="83"/>
      <c r="AN341" s="83"/>
      <c r="AO341" s="135"/>
      <c r="AP341" s="508"/>
      <c r="AQ341" s="83"/>
      <c r="AR341" s="83"/>
      <c r="AS341" s="135"/>
      <c r="AT341" s="83"/>
      <c r="AU341" s="83"/>
      <c r="AV341" s="144"/>
      <c r="AW341" s="83"/>
      <c r="AX341" s="83"/>
      <c r="AY341" s="83"/>
      <c r="AZ341" s="91"/>
      <c r="BA341" s="91"/>
      <c r="BB341" s="91"/>
      <c r="BC341" s="91"/>
      <c r="BD341" s="91"/>
      <c r="BE341" s="91"/>
      <c r="BF341" s="91"/>
      <c r="BG341" s="91"/>
      <c r="BH341" s="91"/>
      <c r="BI341" s="91"/>
    </row>
    <row r="342" spans="2:61" ht="13.5" customHeight="1">
      <c r="B342" s="397" t="s">
        <v>349</v>
      </c>
      <c r="C342" s="1819" t="s">
        <v>9</v>
      </c>
      <c r="D342" s="1853">
        <v>70</v>
      </c>
      <c r="E342" s="1067">
        <v>2.6949999999999998</v>
      </c>
      <c r="F342" s="1068">
        <v>0.96299999999999997</v>
      </c>
      <c r="G342" s="1069">
        <v>34.54</v>
      </c>
      <c r="H342" s="1828">
        <v>171.209</v>
      </c>
      <c r="I342" s="437">
        <v>9</v>
      </c>
      <c r="J342" s="1118" t="s">
        <v>8</v>
      </c>
      <c r="N342" s="83"/>
      <c r="V342" s="100"/>
      <c r="W342" s="87"/>
      <c r="X342" s="86"/>
      <c r="Y342" s="114"/>
      <c r="Z342" s="114"/>
      <c r="AA342" s="114"/>
      <c r="AB342" s="206"/>
      <c r="AC342" s="206"/>
      <c r="AD342" s="516"/>
      <c r="AE342" s="114"/>
      <c r="AF342" s="114"/>
      <c r="AG342" s="206"/>
      <c r="AH342" s="114"/>
      <c r="AI342" s="114"/>
      <c r="AJ342" s="114"/>
      <c r="AK342" s="248"/>
      <c r="AL342" s="100"/>
      <c r="AM342" s="91"/>
      <c r="AN342" s="91"/>
      <c r="AO342" s="91"/>
      <c r="AP342" s="91"/>
      <c r="AQ342" s="91"/>
      <c r="AR342" s="91"/>
      <c r="AS342" s="91"/>
      <c r="AT342" s="91"/>
      <c r="AU342" s="91"/>
      <c r="AV342" s="91"/>
      <c r="AW342" s="91"/>
      <c r="AX342" s="91"/>
      <c r="AY342" s="91"/>
      <c r="AZ342" s="91"/>
      <c r="BA342" s="91"/>
      <c r="BB342" s="91"/>
      <c r="BC342" s="91"/>
      <c r="BD342" s="91"/>
      <c r="BE342" s="91"/>
      <c r="BF342" s="91"/>
      <c r="BG342" s="91"/>
      <c r="BH342" s="91"/>
      <c r="BI342" s="91"/>
    </row>
    <row r="343" spans="2:61" ht="13.5" customHeight="1" thickBot="1">
      <c r="B343" s="830"/>
      <c r="C343" s="419" t="s">
        <v>395</v>
      </c>
      <c r="D343" s="1556">
        <v>40</v>
      </c>
      <c r="E343" s="252">
        <v>2.2599999999999998</v>
      </c>
      <c r="F343" s="391">
        <v>0.6</v>
      </c>
      <c r="G343" s="1424">
        <v>16.745999999999999</v>
      </c>
      <c r="H343" s="1828">
        <v>81.424000000000007</v>
      </c>
      <c r="I343" s="393">
        <v>10</v>
      </c>
      <c r="J343" s="1118" t="s">
        <v>8</v>
      </c>
      <c r="N343" s="83"/>
      <c r="P343" s="106"/>
      <c r="V343" s="247"/>
      <c r="W343" s="114"/>
      <c r="X343" s="248"/>
      <c r="Y343" s="101"/>
      <c r="Z343" s="497"/>
      <c r="AA343" s="101"/>
      <c r="AB343" s="167"/>
      <c r="AC343" s="101"/>
      <c r="AD343" s="101"/>
      <c r="AE343" s="101"/>
      <c r="AF343" s="101"/>
      <c r="AG343" s="101"/>
      <c r="AH343" s="101"/>
      <c r="AI343" s="144"/>
      <c r="AJ343" s="101"/>
      <c r="AK343" s="166"/>
      <c r="AL343" s="100"/>
      <c r="AM343" s="91"/>
      <c r="AN343" s="91"/>
      <c r="AO343" s="91"/>
      <c r="AP343" s="91"/>
      <c r="AQ343" s="91"/>
      <c r="AR343" s="91"/>
      <c r="AS343" s="91"/>
      <c r="AT343" s="91"/>
      <c r="AU343" s="91"/>
      <c r="AV343" s="91"/>
      <c r="AW343" s="91"/>
      <c r="AX343" s="91"/>
      <c r="AY343" s="91"/>
      <c r="AZ343" s="91"/>
      <c r="BA343" s="91"/>
      <c r="BB343" s="91"/>
      <c r="BC343" s="91"/>
      <c r="BD343" s="91"/>
      <c r="BE343" s="581"/>
      <c r="BF343" s="91"/>
      <c r="BG343" s="91"/>
      <c r="BH343" s="91"/>
      <c r="BI343" s="91"/>
    </row>
    <row r="344" spans="2:61" ht="15.75">
      <c r="B344" s="1266" t="s">
        <v>337</v>
      </c>
      <c r="C344" s="1109"/>
      <c r="D344" s="937">
        <f>SUM(D337:D343)</f>
        <v>910</v>
      </c>
      <c r="E344" s="422">
        <f>SUM(E337:E343)</f>
        <v>31.746000000000002</v>
      </c>
      <c r="F344" s="407">
        <f>SUM(F337:F343)</f>
        <v>31.371000000000002</v>
      </c>
      <c r="G344" s="423">
        <f>SUM(G337:G343)</f>
        <v>133.523</v>
      </c>
      <c r="H344" s="409">
        <f>SUM(H337:H343)</f>
        <v>954.64400000000001</v>
      </c>
      <c r="I344" s="1078" t="s">
        <v>528</v>
      </c>
      <c r="J344" s="1079" t="s">
        <v>358</v>
      </c>
      <c r="N344" s="696"/>
      <c r="O344" s="523"/>
      <c r="P344" s="106"/>
      <c r="V344" s="247"/>
      <c r="W344" s="114"/>
      <c r="X344" s="248"/>
      <c r="Y344" s="101"/>
      <c r="Z344" s="101"/>
      <c r="AA344" s="101"/>
      <c r="AB344" s="167"/>
      <c r="AC344" s="101"/>
      <c r="AD344" s="497"/>
      <c r="AE344" s="101"/>
      <c r="AF344" s="101"/>
      <c r="AG344" s="101"/>
      <c r="AH344" s="101"/>
      <c r="AI344" s="101"/>
      <c r="AJ344" s="101"/>
      <c r="AK344" s="166"/>
      <c r="AL344" s="100"/>
      <c r="AM344" s="509"/>
      <c r="AN344" s="574"/>
      <c r="AO344" s="509"/>
      <c r="AP344" s="176"/>
      <c r="AQ344" s="505"/>
      <c r="AR344" s="509"/>
      <c r="AS344" s="176"/>
      <c r="AT344" s="176"/>
      <c r="AU344" s="509"/>
      <c r="AV344" s="504"/>
      <c r="AW344" s="509"/>
      <c r="AX344" s="509"/>
      <c r="AY344" s="91"/>
      <c r="AZ344" s="91"/>
      <c r="BA344" s="91"/>
      <c r="BB344" s="91"/>
      <c r="BC344" s="91"/>
      <c r="BD344" s="91"/>
      <c r="BE344" s="91"/>
      <c r="BF344" s="91"/>
      <c r="BG344" s="91"/>
      <c r="BH344" s="91"/>
      <c r="BI344" s="91"/>
    </row>
    <row r="345" spans="2:61" ht="12.75" customHeight="1">
      <c r="B345" s="160"/>
      <c r="C345" s="871" t="s">
        <v>10</v>
      </c>
      <c r="D345" s="933">
        <v>0.35</v>
      </c>
      <c r="E345" s="873">
        <v>31.5</v>
      </c>
      <c r="F345" s="874">
        <v>32.200000000000003</v>
      </c>
      <c r="G345" s="875">
        <v>134.05000000000001</v>
      </c>
      <c r="H345" s="1099">
        <v>952</v>
      </c>
      <c r="I345" s="1093">
        <f>H345-H344</f>
        <v>-2.6440000000000055</v>
      </c>
      <c r="J345" s="1019" t="s">
        <v>496</v>
      </c>
      <c r="N345" s="696"/>
      <c r="O345" s="673"/>
      <c r="P345" s="106"/>
      <c r="V345" s="247"/>
      <c r="W345" s="114"/>
      <c r="X345" s="248"/>
      <c r="Y345" s="101"/>
      <c r="Z345" s="101"/>
      <c r="AA345" s="101"/>
      <c r="AB345" s="167"/>
      <c r="AC345" s="530"/>
      <c r="AD345" s="530"/>
      <c r="AE345" s="530"/>
      <c r="AF345" s="530"/>
      <c r="AG345" s="101"/>
      <c r="AH345" s="144"/>
      <c r="AI345" s="101"/>
      <c r="AJ345" s="101"/>
      <c r="AK345" s="166"/>
      <c r="AL345" s="91"/>
      <c r="AM345" s="509"/>
      <c r="AN345" s="509"/>
      <c r="AO345" s="509"/>
      <c r="AP345" s="509"/>
      <c r="AQ345" s="509"/>
      <c r="AR345" s="509"/>
      <c r="AS345" s="509"/>
      <c r="AT345" s="509"/>
      <c r="AU345" s="509"/>
      <c r="AV345" s="509"/>
      <c r="AW345" s="509"/>
      <c r="AX345" s="509"/>
      <c r="AY345" s="91"/>
      <c r="AZ345" s="91"/>
      <c r="BA345" s="91"/>
      <c r="BB345" s="91"/>
      <c r="BC345" s="91"/>
      <c r="BD345" s="91"/>
      <c r="BE345" s="91"/>
      <c r="BF345" s="91"/>
      <c r="BG345" s="91"/>
      <c r="BH345" s="91"/>
      <c r="BI345" s="91"/>
    </row>
    <row r="346" spans="2:61" ht="11.25" customHeight="1" thickBot="1">
      <c r="B346" s="195"/>
      <c r="C346" s="1097" t="s">
        <v>505</v>
      </c>
      <c r="D346" s="1098"/>
      <c r="E346" s="1086">
        <v>0.27</v>
      </c>
      <c r="F346" s="647">
        <v>-0.9</v>
      </c>
      <c r="G346" s="647">
        <v>-0.14000000000000001</v>
      </c>
      <c r="H346" s="1087">
        <v>0.1</v>
      </c>
      <c r="I346" s="5"/>
      <c r="J346" s="1019"/>
      <c r="N346" s="696"/>
      <c r="O346" s="106"/>
      <c r="P346" s="106"/>
      <c r="V346" s="247"/>
      <c r="W346" s="114"/>
      <c r="X346" s="83"/>
      <c r="Y346" s="101"/>
      <c r="Z346" s="101"/>
      <c r="AA346" s="101"/>
      <c r="AB346" s="167"/>
      <c r="AC346" s="101"/>
      <c r="AD346" s="101"/>
      <c r="AE346" s="101"/>
      <c r="AF346" s="101"/>
      <c r="AG346" s="101"/>
      <c r="AH346" s="101"/>
      <c r="AI346" s="101"/>
      <c r="AJ346" s="101"/>
      <c r="AK346" s="166"/>
      <c r="AL346" s="91"/>
      <c r="AM346" s="91"/>
      <c r="AN346" s="91"/>
      <c r="AO346" s="91"/>
      <c r="AP346" s="176"/>
      <c r="AQ346" s="176"/>
      <c r="AR346" s="91"/>
      <c r="AS346" s="176"/>
      <c r="AT346" s="176"/>
      <c r="AU346" s="91"/>
      <c r="AV346" s="87"/>
      <c r="AW346" s="91"/>
      <c r="AX346" s="91"/>
      <c r="AY346" s="91"/>
      <c r="AZ346" s="91"/>
      <c r="BA346" s="91"/>
      <c r="BB346" s="91"/>
      <c r="BC346" s="91"/>
      <c r="BD346" s="91"/>
      <c r="BE346" s="91"/>
      <c r="BF346" s="91"/>
      <c r="BG346" s="91"/>
      <c r="BH346" s="91"/>
      <c r="BI346" s="91"/>
    </row>
    <row r="347" spans="2:61" ht="15.75">
      <c r="B347" s="1548" t="s">
        <v>565</v>
      </c>
      <c r="C347" s="34" t="s">
        <v>508</v>
      </c>
      <c r="D347" s="35"/>
      <c r="E347" s="138">
        <f>E344+E333</f>
        <v>52.834000000000003</v>
      </c>
      <c r="F347" s="80">
        <f>F344+F333</f>
        <v>49.292000000000002</v>
      </c>
      <c r="G347" s="80">
        <f>G344+G333</f>
        <v>237.83600000000001</v>
      </c>
      <c r="H347" s="458">
        <f>H344+H333</f>
        <v>1632.1130000000001</v>
      </c>
      <c r="I347" s="1082" t="s">
        <v>528</v>
      </c>
      <c r="J347" s="1079" t="s">
        <v>358</v>
      </c>
      <c r="L347" s="696"/>
      <c r="M347" s="707"/>
      <c r="N347" s="696"/>
      <c r="O347" s="106"/>
      <c r="P347" s="106"/>
      <c r="V347" s="83"/>
      <c r="W347" s="514"/>
      <c r="X347" s="86"/>
      <c r="Y347" s="578"/>
      <c r="Z347" s="578"/>
      <c r="AA347" s="578"/>
      <c r="AB347" s="579"/>
      <c r="AC347" s="578"/>
      <c r="AD347" s="579"/>
      <c r="AE347" s="580"/>
      <c r="AF347" s="578"/>
      <c r="AG347" s="578"/>
      <c r="AH347" s="580"/>
      <c r="AI347" s="580"/>
      <c r="AJ347" s="578"/>
      <c r="AK347" s="559"/>
      <c r="AL347" s="107"/>
      <c r="AM347" s="540"/>
      <c r="AN347" s="541"/>
      <c r="AO347" s="542"/>
      <c r="AP347" s="543"/>
      <c r="AQ347" s="503"/>
      <c r="AR347" s="503"/>
      <c r="AS347" s="503"/>
      <c r="AT347" s="503"/>
      <c r="AU347" s="503"/>
      <c r="AV347" s="503"/>
      <c r="AW347" s="540"/>
      <c r="AX347" s="540"/>
      <c r="AY347" s="544"/>
      <c r="AZ347" s="91"/>
      <c r="BA347" s="91"/>
      <c r="BB347" s="91"/>
      <c r="BC347" s="91"/>
      <c r="BD347" s="91"/>
      <c r="BE347" s="91"/>
      <c r="BF347" s="91"/>
      <c r="BG347" s="91"/>
      <c r="BH347" s="91"/>
      <c r="BI347" s="91"/>
    </row>
    <row r="348" spans="2:61" ht="13.5" customHeight="1">
      <c r="B348" s="711"/>
      <c r="C348" s="916" t="s">
        <v>10</v>
      </c>
      <c r="D348" s="1106">
        <v>0.6</v>
      </c>
      <c r="E348" s="1010">
        <v>54</v>
      </c>
      <c r="F348" s="878">
        <v>55.2</v>
      </c>
      <c r="G348" s="879">
        <v>229.8</v>
      </c>
      <c r="H348" s="1107">
        <v>1632</v>
      </c>
      <c r="I348" s="1318">
        <f>H348-H347</f>
        <v>-0.11300000000005639</v>
      </c>
      <c r="J348" s="1019" t="s">
        <v>496</v>
      </c>
      <c r="L348" s="696"/>
      <c r="M348" s="707"/>
      <c r="N348" s="696"/>
      <c r="O348" s="106"/>
      <c r="P348" s="106"/>
      <c r="V348" s="91"/>
      <c r="W348" s="545"/>
      <c r="X348" s="91"/>
      <c r="Y348" s="546"/>
      <c r="Z348" s="546"/>
      <c r="AA348" s="546"/>
      <c r="AB348" s="546"/>
      <c r="AC348" s="547"/>
      <c r="AD348" s="546"/>
      <c r="AE348" s="546"/>
      <c r="AF348" s="546"/>
      <c r="AG348" s="548"/>
      <c r="AH348" s="548"/>
      <c r="AI348" s="546"/>
      <c r="AJ348" s="546"/>
      <c r="AK348" s="549"/>
      <c r="AL348" s="103"/>
      <c r="AM348" s="506"/>
      <c r="AN348" s="506"/>
      <c r="AO348" s="506"/>
      <c r="AP348" s="550"/>
      <c r="AQ348" s="506"/>
      <c r="AR348" s="506"/>
      <c r="AS348" s="506"/>
      <c r="AT348" s="506"/>
      <c r="AU348" s="506"/>
      <c r="AV348" s="506"/>
      <c r="AW348" s="506"/>
      <c r="AX348" s="506"/>
      <c r="AY348" s="506"/>
      <c r="AZ348" s="91"/>
      <c r="BA348" s="91"/>
      <c r="BB348" s="91"/>
      <c r="BC348" s="91"/>
      <c r="BD348" s="91"/>
      <c r="BE348" s="91"/>
      <c r="BF348" s="91"/>
      <c r="BG348" s="91"/>
      <c r="BH348" s="91"/>
      <c r="BI348" s="91"/>
    </row>
    <row r="349" spans="2:61" ht="14.25" customHeight="1" thickBot="1">
      <c r="B349" s="195"/>
      <c r="C349" s="1097" t="s">
        <v>505</v>
      </c>
      <c r="D349" s="1098"/>
      <c r="E349" s="1086">
        <v>-1.3</v>
      </c>
      <c r="F349" s="647">
        <v>-6.42</v>
      </c>
      <c r="G349" s="647">
        <v>2.1</v>
      </c>
      <c r="H349" s="1087">
        <v>0</v>
      </c>
      <c r="I349" s="410"/>
      <c r="J349" s="227"/>
      <c r="L349" s="696"/>
      <c r="M349" s="707"/>
      <c r="N349" s="696"/>
      <c r="O349" s="106"/>
      <c r="P349" s="106"/>
      <c r="V349" s="91"/>
      <c r="W349" s="91"/>
      <c r="X349" s="106"/>
      <c r="Y349" s="106"/>
      <c r="Z349" s="106"/>
      <c r="AA349" s="106"/>
      <c r="AB349" s="106"/>
      <c r="AC349" s="106"/>
      <c r="AD349" s="106"/>
      <c r="AE349" s="106"/>
      <c r="AF349" s="106"/>
      <c r="AG349" s="106"/>
      <c r="AH349" s="106"/>
      <c r="AI349" s="106"/>
      <c r="AJ349" s="106"/>
      <c r="AK349" s="91"/>
      <c r="AL349" s="101"/>
      <c r="AM349" s="101"/>
      <c r="AN349" s="101"/>
      <c r="AO349" s="496"/>
      <c r="AP349" s="167"/>
      <c r="AQ349" s="101"/>
      <c r="AR349" s="166"/>
      <c r="AS349" s="166"/>
      <c r="AT349" s="166"/>
      <c r="AU349" s="166"/>
      <c r="AV349" s="166"/>
      <c r="AW349" s="166"/>
      <c r="AX349" s="166"/>
      <c r="AY349" s="110"/>
      <c r="AZ349" s="91"/>
      <c r="BA349" s="91"/>
      <c r="BB349" s="91"/>
      <c r="BC349" s="91"/>
      <c r="BD349" s="91"/>
      <c r="BE349" s="91"/>
      <c r="BF349" s="91"/>
      <c r="BG349" s="91"/>
      <c r="BH349" s="91"/>
      <c r="BI349" s="91"/>
    </row>
    <row r="350" spans="2:61" ht="17.25" customHeight="1">
      <c r="E350" s="1844"/>
      <c r="F350" s="1844"/>
      <c r="G350" s="1844"/>
      <c r="H350" s="1844"/>
      <c r="L350" s="248"/>
      <c r="M350" s="1184"/>
      <c r="N350" s="1184"/>
      <c r="O350" s="41"/>
      <c r="P350" s="81"/>
      <c r="V350" s="263"/>
      <c r="W350" s="502"/>
      <c r="X350" s="106"/>
      <c r="Y350" s="106"/>
      <c r="Z350" s="106"/>
      <c r="AA350" s="106"/>
      <c r="AB350" s="106"/>
      <c r="AC350" s="106"/>
      <c r="AD350" s="106"/>
      <c r="AE350" s="106"/>
      <c r="AF350" s="106"/>
      <c r="AG350" s="106"/>
      <c r="AH350" s="106"/>
      <c r="AI350" s="106"/>
      <c r="AJ350" s="106"/>
      <c r="AK350" s="91"/>
      <c r="AL350" s="100"/>
      <c r="AM350" s="562"/>
      <c r="AN350" s="562"/>
      <c r="AO350" s="562"/>
      <c r="AP350" s="567"/>
      <c r="AQ350" s="562"/>
      <c r="AR350" s="562"/>
      <c r="AS350" s="562"/>
      <c r="AT350" s="562"/>
      <c r="AU350" s="563"/>
      <c r="AV350" s="563"/>
      <c r="AW350" s="562"/>
      <c r="AX350" s="562"/>
      <c r="AY350" s="562"/>
      <c r="AZ350" s="91"/>
      <c r="BA350" s="91"/>
      <c r="BB350" s="91"/>
      <c r="BC350" s="91"/>
      <c r="BD350" s="91"/>
      <c r="BE350" s="91"/>
      <c r="BF350" s="91"/>
      <c r="BG350" s="91"/>
      <c r="BH350" s="91"/>
      <c r="BI350" s="91"/>
    </row>
    <row r="351" spans="2:61">
      <c r="B351" s="79"/>
      <c r="C351" s="79"/>
      <c r="D351" s="1222" t="s">
        <v>313</v>
      </c>
      <c r="E351" s="79"/>
      <c r="F351" s="79"/>
      <c r="G351" s="1223"/>
      <c r="H351" s="79"/>
      <c r="I351" s="79"/>
      <c r="J351" s="79"/>
      <c r="L351" s="696"/>
      <c r="M351" s="707"/>
      <c r="N351" s="696"/>
      <c r="O351" s="106"/>
      <c r="P351" s="106"/>
      <c r="V351" s="91"/>
      <c r="W351" s="91"/>
      <c r="X351" s="106"/>
      <c r="Y351" s="106"/>
      <c r="Z351" s="106"/>
      <c r="AA351" s="106"/>
      <c r="AB351" s="106"/>
      <c r="AC351" s="106"/>
      <c r="AD351" s="106"/>
      <c r="AE351" s="106"/>
      <c r="AF351" s="106"/>
      <c r="AG351" s="106"/>
      <c r="AH351" s="106"/>
      <c r="AI351" s="106"/>
      <c r="AJ351" s="106"/>
      <c r="AK351" s="91"/>
      <c r="AL351" s="100"/>
      <c r="AM351" s="91"/>
      <c r="AN351" s="91"/>
      <c r="AO351" s="91"/>
      <c r="AP351" s="91"/>
      <c r="AQ351" s="91"/>
      <c r="AR351" s="91"/>
      <c r="AS351" s="91"/>
      <c r="AT351" s="91"/>
      <c r="AU351" s="91"/>
      <c r="AV351" s="91"/>
      <c r="AW351" s="91"/>
      <c r="AX351" s="91"/>
      <c r="AY351" s="91"/>
      <c r="AZ351" s="91"/>
      <c r="BA351" s="91"/>
      <c r="BB351" s="91"/>
      <c r="BC351" s="91"/>
      <c r="BD351" s="91"/>
      <c r="BE351" s="91"/>
      <c r="BF351" s="91"/>
      <c r="BG351" s="91"/>
      <c r="BH351" s="91"/>
      <c r="BI351" s="91"/>
    </row>
    <row r="352" spans="2:61" ht="15.75">
      <c r="B352" s="335" t="s">
        <v>362</v>
      </c>
      <c r="D352" s="335"/>
      <c r="E352"/>
      <c r="F352"/>
      <c r="H352" s="335"/>
      <c r="I352" s="21"/>
      <c r="J352" s="25"/>
      <c r="L352" s="322"/>
      <c r="M352" s="87"/>
      <c r="N352" s="86"/>
      <c r="O352" s="106"/>
      <c r="P352" s="106"/>
      <c r="Q352" s="11"/>
      <c r="R352" s="11"/>
      <c r="S352" s="11"/>
      <c r="V352" s="100"/>
      <c r="W352" s="248"/>
      <c r="X352" s="83"/>
      <c r="Y352" s="114"/>
      <c r="Z352" s="114"/>
      <c r="AA352" s="114"/>
      <c r="AB352" s="206"/>
      <c r="AC352" s="206"/>
      <c r="AD352" s="516"/>
      <c r="AE352" s="114"/>
      <c r="AF352" s="114"/>
      <c r="AG352" s="206"/>
      <c r="AH352" s="114"/>
      <c r="AI352" s="114"/>
      <c r="AJ352" s="114"/>
      <c r="AK352" s="114"/>
      <c r="AL352" s="100"/>
      <c r="AM352" s="91"/>
      <c r="AN352" s="91"/>
      <c r="AO352" s="91"/>
      <c r="AP352" s="91"/>
      <c r="AQ352" s="91"/>
      <c r="AR352" s="91"/>
      <c r="AS352" s="91"/>
      <c r="AT352" s="91"/>
      <c r="AU352" s="91"/>
      <c r="AV352" s="504"/>
      <c r="AW352" s="91"/>
      <c r="AX352" s="504"/>
      <c r="AY352" s="91"/>
      <c r="AZ352" s="91"/>
      <c r="BA352" s="91"/>
      <c r="BB352" s="91"/>
      <c r="BC352" s="91"/>
      <c r="BD352" s="91"/>
      <c r="BE352" s="91"/>
      <c r="BF352" s="91"/>
      <c r="BG352" s="91"/>
      <c r="BH352" s="91"/>
      <c r="BI352" s="91"/>
    </row>
    <row r="353" spans="2:61" ht="14.25" customHeight="1" thickBot="1">
      <c r="B353" s="361" t="s">
        <v>594</v>
      </c>
      <c r="C353" s="21"/>
      <c r="D353" s="634" t="s">
        <v>344</v>
      </c>
      <c r="E353"/>
      <c r="G353" s="119" t="s">
        <v>542</v>
      </c>
      <c r="H353" s="626"/>
      <c r="I353" s="361"/>
      <c r="J353" s="361"/>
      <c r="L353" s="696"/>
      <c r="M353" s="695"/>
      <c r="N353" s="696"/>
      <c r="O353" s="106"/>
      <c r="P353" s="106"/>
      <c r="Q353" s="11"/>
      <c r="R353" s="11"/>
      <c r="S353" s="11"/>
      <c r="V353" s="100"/>
      <c r="W353" s="91"/>
      <c r="X353" s="248"/>
      <c r="Y353" s="248"/>
      <c r="Z353" s="248"/>
      <c r="AA353" s="248"/>
      <c r="AB353" s="248"/>
      <c r="AC353" s="248"/>
      <c r="AD353" s="248"/>
      <c r="AE353" s="248"/>
      <c r="AF353" s="248"/>
      <c r="AG353" s="248"/>
      <c r="AH353" s="248"/>
      <c r="AI353" s="248"/>
      <c r="AJ353" s="248"/>
      <c r="AK353" s="248"/>
      <c r="AL353" s="100"/>
      <c r="AM353" s="509"/>
      <c r="AN353" s="573"/>
      <c r="AO353" s="509"/>
      <c r="AP353" s="176"/>
      <c r="AQ353" s="505"/>
      <c r="AR353" s="509"/>
      <c r="AS353" s="176"/>
      <c r="AT353" s="176"/>
      <c r="AU353" s="509"/>
      <c r="AV353" s="504"/>
      <c r="AW353" s="509"/>
      <c r="AX353" s="509"/>
      <c r="AY353" s="91"/>
      <c r="AZ353" s="91"/>
      <c r="BA353" s="91"/>
      <c r="BB353" s="91"/>
      <c r="BC353" s="91"/>
      <c r="BD353" s="91"/>
      <c r="BE353" s="91"/>
      <c r="BF353" s="91"/>
      <c r="BG353" s="91"/>
      <c r="BH353" s="91"/>
      <c r="BI353" s="91"/>
    </row>
    <row r="354" spans="2:61" ht="14.25" customHeight="1" thickBot="1">
      <c r="B354" s="362" t="s">
        <v>314</v>
      </c>
      <c r="C354" s="363"/>
      <c r="D354" s="364" t="s">
        <v>315</v>
      </c>
      <c r="E354" s="199" t="s">
        <v>316</v>
      </c>
      <c r="F354" s="199"/>
      <c r="G354" s="199"/>
      <c r="H354" s="365" t="s">
        <v>317</v>
      </c>
      <c r="I354" s="366" t="s">
        <v>318</v>
      </c>
      <c r="J354" s="367" t="s">
        <v>319</v>
      </c>
      <c r="L354" s="266"/>
      <c r="M354" s="114"/>
      <c r="N354" s="248"/>
      <c r="O354" s="106"/>
      <c r="P354" s="106"/>
      <c r="Q354" s="11"/>
      <c r="R354" s="11"/>
      <c r="S354" s="11"/>
      <c r="V354" s="91"/>
      <c r="W354" s="164"/>
      <c r="X354" s="91"/>
      <c r="Y354" s="106"/>
      <c r="Z354" s="106"/>
      <c r="AA354" s="106"/>
      <c r="AB354" s="106"/>
      <c r="AC354" s="106"/>
      <c r="AD354" s="106"/>
      <c r="AE354" s="106"/>
      <c r="AF354" s="106"/>
      <c r="AG354" s="106"/>
      <c r="AH354" s="106"/>
      <c r="AI354" s="106"/>
      <c r="AJ354" s="106"/>
      <c r="AK354" s="91"/>
      <c r="AL354" s="104"/>
      <c r="AM354" s="509"/>
      <c r="AN354" s="509"/>
      <c r="AO354" s="509"/>
      <c r="AP354" s="509"/>
      <c r="AQ354" s="509"/>
      <c r="AR354" s="509"/>
      <c r="AS354" s="509"/>
      <c r="AT354" s="509"/>
      <c r="AU354" s="509"/>
      <c r="AV354" s="509"/>
      <c r="AW354" s="509"/>
      <c r="AX354" s="509"/>
      <c r="AY354" s="91"/>
      <c r="AZ354" s="91"/>
      <c r="BA354" s="91"/>
      <c r="BB354" s="91"/>
      <c r="BC354" s="91"/>
      <c r="BD354" s="91"/>
      <c r="BE354" s="91"/>
      <c r="BF354" s="91"/>
      <c r="BG354" s="91"/>
      <c r="BH354" s="91"/>
      <c r="BI354" s="91"/>
    </row>
    <row r="355" spans="2:61" ht="12" customHeight="1">
      <c r="B355" s="368" t="s">
        <v>320</v>
      </c>
      <c r="C355" s="369" t="s">
        <v>321</v>
      </c>
      <c r="D355" s="370" t="s">
        <v>322</v>
      </c>
      <c r="E355" s="371" t="s">
        <v>323</v>
      </c>
      <c r="F355" s="371" t="s">
        <v>65</v>
      </c>
      <c r="G355" s="371" t="s">
        <v>66</v>
      </c>
      <c r="H355" s="372" t="s">
        <v>324</v>
      </c>
      <c r="I355" s="373" t="s">
        <v>325</v>
      </c>
      <c r="J355" s="374" t="s">
        <v>326</v>
      </c>
      <c r="L355" s="709"/>
      <c r="M355" s="208"/>
      <c r="N355" s="696"/>
      <c r="O355" s="106"/>
      <c r="P355" s="696"/>
      <c r="Q355" s="695"/>
      <c r="R355" s="696"/>
      <c r="S355" s="11"/>
      <c r="V355" s="100"/>
      <c r="W355" s="87"/>
      <c r="X355" s="83"/>
      <c r="Y355" s="101"/>
      <c r="Z355" s="101"/>
      <c r="AA355" s="101"/>
      <c r="AB355" s="167"/>
      <c r="AC355" s="101"/>
      <c r="AD355" s="497"/>
      <c r="AE355" s="101"/>
      <c r="AF355" s="101"/>
      <c r="AG355" s="101"/>
      <c r="AH355" s="144"/>
      <c r="AI355" s="497"/>
      <c r="AJ355" s="101"/>
      <c r="AK355" s="101"/>
      <c r="AL355" s="91"/>
      <c r="AM355" s="91"/>
      <c r="AN355" s="91"/>
      <c r="AO355" s="91"/>
      <c r="AP355" s="176"/>
      <c r="AQ355" s="176"/>
      <c r="AR355" s="91"/>
      <c r="AS355" s="176"/>
      <c r="AT355" s="176"/>
      <c r="AU355" s="91"/>
      <c r="AV355" s="87"/>
      <c r="AW355" s="91"/>
      <c r="AX355" s="91"/>
      <c r="AY355" s="91"/>
      <c r="AZ355" s="91"/>
      <c r="BA355" s="91"/>
      <c r="BB355" s="91"/>
      <c r="BC355" s="91"/>
      <c r="BD355" s="91"/>
      <c r="BE355" s="91"/>
      <c r="BF355" s="91"/>
      <c r="BG355" s="91"/>
      <c r="BH355" s="91"/>
      <c r="BI355" s="91"/>
    </row>
    <row r="356" spans="2:61" ht="16.5" thickBot="1">
      <c r="B356" s="375"/>
      <c r="C356" s="376"/>
      <c r="D356" s="377"/>
      <c r="E356" s="378" t="s">
        <v>5</v>
      </c>
      <c r="F356" s="378" t="s">
        <v>6</v>
      </c>
      <c r="G356" s="378" t="s">
        <v>7</v>
      </c>
      <c r="H356" s="379" t="s">
        <v>327</v>
      </c>
      <c r="I356" s="380" t="s">
        <v>328</v>
      </c>
      <c r="J356" s="381" t="s">
        <v>329</v>
      </c>
      <c r="L356" s="100"/>
      <c r="M356" s="114"/>
      <c r="N356" s="83"/>
      <c r="O356" s="106"/>
      <c r="P356" s="266"/>
      <c r="Q356" s="114"/>
      <c r="R356" s="248"/>
      <c r="S356" s="11"/>
      <c r="V356" s="264"/>
      <c r="W356" s="114"/>
      <c r="X356" s="248"/>
      <c r="Y356" s="101"/>
      <c r="Z356" s="101"/>
      <c r="AA356" s="101"/>
      <c r="AB356" s="167"/>
      <c r="AC356" s="101"/>
      <c r="AD356" s="101"/>
      <c r="AE356" s="101"/>
      <c r="AF356" s="101"/>
      <c r="AG356" s="101"/>
      <c r="AH356" s="101"/>
      <c r="AI356" s="101"/>
      <c r="AJ356" s="101"/>
      <c r="AK356" s="166"/>
      <c r="AL356" s="91"/>
      <c r="AM356" s="540"/>
      <c r="AN356" s="541"/>
      <c r="AO356" s="542"/>
      <c r="AP356" s="543"/>
      <c r="AQ356" s="503"/>
      <c r="AR356" s="503"/>
      <c r="AS356" s="503"/>
      <c r="AT356" s="503"/>
      <c r="AU356" s="503"/>
      <c r="AV356" s="503"/>
      <c r="AW356" s="540"/>
      <c r="AX356" s="540"/>
      <c r="AY356" s="544"/>
      <c r="AZ356" s="91"/>
      <c r="BA356" s="91"/>
      <c r="BB356" s="91"/>
      <c r="BC356" s="91"/>
      <c r="BD356" s="91"/>
      <c r="BE356" s="91"/>
      <c r="BF356" s="91"/>
      <c r="BG356" s="91"/>
      <c r="BH356" s="91"/>
      <c r="BI356" s="91"/>
    </row>
    <row r="357" spans="2:61">
      <c r="B357" s="363"/>
      <c r="C357" s="413" t="s">
        <v>172</v>
      </c>
      <c r="D357" s="383"/>
      <c r="E357" s="384"/>
      <c r="F357" s="385"/>
      <c r="G357" s="385"/>
      <c r="H357" s="386"/>
      <c r="I357" s="387"/>
      <c r="J357" s="388"/>
      <c r="L357" s="266"/>
      <c r="M357" s="114"/>
      <c r="N357" s="708"/>
      <c r="O357" s="106"/>
      <c r="P357" s="709"/>
      <c r="Q357" s="208"/>
      <c r="R357" s="696"/>
      <c r="S357" s="11"/>
      <c r="V357" s="266"/>
      <c r="W357" s="114"/>
      <c r="X357" s="248"/>
      <c r="Y357" s="101"/>
      <c r="Z357" s="101"/>
      <c r="AA357" s="101"/>
      <c r="AB357" s="167"/>
      <c r="AC357" s="101"/>
      <c r="AD357" s="101"/>
      <c r="AE357" s="101"/>
      <c r="AF357" s="101"/>
      <c r="AG357" s="101"/>
      <c r="AH357" s="101"/>
      <c r="AI357" s="101"/>
      <c r="AJ357" s="101"/>
      <c r="AK357" s="166"/>
      <c r="AL357" s="101"/>
      <c r="AM357" s="506"/>
      <c r="AN357" s="506"/>
      <c r="AO357" s="506"/>
      <c r="AP357" s="550"/>
      <c r="AQ357" s="506"/>
      <c r="AR357" s="506"/>
      <c r="AS357" s="506"/>
      <c r="AT357" s="506"/>
      <c r="AU357" s="506"/>
      <c r="AV357" s="506"/>
      <c r="AW357" s="506"/>
      <c r="AX357" s="506"/>
      <c r="AY357" s="506"/>
      <c r="AZ357" s="91"/>
      <c r="BA357" s="91"/>
      <c r="BB357" s="91"/>
      <c r="BC357" s="91"/>
      <c r="BD357" s="91"/>
      <c r="BE357" s="91"/>
      <c r="BF357" s="91"/>
      <c r="BG357" s="91"/>
      <c r="BH357" s="91"/>
      <c r="BI357" s="91"/>
    </row>
    <row r="358" spans="2:61">
      <c r="B358" s="389" t="s">
        <v>330</v>
      </c>
      <c r="C358" s="1987" t="s">
        <v>669</v>
      </c>
      <c r="D358" s="1866">
        <v>220</v>
      </c>
      <c r="E358" s="1919">
        <v>16.294</v>
      </c>
      <c r="F358" s="1424">
        <v>15.734999999999999</v>
      </c>
      <c r="G358" s="1920">
        <v>28.654</v>
      </c>
      <c r="H358" s="1828">
        <v>318.44</v>
      </c>
      <c r="I358" s="435">
        <v>55</v>
      </c>
      <c r="J358" s="1988" t="s">
        <v>668</v>
      </c>
      <c r="L358" s="266"/>
      <c r="M358" s="114"/>
      <c r="N358" s="248"/>
      <c r="O358" s="106"/>
      <c r="P358" s="100"/>
      <c r="Q358" s="114"/>
      <c r="R358" s="83"/>
      <c r="S358" s="11"/>
      <c r="V358" s="266"/>
      <c r="W358" s="114"/>
      <c r="X358" s="147"/>
      <c r="Y358" s="101"/>
      <c r="Z358" s="101"/>
      <c r="AA358" s="101"/>
      <c r="AB358" s="167"/>
      <c r="AC358" s="101"/>
      <c r="AD358" s="101"/>
      <c r="AE358" s="101"/>
      <c r="AF358" s="101"/>
      <c r="AG358" s="101"/>
      <c r="AH358" s="101"/>
      <c r="AI358" s="101"/>
      <c r="AJ358" s="101"/>
      <c r="AK358" s="166"/>
      <c r="AL358" s="100"/>
      <c r="AM358" s="101"/>
      <c r="AN358" s="101"/>
      <c r="AO358" s="101"/>
      <c r="AP358" s="167"/>
      <c r="AQ358" s="101"/>
      <c r="AR358" s="101"/>
      <c r="AS358" s="101"/>
      <c r="AT358" s="101"/>
      <c r="AU358" s="101"/>
      <c r="AV358" s="101"/>
      <c r="AW358" s="101"/>
      <c r="AX358" s="101"/>
      <c r="AY358" s="110"/>
      <c r="AZ358" s="91"/>
      <c r="BA358" s="91"/>
      <c r="BB358" s="91"/>
      <c r="BC358" s="91"/>
      <c r="BD358" s="91"/>
      <c r="BE358" s="91"/>
      <c r="BF358" s="91"/>
      <c r="BG358" s="91"/>
      <c r="BH358" s="91"/>
      <c r="BI358" s="91"/>
    </row>
    <row r="359" spans="2:61">
      <c r="B359" s="395" t="s">
        <v>342</v>
      </c>
      <c r="C359" s="1228" t="s">
        <v>13</v>
      </c>
      <c r="D359" s="1242">
        <v>200</v>
      </c>
      <c r="E359" s="252">
        <v>0.4</v>
      </c>
      <c r="F359" s="1913">
        <v>0</v>
      </c>
      <c r="G359" s="1424">
        <v>10.257</v>
      </c>
      <c r="H359" s="714">
        <v>42.213999999999999</v>
      </c>
      <c r="I359" s="716">
        <v>66</v>
      </c>
      <c r="J359" s="1120" t="s">
        <v>418</v>
      </c>
      <c r="N359" s="248"/>
      <c r="O359" s="5"/>
      <c r="P359" s="266"/>
      <c r="Q359" s="114"/>
      <c r="R359" s="708"/>
      <c r="S359" s="11"/>
      <c r="V359" s="266"/>
      <c r="W359" s="114"/>
      <c r="X359" s="248"/>
      <c r="Y359" s="101"/>
      <c r="Z359" s="101"/>
      <c r="AA359" s="101"/>
      <c r="AB359" s="167"/>
      <c r="AC359" s="101"/>
      <c r="AD359" s="101"/>
      <c r="AE359" s="101"/>
      <c r="AF359" s="101"/>
      <c r="AG359" s="101"/>
      <c r="AH359" s="101"/>
      <c r="AI359" s="101"/>
      <c r="AJ359" s="101"/>
      <c r="AK359" s="166"/>
      <c r="AL359" s="100"/>
      <c r="AM359" s="562"/>
      <c r="AN359" s="562"/>
      <c r="AO359" s="562"/>
      <c r="AP359" s="567"/>
      <c r="AQ359" s="562"/>
      <c r="AR359" s="562"/>
      <c r="AS359" s="562"/>
      <c r="AT359" s="562"/>
      <c r="AU359" s="563"/>
      <c r="AV359" s="563"/>
      <c r="AW359" s="562"/>
      <c r="AX359" s="562"/>
      <c r="AY359" s="562"/>
      <c r="AZ359" s="91"/>
      <c r="BA359" s="91"/>
      <c r="BB359" s="91"/>
      <c r="BC359" s="91"/>
      <c r="BD359" s="91"/>
      <c r="BE359" s="91"/>
      <c r="BF359" s="91"/>
      <c r="BG359" s="91"/>
      <c r="BH359" s="91"/>
      <c r="BI359" s="91"/>
    </row>
    <row r="360" spans="2:61">
      <c r="B360" s="397"/>
      <c r="C360" s="1562" t="s">
        <v>206</v>
      </c>
      <c r="D360" s="1867">
        <v>30</v>
      </c>
      <c r="E360" s="1894">
        <v>1.212</v>
      </c>
      <c r="F360" s="441">
        <v>6.3419999999999996</v>
      </c>
      <c r="G360" s="1891">
        <v>6.742</v>
      </c>
      <c r="H360" s="1828">
        <v>84.894000000000005</v>
      </c>
      <c r="I360" s="416">
        <v>11</v>
      </c>
      <c r="J360" s="1120" t="s">
        <v>8</v>
      </c>
      <c r="N360" s="248"/>
      <c r="O360" s="106"/>
      <c r="P360" s="266"/>
      <c r="Q360" s="114"/>
      <c r="R360" s="248"/>
      <c r="S360" s="11"/>
      <c r="V360" s="266"/>
      <c r="W360" s="114"/>
      <c r="X360" s="248"/>
      <c r="Y360" s="101"/>
      <c r="Z360" s="101"/>
      <c r="AA360" s="101"/>
      <c r="AB360" s="167"/>
      <c r="AC360" s="101"/>
      <c r="AD360" s="101"/>
      <c r="AE360" s="101"/>
      <c r="AF360" s="101"/>
      <c r="AG360" s="101"/>
      <c r="AH360" s="101"/>
      <c r="AI360" s="101"/>
      <c r="AJ360" s="101"/>
      <c r="AK360" s="166"/>
      <c r="AL360" s="100"/>
      <c r="AM360" s="91"/>
      <c r="AN360" s="91"/>
      <c r="AO360" s="91"/>
      <c r="AP360" s="91"/>
      <c r="AQ360" s="91"/>
      <c r="AR360" s="91"/>
      <c r="AS360" s="91"/>
      <c r="AT360" s="91"/>
      <c r="AU360" s="91"/>
      <c r="AV360" s="91"/>
      <c r="AW360" s="91"/>
      <c r="AX360" s="91"/>
      <c r="AY360" s="91"/>
      <c r="AZ360" s="91"/>
      <c r="BA360" s="91"/>
      <c r="BB360" s="91"/>
      <c r="BC360" s="91"/>
      <c r="BD360" s="91"/>
      <c r="BE360" s="91"/>
      <c r="BF360" s="91"/>
      <c r="BG360" s="91"/>
      <c r="BH360" s="91"/>
      <c r="BI360" s="91"/>
    </row>
    <row r="361" spans="2:61" ht="17.25" customHeight="1">
      <c r="B361" s="396" t="s">
        <v>11</v>
      </c>
      <c r="C361" s="1819" t="s">
        <v>9</v>
      </c>
      <c r="D361" s="1818">
        <v>55</v>
      </c>
      <c r="E361" s="1067">
        <v>2.1179999999999999</v>
      </c>
      <c r="F361" s="1068">
        <v>0.75600000000000001</v>
      </c>
      <c r="G361" s="1068">
        <v>28.001999999999999</v>
      </c>
      <c r="H361" s="1063">
        <v>126.521</v>
      </c>
      <c r="I361" s="416">
        <v>9</v>
      </c>
      <c r="J361" s="1120" t="s">
        <v>8</v>
      </c>
      <c r="N361" s="1153"/>
      <c r="O361" s="106"/>
      <c r="P361" s="266"/>
      <c r="Q361" s="87"/>
      <c r="R361" s="248"/>
      <c r="S361" s="11"/>
      <c r="V361" s="111"/>
      <c r="W361" s="164"/>
      <c r="X361" s="91"/>
      <c r="Y361" s="91"/>
      <c r="Z361" s="91"/>
      <c r="AA361" s="524"/>
      <c r="AB361" s="91"/>
      <c r="AC361" s="91"/>
      <c r="AD361" s="91"/>
      <c r="AE361" s="91"/>
      <c r="AF361" s="91"/>
      <c r="AG361" s="91"/>
      <c r="AH361" s="91"/>
      <c r="AI361" s="91"/>
      <c r="AJ361" s="91"/>
      <c r="AK361" s="100"/>
      <c r="AL361" s="100"/>
      <c r="AM361" s="91"/>
      <c r="AN361" s="91"/>
      <c r="AO361" s="91"/>
      <c r="AP361" s="91"/>
      <c r="AQ361" s="91"/>
      <c r="AR361" s="91"/>
      <c r="AS361" s="91"/>
      <c r="AT361" s="91"/>
      <c r="AU361" s="91"/>
      <c r="AV361" s="91"/>
      <c r="AW361" s="91"/>
      <c r="AX361" s="91"/>
      <c r="AY361" s="91"/>
      <c r="AZ361" s="91"/>
      <c r="BA361" s="91"/>
      <c r="BB361" s="91"/>
      <c r="BC361" s="91"/>
      <c r="BD361" s="91"/>
      <c r="BE361" s="91"/>
      <c r="BF361" s="91"/>
      <c r="BG361" s="91"/>
      <c r="BH361" s="91"/>
      <c r="BI361" s="91"/>
    </row>
    <row r="362" spans="2:61" ht="15.75">
      <c r="B362" s="397" t="s">
        <v>350</v>
      </c>
      <c r="C362" s="1819" t="s">
        <v>395</v>
      </c>
      <c r="D362" s="725">
        <v>30</v>
      </c>
      <c r="E362" s="1067">
        <v>1.6950000000000001</v>
      </c>
      <c r="F362" s="1069">
        <v>0.45</v>
      </c>
      <c r="G362" s="1069">
        <v>12.56</v>
      </c>
      <c r="H362" s="1063">
        <v>61.07</v>
      </c>
      <c r="I362" s="393">
        <v>10</v>
      </c>
      <c r="J362" s="1120" t="s">
        <v>8</v>
      </c>
      <c r="N362" s="696"/>
      <c r="O362" s="106"/>
      <c r="P362" s="31"/>
      <c r="Q362" s="7"/>
      <c r="R362" s="248"/>
      <c r="S362" s="11"/>
      <c r="V362" s="316"/>
      <c r="W362" s="114"/>
      <c r="X362" s="248"/>
      <c r="Y362" s="101"/>
      <c r="Z362" s="101"/>
      <c r="AA362" s="101"/>
      <c r="AB362" s="167"/>
      <c r="AC362" s="101"/>
      <c r="AD362" s="101"/>
      <c r="AE362" s="497"/>
      <c r="AF362" s="101"/>
      <c r="AG362" s="101"/>
      <c r="AH362" s="101"/>
      <c r="AI362" s="101"/>
      <c r="AJ362" s="101"/>
      <c r="AK362" s="166"/>
      <c r="AL362" s="104"/>
      <c r="AM362" s="107"/>
      <c r="AN362" s="574"/>
      <c r="AO362" s="260"/>
      <c r="AP362" s="582"/>
      <c r="AQ362" s="236"/>
      <c r="AR362" s="574"/>
      <c r="AS362" s="91"/>
      <c r="AT362" s="91"/>
      <c r="AU362" s="91"/>
      <c r="AV362" s="91"/>
      <c r="AW362" s="91"/>
      <c r="AX362" s="91"/>
      <c r="AY362" s="91"/>
      <c r="AZ362" s="91"/>
      <c r="BA362" s="91"/>
      <c r="BB362" s="91"/>
      <c r="BC362" s="91"/>
      <c r="BD362" s="91"/>
      <c r="BE362" s="91"/>
      <c r="BF362" s="91"/>
      <c r="BG362" s="91"/>
      <c r="BH362" s="91"/>
      <c r="BI362" s="91"/>
    </row>
    <row r="363" spans="2:61" ht="16.5" thickBot="1">
      <c r="B363" s="1136"/>
      <c r="C363" s="1865" t="s">
        <v>527</v>
      </c>
      <c r="D363" s="404">
        <v>110</v>
      </c>
      <c r="E363" s="180">
        <v>0.44</v>
      </c>
      <c r="F363" s="729">
        <v>0.44</v>
      </c>
      <c r="G363" s="729">
        <v>10.78</v>
      </c>
      <c r="H363" s="718">
        <v>51.7</v>
      </c>
      <c r="I363" s="724">
        <v>77</v>
      </c>
      <c r="J363" s="1121" t="s">
        <v>444</v>
      </c>
      <c r="N363" s="83"/>
      <c r="O363" s="106"/>
      <c r="P363" s="1713"/>
      <c r="Q363" s="707"/>
      <c r="R363" s="1153"/>
      <c r="S363" s="11"/>
      <c r="V363" s="266"/>
      <c r="W363" s="87"/>
      <c r="X363" s="248"/>
      <c r="Y363" s="101"/>
      <c r="Z363" s="101"/>
      <c r="AA363" s="496"/>
      <c r="AB363" s="167"/>
      <c r="AC363" s="101"/>
      <c r="AD363" s="166"/>
      <c r="AE363" s="166"/>
      <c r="AF363" s="166"/>
      <c r="AG363" s="166"/>
      <c r="AH363" s="166"/>
      <c r="AI363" s="166"/>
      <c r="AJ363" s="166"/>
      <c r="AK363" s="166"/>
      <c r="AL363" s="91"/>
      <c r="AM363" s="557"/>
      <c r="AN363" s="557"/>
      <c r="AO363" s="557"/>
      <c r="AP363" s="550"/>
      <c r="AQ363" s="503"/>
      <c r="AR363" s="503"/>
      <c r="AS363" s="503"/>
      <c r="AT363" s="503"/>
      <c r="AU363" s="503"/>
      <c r="AV363" s="503"/>
      <c r="AW363" s="540"/>
      <c r="AX363" s="540"/>
      <c r="AY363" s="544"/>
      <c r="AZ363" s="91"/>
      <c r="BA363" s="91"/>
      <c r="BB363" s="91"/>
      <c r="BC363" s="91"/>
      <c r="BD363" s="91"/>
      <c r="BE363" s="91"/>
      <c r="BF363" s="91"/>
      <c r="BG363" s="91"/>
      <c r="BH363" s="91"/>
      <c r="BI363" s="91"/>
    </row>
    <row r="364" spans="2:61">
      <c r="B364" s="405" t="s">
        <v>333</v>
      </c>
      <c r="D364" s="1546">
        <f>SUM(D358:D363)</f>
        <v>645</v>
      </c>
      <c r="E364" s="406">
        <f>SUM(E358:E363)</f>
        <v>22.158999999999999</v>
      </c>
      <c r="F364" s="407">
        <f>SUM(F358:F363)</f>
        <v>23.722999999999999</v>
      </c>
      <c r="G364" s="408">
        <f>SUM(G358:G363)</f>
        <v>96.995000000000005</v>
      </c>
      <c r="H364" s="409">
        <f>SUM(H358:H363)</f>
        <v>684.83900000000006</v>
      </c>
      <c r="I364" s="1078" t="s">
        <v>528</v>
      </c>
      <c r="J364" s="1079" t="s">
        <v>358</v>
      </c>
      <c r="L364" s="709"/>
      <c r="M364" s="208"/>
      <c r="N364" s="556"/>
      <c r="O364" s="106"/>
      <c r="P364" s="696"/>
      <c r="Q364" s="695"/>
      <c r="R364" s="696"/>
      <c r="S364" s="11"/>
      <c r="V364" s="100"/>
      <c r="W364" s="87"/>
      <c r="X364" s="83"/>
      <c r="Y364" s="101"/>
      <c r="Z364" s="101"/>
      <c r="AA364" s="101"/>
      <c r="AB364" s="167"/>
      <c r="AC364" s="101"/>
      <c r="AD364" s="101"/>
      <c r="AE364" s="101"/>
      <c r="AF364" s="101"/>
      <c r="AG364" s="101"/>
      <c r="AH364" s="101"/>
      <c r="AI364" s="101"/>
      <c r="AJ364" s="101"/>
      <c r="AK364" s="166"/>
      <c r="AL364" s="91"/>
      <c r="AM364" s="558"/>
      <c r="AN364" s="558"/>
      <c r="AO364" s="558"/>
      <c r="AP364" s="558"/>
      <c r="AQ364" s="558"/>
      <c r="AR364" s="558"/>
      <c r="AS364" s="558"/>
      <c r="AT364" s="558"/>
      <c r="AU364" s="558"/>
      <c r="AV364" s="558"/>
      <c r="AW364" s="558"/>
      <c r="AX364" s="558"/>
      <c r="AY364" s="558"/>
      <c r="AZ364" s="91"/>
      <c r="BA364" s="91"/>
      <c r="BB364" s="91"/>
      <c r="BC364" s="91"/>
      <c r="BD364" s="91"/>
      <c r="BE364" s="91"/>
      <c r="BF364" s="91"/>
      <c r="BG364" s="91"/>
      <c r="BH364" s="91"/>
      <c r="BI364" s="91"/>
    </row>
    <row r="365" spans="2:61">
      <c r="B365" s="1100"/>
      <c r="C365" s="871" t="s">
        <v>10</v>
      </c>
      <c r="D365" s="933">
        <v>0.25</v>
      </c>
      <c r="E365" s="873">
        <v>22.5</v>
      </c>
      <c r="F365" s="874">
        <v>23</v>
      </c>
      <c r="G365" s="875">
        <v>95.75</v>
      </c>
      <c r="H365" s="1099">
        <v>680</v>
      </c>
      <c r="I365" s="1093">
        <f>H365-H364</f>
        <v>-4.8390000000000555</v>
      </c>
      <c r="J365" s="1019" t="s">
        <v>496</v>
      </c>
      <c r="L365" s="100"/>
      <c r="M365" s="87"/>
      <c r="N365" s="83"/>
      <c r="O365" s="106"/>
      <c r="P365" s="266"/>
      <c r="Q365" s="87"/>
      <c r="R365" s="83"/>
      <c r="S365" s="11"/>
      <c r="V365" s="100"/>
      <c r="W365" s="87"/>
      <c r="X365" s="82"/>
      <c r="Y365" s="101"/>
      <c r="Z365" s="101"/>
      <c r="AA365" s="101"/>
      <c r="AB365" s="167"/>
      <c r="AC365" s="496"/>
      <c r="AD365" s="497"/>
      <c r="AE365" s="497"/>
      <c r="AF365" s="497"/>
      <c r="AG365" s="497"/>
      <c r="AH365" s="144"/>
      <c r="AI365" s="497"/>
      <c r="AJ365" s="497"/>
      <c r="AK365" s="166"/>
      <c r="AL365" s="91"/>
      <c r="AM365" s="83"/>
      <c r="AN365" s="83"/>
      <c r="AO365" s="135"/>
      <c r="AP365" s="508"/>
      <c r="AQ365" s="83"/>
      <c r="AR365" s="83"/>
      <c r="AS365" s="135"/>
      <c r="AT365" s="83"/>
      <c r="AU365" s="83"/>
      <c r="AV365" s="144"/>
      <c r="AW365" s="83"/>
      <c r="AX365" s="83"/>
      <c r="AY365" s="83"/>
      <c r="AZ365" s="91"/>
      <c r="BA365" s="91"/>
      <c r="BB365" s="91"/>
      <c r="BC365" s="91"/>
      <c r="BD365" s="91"/>
      <c r="BE365" s="91"/>
      <c r="BF365" s="91"/>
      <c r="BG365" s="91"/>
      <c r="BH365" s="91"/>
      <c r="BI365" s="91"/>
    </row>
    <row r="366" spans="2:61" ht="15.75" thickBot="1">
      <c r="B366" s="195"/>
      <c r="C366" s="412" t="s">
        <v>505</v>
      </c>
      <c r="D366" s="1098"/>
      <c r="E366" s="1154">
        <v>-0.38</v>
      </c>
      <c r="F366" s="1155">
        <v>0.79</v>
      </c>
      <c r="G366" s="1155">
        <v>0.33</v>
      </c>
      <c r="H366" s="1156">
        <v>0.18</v>
      </c>
      <c r="I366" s="411"/>
      <c r="J366" s="227"/>
      <c r="L366" s="100"/>
      <c r="M366" s="87"/>
      <c r="N366" s="83"/>
      <c r="O366" s="106"/>
      <c r="P366" s="709"/>
      <c r="Q366" s="208"/>
      <c r="R366" s="556"/>
      <c r="S366" s="11"/>
      <c r="V366" s="266"/>
      <c r="W366" s="114"/>
      <c r="X366" s="248"/>
      <c r="Y366" s="101"/>
      <c r="Z366" s="101"/>
      <c r="AA366" s="101"/>
      <c r="AB366" s="167"/>
      <c r="AC366" s="530"/>
      <c r="AD366" s="530"/>
      <c r="AE366" s="530"/>
      <c r="AF366" s="530"/>
      <c r="AG366" s="101"/>
      <c r="AH366" s="144"/>
      <c r="AI366" s="101"/>
      <c r="AJ366" s="101"/>
      <c r="AK366" s="166"/>
      <c r="AL366" s="91"/>
      <c r="AM366" s="91"/>
      <c r="AN366" s="91"/>
      <c r="AO366" s="91"/>
      <c r="AP366" s="91"/>
      <c r="AQ366" s="91"/>
      <c r="AR366" s="91"/>
      <c r="AS366" s="91"/>
      <c r="AT366" s="91"/>
      <c r="AU366" s="91"/>
      <c r="AV366" s="91"/>
      <c r="AW366" s="91"/>
      <c r="AX366" s="91"/>
      <c r="AY366" s="91"/>
      <c r="AZ366" s="91"/>
      <c r="BA366" s="91"/>
      <c r="BB366" s="91"/>
      <c r="BC366" s="91"/>
      <c r="BD366" s="91"/>
      <c r="BE366" s="91"/>
      <c r="BF366" s="91"/>
      <c r="BG366" s="91"/>
      <c r="BH366" s="91"/>
      <c r="BI366" s="91"/>
    </row>
    <row r="367" spans="2:61">
      <c r="B367" s="363"/>
      <c r="C367" s="413" t="s">
        <v>152</v>
      </c>
      <c r="D367" s="139"/>
      <c r="E367" s="5"/>
      <c r="F367" s="414"/>
      <c r="G367" s="414"/>
      <c r="H367" s="414"/>
      <c r="I367" s="415"/>
      <c r="J367" s="415"/>
      <c r="L367" s="316"/>
      <c r="M367" s="87"/>
      <c r="N367" s="248"/>
      <c r="O367" s="106"/>
      <c r="P367" s="100"/>
      <c r="Q367" s="87"/>
      <c r="R367" s="83"/>
      <c r="S367" s="11"/>
      <c r="V367" s="266"/>
      <c r="W367" s="114"/>
      <c r="X367" s="83"/>
      <c r="Y367" s="101"/>
      <c r="Z367" s="101"/>
      <c r="AA367" s="101"/>
      <c r="AB367" s="167"/>
      <c r="AC367" s="101"/>
      <c r="AD367" s="101"/>
      <c r="AE367" s="101"/>
      <c r="AF367" s="101"/>
      <c r="AG367" s="101"/>
      <c r="AH367" s="101"/>
      <c r="AI367" s="101"/>
      <c r="AJ367" s="101"/>
      <c r="AK367" s="166"/>
      <c r="AL367" s="91"/>
      <c r="AM367" s="91"/>
      <c r="AN367" s="91"/>
      <c r="AO367" s="91"/>
      <c r="AP367" s="91"/>
      <c r="AQ367" s="91"/>
      <c r="AR367" s="91"/>
      <c r="AS367" s="91"/>
      <c r="AT367" s="91"/>
      <c r="AU367" s="91"/>
      <c r="AV367" s="91"/>
      <c r="AW367" s="91"/>
      <c r="AX367" s="91"/>
      <c r="AY367" s="91"/>
      <c r="AZ367" s="91"/>
      <c r="BA367" s="91"/>
      <c r="BB367" s="91"/>
      <c r="BC367" s="91"/>
      <c r="BD367" s="91"/>
      <c r="BE367" s="91"/>
      <c r="BF367" s="91"/>
      <c r="BG367" s="91"/>
      <c r="BH367" s="91"/>
      <c r="BI367" s="91"/>
    </row>
    <row r="368" spans="2:61" ht="13.5" customHeight="1">
      <c r="B368" s="389" t="s">
        <v>330</v>
      </c>
      <c r="C368" s="1159" t="s">
        <v>430</v>
      </c>
      <c r="D368" s="732">
        <v>70</v>
      </c>
      <c r="E368" s="252">
        <v>0.81699999999999995</v>
      </c>
      <c r="F368" s="391">
        <v>0.11700000000000001</v>
      </c>
      <c r="G368" s="391">
        <v>2.6840000000000002</v>
      </c>
      <c r="H368" s="1828">
        <v>14.933999999999999</v>
      </c>
      <c r="I368" s="1157">
        <v>2</v>
      </c>
      <c r="J368" s="1120" t="s">
        <v>398</v>
      </c>
      <c r="L368" s="316"/>
      <c r="M368" s="114"/>
      <c r="N368" s="248"/>
      <c r="O368" s="106"/>
      <c r="P368" s="100"/>
      <c r="Q368" s="87"/>
      <c r="R368" s="83"/>
      <c r="S368" s="11"/>
      <c r="V368" s="266"/>
      <c r="W368" s="114"/>
      <c r="X368" s="248"/>
      <c r="Y368" s="101"/>
      <c r="Z368" s="101"/>
      <c r="AA368" s="101"/>
      <c r="AB368" s="167"/>
      <c r="AC368" s="101"/>
      <c r="AD368" s="497"/>
      <c r="AE368" s="101"/>
      <c r="AF368" s="101"/>
      <c r="AG368" s="101"/>
      <c r="AH368" s="101"/>
      <c r="AI368" s="101"/>
      <c r="AJ368" s="101"/>
      <c r="AK368" s="166"/>
      <c r="AL368" s="91"/>
      <c r="AM368" s="91"/>
      <c r="AN368" s="91"/>
      <c r="AO368" s="91"/>
      <c r="AP368" s="91"/>
      <c r="AQ368" s="91"/>
      <c r="AR368" s="91"/>
      <c r="AS368" s="91"/>
      <c r="AT368" s="91"/>
      <c r="AU368" s="91"/>
      <c r="AV368" s="91"/>
      <c r="AW368" s="91"/>
      <c r="AX368" s="91"/>
      <c r="AY368" s="91"/>
      <c r="AZ368" s="91"/>
      <c r="BA368" s="91"/>
      <c r="BB368" s="91"/>
      <c r="BC368" s="91"/>
      <c r="BD368" s="91"/>
      <c r="BE368" s="91"/>
      <c r="BF368" s="91"/>
      <c r="BG368" s="91"/>
      <c r="BH368" s="91"/>
      <c r="BI368" s="91"/>
    </row>
    <row r="369" spans="2:61" ht="13.5" customHeight="1">
      <c r="B369" s="395" t="s">
        <v>342</v>
      </c>
      <c r="C369" s="1564" t="s">
        <v>462</v>
      </c>
      <c r="D369" s="703">
        <v>250</v>
      </c>
      <c r="E369" s="856">
        <v>2.2229999999999999</v>
      </c>
      <c r="F369" s="857">
        <v>5.9089999999999998</v>
      </c>
      <c r="G369" s="857">
        <v>20.366</v>
      </c>
      <c r="H369" s="1828">
        <v>133.54</v>
      </c>
      <c r="I369" s="1221">
        <v>18</v>
      </c>
      <c r="J369" s="1970" t="s">
        <v>670</v>
      </c>
      <c r="L369" s="100"/>
      <c r="M369" s="87"/>
      <c r="N369" s="15"/>
      <c r="O369" s="106"/>
      <c r="P369" s="316"/>
      <c r="Q369" s="87"/>
      <c r="R369" s="248"/>
      <c r="S369" s="11"/>
      <c r="V369" s="83"/>
      <c r="W369" s="514"/>
      <c r="X369" s="86"/>
      <c r="Y369" s="578"/>
      <c r="Z369" s="578"/>
      <c r="AA369" s="578"/>
      <c r="AB369" s="579"/>
      <c r="AC369" s="578"/>
      <c r="AD369" s="579"/>
      <c r="AE369" s="580"/>
      <c r="AF369" s="578"/>
      <c r="AG369" s="578"/>
      <c r="AH369" s="579"/>
      <c r="AI369" s="579"/>
      <c r="AJ369" s="578"/>
      <c r="AK369" s="559"/>
      <c r="AL369" s="91"/>
      <c r="AM369" s="91"/>
      <c r="AN369" s="91"/>
      <c r="AO369" s="91"/>
      <c r="AP369" s="91"/>
      <c r="AQ369" s="91"/>
      <c r="AR369" s="91"/>
      <c r="AS369" s="91"/>
      <c r="AT369" s="91"/>
      <c r="AU369" s="91"/>
      <c r="AV369" s="91"/>
      <c r="AW369" s="91"/>
      <c r="AX369" s="91"/>
      <c r="AY369" s="91"/>
      <c r="AZ369" s="91"/>
      <c r="BA369" s="91"/>
      <c r="BB369" s="91"/>
      <c r="BC369" s="91"/>
      <c r="BD369" s="91"/>
      <c r="BE369" s="91"/>
      <c r="BF369" s="91"/>
      <c r="BG369" s="91"/>
      <c r="BH369" s="91"/>
      <c r="BI369" s="91"/>
    </row>
    <row r="370" spans="2:61" ht="15.75">
      <c r="B370" s="396" t="s">
        <v>11</v>
      </c>
      <c r="C370" s="1224" t="s">
        <v>154</v>
      </c>
      <c r="D370" s="159">
        <v>120</v>
      </c>
      <c r="E370" s="1933">
        <v>22.457000000000001</v>
      </c>
      <c r="F370" s="1934">
        <v>16.362300000000001</v>
      </c>
      <c r="G370" s="1935">
        <v>10.635</v>
      </c>
      <c r="H370" s="1932">
        <v>175.464</v>
      </c>
      <c r="I370" s="635">
        <v>60</v>
      </c>
      <c r="J370" s="1978" t="s">
        <v>672</v>
      </c>
      <c r="N370" s="15"/>
      <c r="O370" s="106"/>
      <c r="P370" s="316"/>
      <c r="Q370" s="114"/>
      <c r="R370" s="248"/>
      <c r="S370" s="11"/>
      <c r="V370" s="91"/>
      <c r="W370" s="545"/>
      <c r="X370" s="91"/>
      <c r="Y370" s="546"/>
      <c r="Z370" s="546"/>
      <c r="AA370" s="546"/>
      <c r="AB370" s="546"/>
      <c r="AC370" s="547"/>
      <c r="AD370" s="546"/>
      <c r="AE370" s="546"/>
      <c r="AF370" s="546"/>
      <c r="AG370" s="548"/>
      <c r="AH370" s="548"/>
      <c r="AI370" s="546"/>
      <c r="AJ370" s="546"/>
      <c r="AK370" s="549"/>
      <c r="AL370" s="91"/>
      <c r="AM370" s="91"/>
      <c r="AN370" s="91"/>
      <c r="AO370" s="91"/>
      <c r="AP370" s="91"/>
      <c r="AQ370" s="91"/>
      <c r="AR370" s="91"/>
      <c r="AS370" s="91"/>
      <c r="AT370" s="91"/>
      <c r="AU370" s="91"/>
      <c r="AV370" s="91"/>
      <c r="AW370" s="91"/>
      <c r="AX370" s="91"/>
      <c r="AY370" s="91"/>
      <c r="AZ370" s="91"/>
      <c r="BA370" s="91"/>
      <c r="BB370" s="91"/>
      <c r="BC370" s="91"/>
      <c r="BD370" s="91"/>
      <c r="BE370" s="91"/>
      <c r="BF370" s="91"/>
      <c r="BG370" s="91"/>
      <c r="BH370" s="91"/>
      <c r="BI370" s="91"/>
    </row>
    <row r="371" spans="2:61" ht="15.75">
      <c r="B371" s="397" t="s">
        <v>350</v>
      </c>
      <c r="C371" s="1224" t="s">
        <v>583</v>
      </c>
      <c r="D371" s="159">
        <v>180</v>
      </c>
      <c r="E371" s="253">
        <v>3.92</v>
      </c>
      <c r="F371" s="722">
        <v>15.1</v>
      </c>
      <c r="G371" s="253">
        <v>27.2</v>
      </c>
      <c r="H371" s="713">
        <v>257.38</v>
      </c>
      <c r="I371" s="720">
        <v>41</v>
      </c>
      <c r="J371" s="1978" t="s">
        <v>671</v>
      </c>
      <c r="N371" s="696"/>
      <c r="O371" s="106"/>
      <c r="P371" s="100"/>
      <c r="Q371" s="87"/>
      <c r="R371" s="83"/>
      <c r="S371" s="11"/>
      <c r="V371" s="91"/>
      <c r="W371" s="91"/>
      <c r="X371" s="106"/>
      <c r="Y371" s="106"/>
      <c r="Z371" s="106"/>
      <c r="AA371" s="106"/>
      <c r="AB371" s="106"/>
      <c r="AC371" s="106"/>
      <c r="AD371" s="106"/>
      <c r="AE371" s="106"/>
      <c r="AF371" s="106"/>
      <c r="AG371" s="106"/>
      <c r="AH371" s="106"/>
      <c r="AI371" s="106"/>
      <c r="AJ371" s="106"/>
      <c r="AK371" s="91"/>
      <c r="AL371" s="91"/>
      <c r="AM371" s="509"/>
      <c r="AN371" s="509"/>
      <c r="AO371" s="509"/>
      <c r="AP371" s="176"/>
      <c r="AQ371" s="505"/>
      <c r="AR371" s="509"/>
      <c r="AS371" s="176"/>
      <c r="AT371" s="176"/>
      <c r="AU371" s="509"/>
      <c r="AV371" s="504"/>
      <c r="AW371" s="509"/>
      <c r="AX371" s="509"/>
      <c r="AY371" s="91"/>
      <c r="AZ371" s="114"/>
      <c r="BA371" s="91"/>
      <c r="BB371" s="91"/>
      <c r="BC371" s="91"/>
      <c r="BD371" s="91"/>
      <c r="BE371" s="91"/>
      <c r="BF371" s="91"/>
      <c r="BG371" s="91"/>
      <c r="BH371" s="91"/>
      <c r="BI371" s="91"/>
    </row>
    <row r="372" spans="2:61" ht="15.75" customHeight="1">
      <c r="B372" s="402"/>
      <c r="C372" s="1696" t="s">
        <v>178</v>
      </c>
      <c r="D372" s="1697">
        <v>200</v>
      </c>
      <c r="E372" s="1694">
        <v>1</v>
      </c>
      <c r="F372" s="1683">
        <v>0</v>
      </c>
      <c r="G372" s="1683">
        <v>23.4</v>
      </c>
      <c r="H372" s="1691">
        <v>97.6</v>
      </c>
      <c r="I372" s="1708">
        <v>75</v>
      </c>
      <c r="J372" s="1709" t="s">
        <v>506</v>
      </c>
      <c r="N372" s="696"/>
      <c r="O372" s="106"/>
      <c r="P372" s="266"/>
      <c r="Q372" s="87"/>
      <c r="R372" s="83"/>
      <c r="S372" s="11"/>
      <c r="V372" s="91"/>
      <c r="W372" s="91"/>
      <c r="X372" s="106"/>
      <c r="Y372" s="106"/>
      <c r="Z372" s="106"/>
      <c r="AA372" s="106"/>
      <c r="AB372" s="106"/>
      <c r="AC372" s="106"/>
      <c r="AD372" s="106"/>
      <c r="AE372" s="106"/>
      <c r="AF372" s="106"/>
      <c r="AG372" s="106"/>
      <c r="AH372" s="106"/>
      <c r="AI372" s="106"/>
      <c r="AJ372" s="106"/>
      <c r="AK372" s="91"/>
      <c r="AL372" s="91"/>
      <c r="AM372" s="509"/>
      <c r="AN372" s="509"/>
      <c r="AO372" s="509"/>
      <c r="AP372" s="509"/>
      <c r="AQ372" s="509"/>
      <c r="AR372" s="509"/>
      <c r="AS372" s="509"/>
      <c r="AT372" s="509"/>
      <c r="AU372" s="509"/>
      <c r="AV372" s="509"/>
      <c r="AW372" s="509"/>
      <c r="AX372" s="509"/>
      <c r="AY372" s="91"/>
      <c r="AZ372" s="91"/>
      <c r="BA372" s="206"/>
      <c r="BB372" s="91"/>
      <c r="BC372" s="91"/>
      <c r="BD372" s="91"/>
      <c r="BE372" s="91"/>
      <c r="BF372" s="91"/>
      <c r="BG372" s="91"/>
      <c r="BH372" s="91"/>
      <c r="BI372" s="91"/>
    </row>
    <row r="373" spans="2:61" ht="16.5" customHeight="1">
      <c r="B373" s="402"/>
      <c r="C373" s="1711" t="s">
        <v>9</v>
      </c>
      <c r="D373" s="1870">
        <v>70</v>
      </c>
      <c r="E373" s="1824">
        <v>2.6949999999999998</v>
      </c>
      <c r="F373" s="1825">
        <v>0.96299999999999997</v>
      </c>
      <c r="G373" s="1822">
        <v>34.54</v>
      </c>
      <c r="H373" s="1826">
        <v>171.209</v>
      </c>
      <c r="I373" s="1221">
        <v>9</v>
      </c>
      <c r="J373" s="1118" t="s">
        <v>8</v>
      </c>
      <c r="N373" s="696"/>
      <c r="O373" s="523"/>
      <c r="P373" s="106"/>
      <c r="Q373" s="11"/>
      <c r="R373" s="11"/>
      <c r="S373" s="11"/>
      <c r="V373" s="263"/>
      <c r="W373" s="502"/>
      <c r="X373" s="106"/>
      <c r="Y373" s="106"/>
      <c r="Z373" s="106"/>
      <c r="AA373" s="531"/>
      <c r="AB373" s="106"/>
      <c r="AC373" s="106"/>
      <c r="AD373" s="106"/>
      <c r="AE373" s="106"/>
      <c r="AF373" s="106"/>
      <c r="AG373" s="106"/>
      <c r="AH373" s="106"/>
      <c r="AI373" s="106"/>
      <c r="AJ373" s="106"/>
      <c r="AK373" s="91"/>
      <c r="AL373" s="91"/>
      <c r="AM373" s="91"/>
      <c r="AN373" s="91"/>
      <c r="AO373" s="91"/>
      <c r="AP373" s="176"/>
      <c r="AQ373" s="176"/>
      <c r="AR373" s="91"/>
      <c r="AS373" s="176"/>
      <c r="AT373" s="176"/>
      <c r="AU373" s="91"/>
      <c r="AV373" s="87"/>
      <c r="AW373" s="91"/>
      <c r="AX373" s="91"/>
      <c r="AY373" s="91"/>
      <c r="AZ373" s="91"/>
      <c r="BA373" s="91"/>
      <c r="BB373" s="91"/>
      <c r="BC373" s="91"/>
      <c r="BD373" s="91"/>
      <c r="BE373" s="91"/>
      <c r="BF373" s="91"/>
      <c r="BG373" s="91"/>
      <c r="BH373" s="91"/>
      <c r="BI373" s="91"/>
    </row>
    <row r="374" spans="2:61" ht="15" customHeight="1" thickBot="1">
      <c r="B374" s="830"/>
      <c r="C374" s="1712" t="s">
        <v>395</v>
      </c>
      <c r="D374" s="1543">
        <v>50</v>
      </c>
      <c r="E374" s="1086">
        <v>2.8250000000000002</v>
      </c>
      <c r="F374" s="729">
        <v>0.75</v>
      </c>
      <c r="G374" s="647">
        <v>20.931999999999999</v>
      </c>
      <c r="H374" s="718">
        <v>101.78</v>
      </c>
      <c r="I374" s="478">
        <v>10</v>
      </c>
      <c r="J374" s="1558" t="s">
        <v>8</v>
      </c>
      <c r="N374" s="696"/>
      <c r="O374" s="673"/>
      <c r="P374" s="106"/>
      <c r="Q374" s="11"/>
      <c r="R374" s="11"/>
      <c r="S374" s="11"/>
      <c r="V374" s="114"/>
      <c r="W374" s="91"/>
      <c r="X374" s="106"/>
      <c r="Y374" s="106"/>
      <c r="Z374" s="106"/>
      <c r="AA374" s="106"/>
      <c r="AB374" s="106"/>
      <c r="AC374" s="106"/>
      <c r="AD374" s="106"/>
      <c r="AE374" s="106"/>
      <c r="AF374" s="106"/>
      <c r="AG374" s="106"/>
      <c r="AH374" s="106"/>
      <c r="AI374" s="106"/>
      <c r="AJ374" s="106"/>
      <c r="AK374" s="91"/>
      <c r="AL374" s="91"/>
      <c r="AM374" s="540"/>
      <c r="AN374" s="541"/>
      <c r="AO374" s="542"/>
      <c r="AP374" s="543"/>
      <c r="AQ374" s="503"/>
      <c r="AR374" s="503"/>
      <c r="AS374" s="503"/>
      <c r="AT374" s="503"/>
      <c r="AU374" s="503"/>
      <c r="AV374" s="503"/>
      <c r="AW374" s="540"/>
      <c r="AX374" s="540"/>
      <c r="AY374" s="544"/>
      <c r="AZ374" s="91"/>
      <c r="BA374" s="91"/>
      <c r="BB374" s="91"/>
      <c r="BC374" s="91"/>
      <c r="BD374" s="91"/>
      <c r="BE374" s="91"/>
      <c r="BF374" s="91"/>
      <c r="BG374" s="91"/>
      <c r="BH374" s="91"/>
      <c r="BI374" s="91"/>
    </row>
    <row r="375" spans="2:61">
      <c r="B375" s="974" t="s">
        <v>337</v>
      </c>
      <c r="C375" s="34"/>
      <c r="D375" s="1538">
        <f>SUM(D368:D374)</f>
        <v>940</v>
      </c>
      <c r="E375" s="422">
        <f>SUM(E368:E374)</f>
        <v>35.937000000000005</v>
      </c>
      <c r="F375" s="407">
        <f>SUM(F368:F374)</f>
        <v>39.201300000000003</v>
      </c>
      <c r="G375" s="423">
        <f>SUM(G368:G374)</f>
        <v>139.75699999999998</v>
      </c>
      <c r="H375" s="409">
        <f>SUM(H368:H374)</f>
        <v>951.90699999999993</v>
      </c>
      <c r="I375" s="1082" t="s">
        <v>528</v>
      </c>
      <c r="J375" s="1079" t="s">
        <v>358</v>
      </c>
      <c r="L375" s="1713"/>
      <c r="M375" s="1131"/>
      <c r="N375" s="1132"/>
      <c r="O375" s="106"/>
      <c r="P375" s="106"/>
      <c r="Q375" s="11"/>
      <c r="R375" s="11"/>
      <c r="S375" s="11"/>
      <c r="V375" s="100"/>
      <c r="W375" s="248"/>
      <c r="X375" s="83"/>
      <c r="Y375" s="114"/>
      <c r="Z375" s="114"/>
      <c r="AA375" s="114"/>
      <c r="AB375" s="206"/>
      <c r="AC375" s="206"/>
      <c r="AD375" s="516"/>
      <c r="AE375" s="114"/>
      <c r="AF375" s="114"/>
      <c r="AG375" s="206"/>
      <c r="AH375" s="114"/>
      <c r="AI375" s="114"/>
      <c r="AJ375" s="114"/>
      <c r="AK375" s="114"/>
      <c r="AL375" s="91"/>
      <c r="AM375" s="506"/>
      <c r="AN375" s="506"/>
      <c r="AO375" s="506"/>
      <c r="AP375" s="550"/>
      <c r="AQ375" s="506"/>
      <c r="AR375" s="506"/>
      <c r="AS375" s="506"/>
      <c r="AT375" s="506"/>
      <c r="AU375" s="506"/>
      <c r="AV375" s="506"/>
      <c r="AW375" s="506"/>
      <c r="AX375" s="506"/>
      <c r="AY375" s="506"/>
      <c r="AZ375" s="91"/>
      <c r="BA375" s="91"/>
      <c r="BB375" s="506"/>
      <c r="BC375" s="91"/>
      <c r="BD375" s="91"/>
      <c r="BE375" s="91"/>
      <c r="BF375" s="91"/>
      <c r="BG375" s="91"/>
      <c r="BH375" s="91"/>
      <c r="BI375" s="91"/>
    </row>
    <row r="376" spans="2:61" ht="13.5" customHeight="1">
      <c r="B376" s="160"/>
      <c r="C376" s="871" t="s">
        <v>10</v>
      </c>
      <c r="D376" s="933">
        <v>0.35</v>
      </c>
      <c r="E376" s="873">
        <v>31.5</v>
      </c>
      <c r="F376" s="874">
        <v>32.200000000000003</v>
      </c>
      <c r="G376" s="875">
        <v>134.05000000000001</v>
      </c>
      <c r="H376" s="876">
        <v>952</v>
      </c>
      <c r="I376" s="1318">
        <f>H376-H375</f>
        <v>9.3000000000074579E-2</v>
      </c>
      <c r="J376" s="1019" t="s">
        <v>496</v>
      </c>
      <c r="L376" s="11"/>
      <c r="M376" s="1131"/>
      <c r="N376" s="11"/>
      <c r="O376" s="106"/>
      <c r="P376" s="106"/>
      <c r="Q376" s="11"/>
      <c r="R376" s="11"/>
      <c r="S376" s="11"/>
      <c r="V376" s="100"/>
      <c r="W376" s="91"/>
      <c r="X376" s="248"/>
      <c r="Y376" s="248"/>
      <c r="Z376" s="248"/>
      <c r="AA376" s="248"/>
      <c r="AB376" s="248"/>
      <c r="AC376" s="248"/>
      <c r="AD376" s="248"/>
      <c r="AE376" s="248"/>
      <c r="AF376" s="248"/>
      <c r="AG376" s="248"/>
      <c r="AH376" s="248"/>
      <c r="AI376" s="248"/>
      <c r="AJ376" s="248"/>
      <c r="AK376" s="248"/>
      <c r="AL376" s="91"/>
      <c r="AM376" s="101"/>
      <c r="AN376" s="166"/>
      <c r="AO376" s="166"/>
      <c r="AP376" s="167"/>
      <c r="AQ376" s="111"/>
      <c r="AR376" s="100"/>
      <c r="AS376" s="111"/>
      <c r="AT376" s="110"/>
      <c r="AU376" s="110"/>
      <c r="AV376" s="110"/>
      <c r="AW376" s="110"/>
      <c r="AX376" s="110"/>
      <c r="AY376" s="111"/>
      <c r="AZ376" s="91"/>
      <c r="BA376" s="91"/>
      <c r="BB376" s="91"/>
      <c r="BC376" s="91"/>
      <c r="BD376" s="91"/>
      <c r="BE376" s="91"/>
      <c r="BF376" s="91"/>
      <c r="BG376" s="91"/>
      <c r="BH376" s="91"/>
      <c r="BI376" s="91"/>
    </row>
    <row r="377" spans="2:61" ht="15.75" thickBot="1">
      <c r="B377" s="195"/>
      <c r="C377" s="1097" t="s">
        <v>505</v>
      </c>
      <c r="D377" s="1550"/>
      <c r="E377" s="1086">
        <v>4.93</v>
      </c>
      <c r="F377" s="647">
        <v>7.61</v>
      </c>
      <c r="G377" s="647">
        <v>1.49</v>
      </c>
      <c r="H377" s="1087">
        <v>0</v>
      </c>
      <c r="I377" s="410"/>
      <c r="J377" s="227"/>
      <c r="L377" s="696"/>
      <c r="M377" s="126"/>
      <c r="N377" s="696"/>
      <c r="O377" s="106"/>
      <c r="P377" s="106"/>
      <c r="Q377" s="11"/>
      <c r="R377" s="11"/>
      <c r="S377" s="11"/>
      <c r="V377" s="91"/>
      <c r="W377" s="164"/>
      <c r="X377" s="91"/>
      <c r="Y377" s="106"/>
      <c r="Z377" s="106"/>
      <c r="AA377" s="106"/>
      <c r="AB377" s="106"/>
      <c r="AC377" s="106"/>
      <c r="AD377" s="106"/>
      <c r="AE377" s="106"/>
      <c r="AF377" s="106"/>
      <c r="AG377" s="106"/>
      <c r="AH377" s="106"/>
      <c r="AI377" s="106"/>
      <c r="AJ377" s="106"/>
      <c r="AK377" s="91"/>
      <c r="AL377" s="91"/>
      <c r="AM377" s="562"/>
      <c r="AN377" s="562"/>
      <c r="AO377" s="562"/>
      <c r="AP377" s="567"/>
      <c r="AQ377" s="562"/>
      <c r="AR377" s="562"/>
      <c r="AS377" s="562"/>
      <c r="AT377" s="562"/>
      <c r="AU377" s="563"/>
      <c r="AV377" s="563"/>
      <c r="AW377" s="562"/>
      <c r="AX377" s="562"/>
      <c r="AY377" s="562"/>
      <c r="AZ377" s="91"/>
      <c r="BA377" s="91"/>
      <c r="BB377" s="91"/>
      <c r="BC377" s="91"/>
      <c r="BD377" s="91"/>
      <c r="BE377" s="91"/>
      <c r="BF377" s="91"/>
      <c r="BG377" s="91"/>
      <c r="BH377" s="91"/>
      <c r="BI377" s="91"/>
    </row>
    <row r="378" spans="2:61">
      <c r="L378" s="3"/>
      <c r="M378" s="493"/>
      <c r="N378" s="1441"/>
      <c r="O378" s="106"/>
      <c r="P378" s="106"/>
      <c r="Q378" s="11"/>
      <c r="R378" s="11"/>
      <c r="S378" s="11"/>
      <c r="V378" s="100"/>
      <c r="W378" s="114"/>
      <c r="X378" s="232"/>
      <c r="Y378" s="101"/>
      <c r="Z378" s="101"/>
      <c r="AA378" s="101"/>
      <c r="AB378" s="167"/>
      <c r="AC378" s="101"/>
      <c r="AD378" s="497"/>
      <c r="AE378" s="101"/>
      <c r="AF378" s="101"/>
      <c r="AG378" s="101"/>
      <c r="AH378" s="144"/>
      <c r="AI378" s="497"/>
      <c r="AJ378" s="101"/>
      <c r="AK378" s="101"/>
      <c r="AL378" s="91"/>
      <c r="AM378" s="91"/>
      <c r="AN378" s="91"/>
      <c r="AO378" s="91"/>
      <c r="AP378" s="91"/>
      <c r="AQ378" s="91"/>
      <c r="AR378" s="91"/>
      <c r="AS378" s="91"/>
      <c r="AT378" s="91"/>
      <c r="AU378" s="91"/>
      <c r="AV378" s="91"/>
      <c r="AW378" s="91"/>
      <c r="AX378" s="91"/>
      <c r="AY378" s="91"/>
      <c r="AZ378" s="91"/>
      <c r="BA378" s="91"/>
      <c r="BB378" s="91"/>
      <c r="BC378" s="91"/>
      <c r="BD378" s="91"/>
      <c r="BE378" s="91"/>
      <c r="BF378" s="91"/>
      <c r="BG378" s="91"/>
      <c r="BH378" s="91"/>
      <c r="BI378" s="91"/>
    </row>
    <row r="379" spans="2:61" ht="15.75" thickBot="1">
      <c r="L379" s="100"/>
      <c r="M379" s="87"/>
      <c r="N379" s="86"/>
      <c r="O379" s="106"/>
      <c r="P379" s="106"/>
      <c r="Q379" s="11"/>
      <c r="R379" s="11"/>
      <c r="S379" s="11"/>
      <c r="V379" s="100"/>
      <c r="W379" s="114"/>
      <c r="X379" s="232"/>
      <c r="Y379" s="101"/>
      <c r="Z379" s="101"/>
      <c r="AA379" s="496"/>
      <c r="AB379" s="167"/>
      <c r="AC379" s="101"/>
      <c r="AD379" s="166"/>
      <c r="AE379" s="166"/>
      <c r="AF379" s="166"/>
      <c r="AG379" s="166"/>
      <c r="AH379" s="166"/>
      <c r="AI379" s="166"/>
      <c r="AJ379" s="166"/>
      <c r="AK379" s="166"/>
      <c r="AL379" s="91"/>
      <c r="AM379" s="91"/>
      <c r="AN379" s="91"/>
      <c r="AO379" s="91"/>
      <c r="AP379" s="91"/>
      <c r="AQ379" s="91"/>
      <c r="AR379" s="91"/>
      <c r="AS379" s="91"/>
      <c r="AT379" s="91"/>
      <c r="AU379" s="91"/>
      <c r="AV379" s="504"/>
      <c r="AW379" s="91"/>
      <c r="AX379" s="504"/>
      <c r="AY379" s="91"/>
      <c r="AZ379" s="91"/>
      <c r="BA379" s="91"/>
      <c r="BB379" s="91"/>
      <c r="BC379" s="91"/>
      <c r="BD379" s="91"/>
      <c r="BE379" s="91"/>
      <c r="BF379" s="91"/>
      <c r="BG379" s="91"/>
      <c r="BH379" s="91"/>
      <c r="BI379" s="91"/>
    </row>
    <row r="380" spans="2:61" ht="16.5" customHeight="1">
      <c r="B380" s="1563" t="s">
        <v>566</v>
      </c>
      <c r="C380" s="34" t="s">
        <v>508</v>
      </c>
      <c r="D380" s="35"/>
      <c r="E380" s="138">
        <f>E375+E364</f>
        <v>58.096000000000004</v>
      </c>
      <c r="F380" s="80">
        <f>F375+F364</f>
        <v>62.924300000000002</v>
      </c>
      <c r="G380" s="80">
        <f>G375+G364</f>
        <v>236.75199999999998</v>
      </c>
      <c r="H380" s="458">
        <f>H375+H364</f>
        <v>1636.7460000000001</v>
      </c>
      <c r="I380" s="1082" t="s">
        <v>528</v>
      </c>
      <c r="J380" s="1079" t="s">
        <v>358</v>
      </c>
      <c r="L380" s="100"/>
      <c r="M380" s="707"/>
      <c r="N380" s="86"/>
      <c r="O380" s="106"/>
      <c r="V380" s="89"/>
      <c r="W380" s="114"/>
      <c r="X380" s="232"/>
      <c r="Y380" s="101"/>
      <c r="Z380" s="101"/>
      <c r="AA380" s="496"/>
      <c r="AB380" s="167"/>
      <c r="AC380" s="101"/>
      <c r="AD380" s="166"/>
      <c r="AE380" s="166"/>
      <c r="AF380" s="166"/>
      <c r="AG380" s="166"/>
      <c r="AH380" s="166"/>
      <c r="AI380" s="166"/>
      <c r="AJ380" s="166"/>
      <c r="AK380" s="166"/>
      <c r="AL380" s="91"/>
      <c r="AM380" s="91"/>
      <c r="AN380" s="91"/>
      <c r="AO380" s="91"/>
      <c r="AP380" s="512"/>
      <c r="AQ380" s="91"/>
      <c r="AR380" s="91"/>
      <c r="AS380" s="91"/>
      <c r="AT380" s="91"/>
      <c r="AU380" s="91"/>
      <c r="AV380" s="91"/>
      <c r="AW380" s="91"/>
      <c r="AX380" s="504"/>
      <c r="AY380" s="91"/>
      <c r="AZ380" s="91"/>
      <c r="BA380" s="91"/>
      <c r="BB380" s="91"/>
      <c r="BC380" s="91"/>
      <c r="BD380" s="91"/>
      <c r="BE380" s="91"/>
      <c r="BF380" s="91"/>
      <c r="BG380" s="91"/>
      <c r="BH380" s="91"/>
      <c r="BI380" s="91"/>
    </row>
    <row r="381" spans="2:61" ht="15.75">
      <c r="B381" s="711"/>
      <c r="C381" s="916" t="s">
        <v>10</v>
      </c>
      <c r="D381" s="1106">
        <v>0.6</v>
      </c>
      <c r="E381" s="1010">
        <v>54</v>
      </c>
      <c r="F381" s="878">
        <v>55.2</v>
      </c>
      <c r="G381" s="879">
        <v>229.8</v>
      </c>
      <c r="H381" s="1107">
        <v>1632</v>
      </c>
      <c r="I381" s="1318">
        <f>H381-H380</f>
        <v>-4.7460000000000946</v>
      </c>
      <c r="J381" s="1019" t="s">
        <v>496</v>
      </c>
      <c r="O381" s="106"/>
      <c r="P381" s="106"/>
      <c r="V381" s="247"/>
      <c r="W381" s="114"/>
      <c r="X381" s="248"/>
      <c r="Y381" s="101"/>
      <c r="Z381" s="101"/>
      <c r="AA381" s="101"/>
      <c r="AB381" s="167"/>
      <c r="AC381" s="101"/>
      <c r="AD381" s="101"/>
      <c r="AE381" s="101"/>
      <c r="AF381" s="101"/>
      <c r="AG381" s="101"/>
      <c r="AH381" s="101"/>
      <c r="AI381" s="101"/>
      <c r="AJ381" s="101"/>
      <c r="AK381" s="166"/>
      <c r="AL381" s="91"/>
      <c r="AM381" s="509"/>
      <c r="AN381" s="509"/>
      <c r="AO381" s="509"/>
      <c r="AP381" s="176"/>
      <c r="AQ381" s="505"/>
      <c r="AR381" s="509"/>
      <c r="AS381" s="176"/>
      <c r="AT381" s="176"/>
      <c r="AU381" s="509"/>
      <c r="AV381" s="504"/>
      <c r="AW381" s="509"/>
      <c r="AX381" s="509"/>
      <c r="AY381" s="91"/>
      <c r="AZ381" s="114"/>
      <c r="BA381" s="91"/>
      <c r="BB381" s="91"/>
      <c r="BC381" s="91"/>
      <c r="BD381" s="91"/>
      <c r="BE381" s="91"/>
      <c r="BF381" s="91"/>
      <c r="BG381" s="91"/>
      <c r="BH381" s="91"/>
      <c r="BI381" s="91"/>
    </row>
    <row r="382" spans="2:61" ht="15.75" thickBot="1">
      <c r="B382" s="195"/>
      <c r="C382" s="1097" t="s">
        <v>505</v>
      </c>
      <c r="D382" s="1098"/>
      <c r="E382" s="1086">
        <v>4.55</v>
      </c>
      <c r="F382" s="647">
        <v>8.4</v>
      </c>
      <c r="G382" s="647">
        <v>1.82</v>
      </c>
      <c r="H382" s="1087">
        <v>0.17</v>
      </c>
      <c r="I382" s="410"/>
      <c r="J382" s="227"/>
      <c r="O382" s="106"/>
      <c r="P382" s="106"/>
      <c r="V382" s="266"/>
      <c r="W382" s="114"/>
      <c r="X382" s="248"/>
      <c r="Y382" s="101"/>
      <c r="Z382" s="101"/>
      <c r="AA382" s="101"/>
      <c r="AB382" s="167"/>
      <c r="AC382" s="101"/>
      <c r="AD382" s="101"/>
      <c r="AE382" s="101"/>
      <c r="AF382" s="101"/>
      <c r="AG382" s="101"/>
      <c r="AH382" s="101"/>
      <c r="AI382" s="101"/>
      <c r="AJ382" s="101"/>
      <c r="AK382" s="166"/>
      <c r="AL382" s="91"/>
      <c r="AM382" s="509"/>
      <c r="AN382" s="509"/>
      <c r="AO382" s="509"/>
      <c r="AP382" s="509"/>
      <c r="AQ382" s="509"/>
      <c r="AR382" s="509"/>
      <c r="AS382" s="509"/>
      <c r="AT382" s="509"/>
      <c r="AU382" s="509"/>
      <c r="AV382" s="509"/>
      <c r="AW382" s="509"/>
      <c r="AX382" s="509"/>
      <c r="AY382" s="91"/>
      <c r="AZ382" s="91"/>
      <c r="BA382" s="91"/>
      <c r="BB382" s="91"/>
      <c r="BC382" s="91"/>
      <c r="BD382" s="91"/>
      <c r="BE382" s="91"/>
      <c r="BF382" s="91"/>
      <c r="BG382" s="91"/>
      <c r="BH382" s="91"/>
      <c r="BI382" s="91"/>
    </row>
    <row r="383" spans="2:61" ht="16.5" customHeight="1">
      <c r="O383" s="106"/>
      <c r="P383" s="106"/>
      <c r="V383" s="91"/>
      <c r="W383" s="164"/>
      <c r="X383" s="91"/>
      <c r="Y383" s="91"/>
      <c r="Z383" s="91"/>
      <c r="AA383" s="524"/>
      <c r="AB383" s="91"/>
      <c r="AC383" s="91"/>
      <c r="AD383" s="91"/>
      <c r="AE383" s="91"/>
      <c r="AF383" s="91"/>
      <c r="AG383" s="91"/>
      <c r="AH383" s="91"/>
      <c r="AI383" s="91"/>
      <c r="AJ383" s="91"/>
      <c r="AK383" s="100"/>
      <c r="AL383" s="91"/>
      <c r="AM383" s="91"/>
      <c r="AN383" s="91"/>
      <c r="AO383" s="91"/>
      <c r="AP383" s="176"/>
      <c r="AQ383" s="176"/>
      <c r="AR383" s="91"/>
      <c r="AS383" s="176"/>
      <c r="AT383" s="176"/>
      <c r="AU383" s="91"/>
      <c r="AV383" s="87"/>
      <c r="AW383" s="91"/>
      <c r="AX383" s="91"/>
      <c r="AY383" s="91"/>
      <c r="AZ383" s="91"/>
      <c r="BA383" s="91"/>
      <c r="BB383" s="91"/>
      <c r="BC383" s="91"/>
      <c r="BD383" s="91"/>
      <c r="BE383" s="91"/>
      <c r="BF383" s="91"/>
      <c r="BG383" s="91"/>
      <c r="BH383" s="91"/>
      <c r="BI383" s="91"/>
    </row>
    <row r="384" spans="2:61" ht="13.5" customHeight="1" thickBot="1">
      <c r="O384" s="106"/>
      <c r="P384" s="106"/>
      <c r="V384" s="100"/>
      <c r="W384" s="87"/>
      <c r="X384" s="83"/>
      <c r="Y384" s="101"/>
      <c r="Z384" s="101"/>
      <c r="AA384" s="101"/>
      <c r="AB384" s="167"/>
      <c r="AC384" s="101"/>
      <c r="AD384" s="101"/>
      <c r="AE384" s="101"/>
      <c r="AF384" s="101"/>
      <c r="AG384" s="101"/>
      <c r="AH384" s="101"/>
      <c r="AI384" s="101"/>
      <c r="AJ384" s="101"/>
      <c r="AK384" s="166"/>
      <c r="AL384" s="91"/>
      <c r="AM384" s="540"/>
      <c r="AN384" s="541"/>
      <c r="AO384" s="542"/>
      <c r="AP384" s="543"/>
      <c r="AQ384" s="503"/>
      <c r="AR384" s="503"/>
      <c r="AS384" s="503"/>
      <c r="AT384" s="503"/>
      <c r="AU384" s="503"/>
      <c r="AV384" s="503"/>
      <c r="AW384" s="540"/>
      <c r="AX384" s="540"/>
      <c r="AY384" s="544"/>
      <c r="AZ384" s="91"/>
      <c r="BA384" s="91"/>
      <c r="BB384" s="91"/>
      <c r="BC384" s="91"/>
      <c r="BD384" s="91"/>
      <c r="BE384" s="91"/>
      <c r="BF384" s="91"/>
      <c r="BG384" s="91"/>
      <c r="BH384" s="91"/>
      <c r="BI384" s="91"/>
    </row>
    <row r="385" spans="2:61" ht="19.5" customHeight="1">
      <c r="B385" s="479" t="s">
        <v>545</v>
      </c>
      <c r="C385" s="52"/>
      <c r="D385" s="480"/>
      <c r="E385" s="736" t="s">
        <v>316</v>
      </c>
      <c r="F385" s="736"/>
      <c r="G385" s="736"/>
      <c r="H385" s="365" t="s">
        <v>317</v>
      </c>
      <c r="I385" s="181" t="s">
        <v>357</v>
      </c>
      <c r="J385" s="481"/>
      <c r="O385" s="106"/>
      <c r="P385" s="106"/>
      <c r="V385" s="247"/>
      <c r="W385" s="87"/>
      <c r="X385" s="248"/>
      <c r="Y385" s="101"/>
      <c r="Z385" s="101"/>
      <c r="AA385" s="496"/>
      <c r="AB385" s="167"/>
      <c r="AC385" s="101"/>
      <c r="AD385" s="166"/>
      <c r="AE385" s="166"/>
      <c r="AF385" s="166"/>
      <c r="AG385" s="166"/>
      <c r="AH385" s="166"/>
      <c r="AI385" s="166"/>
      <c r="AJ385" s="166"/>
      <c r="AK385" s="166"/>
      <c r="AL385" s="91"/>
      <c r="AM385" s="506"/>
      <c r="AN385" s="506"/>
      <c r="AO385" s="506"/>
      <c r="AP385" s="550"/>
      <c r="AQ385" s="506"/>
      <c r="AR385" s="506"/>
      <c r="AS385" s="506"/>
      <c r="AT385" s="506"/>
      <c r="AU385" s="506"/>
      <c r="AV385" s="506"/>
      <c r="AW385" s="506"/>
      <c r="AX385" s="506"/>
      <c r="AY385" s="506"/>
      <c r="AZ385" s="91"/>
      <c r="BA385" s="91"/>
      <c r="BB385" s="91"/>
      <c r="BC385" s="91"/>
      <c r="BD385" s="91"/>
      <c r="BE385" s="91"/>
      <c r="BF385" s="91"/>
      <c r="BG385" s="91"/>
      <c r="BH385" s="91"/>
      <c r="BI385" s="91"/>
    </row>
    <row r="386" spans="2:61" ht="17.25" customHeight="1">
      <c r="B386" s="55"/>
      <c r="C386" s="988" t="s">
        <v>543</v>
      </c>
      <c r="D386" s="482"/>
      <c r="E386" s="1345" t="s">
        <v>323</v>
      </c>
      <c r="F386" s="1345" t="s">
        <v>65</v>
      </c>
      <c r="G386" s="1345" t="s">
        <v>66</v>
      </c>
      <c r="H386" s="372" t="s">
        <v>324</v>
      </c>
      <c r="I386" s="483" t="s">
        <v>43</v>
      </c>
      <c r="J386" s="235" t="s">
        <v>529</v>
      </c>
      <c r="O386" s="106"/>
      <c r="P386" s="106"/>
      <c r="V386" s="100"/>
      <c r="W386" s="114"/>
      <c r="X386" s="232"/>
      <c r="Y386" s="100"/>
      <c r="Z386" s="102"/>
      <c r="AA386" s="166"/>
      <c r="AB386" s="167"/>
      <c r="AC386" s="529"/>
      <c r="AD386" s="166"/>
      <c r="AE386" s="167"/>
      <c r="AF386" s="166"/>
      <c r="AG386" s="166"/>
      <c r="AH386" s="134"/>
      <c r="AI386" s="134"/>
      <c r="AJ386" s="166"/>
      <c r="AK386" s="134"/>
      <c r="AL386" s="91"/>
      <c r="AM386" s="101"/>
      <c r="AN386" s="583"/>
      <c r="AO386" s="583"/>
      <c r="AP386" s="584"/>
      <c r="AQ386" s="583"/>
      <c r="AR386" s="103"/>
      <c r="AS386" s="583"/>
      <c r="AT386" s="583"/>
      <c r="AU386" s="583"/>
      <c r="AV386" s="583"/>
      <c r="AW386" s="583"/>
      <c r="AX386" s="583"/>
      <c r="AY386" s="583"/>
      <c r="AZ386" s="91"/>
      <c r="BA386" s="91"/>
      <c r="BB386" s="91"/>
      <c r="BC386" s="91"/>
      <c r="BD386" s="91"/>
      <c r="BE386" s="91"/>
      <c r="BF386" s="91"/>
      <c r="BG386" s="91"/>
      <c r="BH386" s="91"/>
      <c r="BI386" s="91"/>
    </row>
    <row r="387" spans="2:61" ht="19.5" customHeight="1" thickBot="1">
      <c r="B387" s="50"/>
      <c r="C387" s="1381" t="s">
        <v>526</v>
      </c>
      <c r="D387" s="227"/>
      <c r="E387" s="378" t="s">
        <v>5</v>
      </c>
      <c r="F387" s="378" t="s">
        <v>6</v>
      </c>
      <c r="G387" s="378" t="s">
        <v>7</v>
      </c>
      <c r="H387" s="379" t="s">
        <v>327</v>
      </c>
      <c r="I387" s="410"/>
      <c r="J387" s="485" t="s">
        <v>358</v>
      </c>
      <c r="O387" s="106"/>
      <c r="P387" s="106"/>
      <c r="V387" s="247"/>
      <c r="W387" s="114"/>
      <c r="X387" s="248"/>
      <c r="Y387" s="101"/>
      <c r="Z387" s="101"/>
      <c r="AA387" s="101"/>
      <c r="AB387" s="167"/>
      <c r="AC387" s="530"/>
      <c r="AD387" s="530"/>
      <c r="AE387" s="530"/>
      <c r="AF387" s="530"/>
      <c r="AG387" s="101"/>
      <c r="AH387" s="144"/>
      <c r="AI387" s="101"/>
      <c r="AJ387" s="101"/>
      <c r="AK387" s="166"/>
      <c r="AL387" s="91"/>
      <c r="AM387" s="562"/>
      <c r="AN387" s="562"/>
      <c r="AO387" s="562"/>
      <c r="AP387" s="567"/>
      <c r="AQ387" s="562"/>
      <c r="AR387" s="562"/>
      <c r="AS387" s="562"/>
      <c r="AT387" s="562"/>
      <c r="AU387" s="563"/>
      <c r="AV387" s="563"/>
      <c r="AW387" s="562"/>
      <c r="AX387" s="562"/>
      <c r="AY387" s="562"/>
      <c r="AZ387" s="91"/>
      <c r="BA387" s="91"/>
      <c r="BB387" s="91"/>
      <c r="BC387" s="91"/>
      <c r="BD387" s="91"/>
      <c r="BE387" s="91"/>
      <c r="BF387" s="91"/>
      <c r="BG387" s="91"/>
      <c r="BH387" s="91"/>
      <c r="BI387" s="91"/>
    </row>
    <row r="388" spans="2:61" ht="12.75" customHeight="1">
      <c r="B388" s="55"/>
      <c r="C388" s="1328" t="s">
        <v>546</v>
      </c>
      <c r="D388" s="998">
        <v>1</v>
      </c>
      <c r="E388" s="146">
        <v>90</v>
      </c>
      <c r="F388" s="53">
        <v>92</v>
      </c>
      <c r="G388" s="54">
        <v>383</v>
      </c>
      <c r="H388" s="486">
        <v>2720</v>
      </c>
      <c r="I388" s="1571" t="s">
        <v>323</v>
      </c>
      <c r="J388" s="1329">
        <v>0</v>
      </c>
      <c r="O388" s="106"/>
      <c r="P388" s="106"/>
      <c r="V388" s="247"/>
      <c r="W388" s="114"/>
      <c r="X388" s="248"/>
      <c r="Y388" s="101"/>
      <c r="Z388" s="101"/>
      <c r="AA388" s="101"/>
      <c r="AB388" s="167"/>
      <c r="AC388" s="101"/>
      <c r="AD388" s="497"/>
      <c r="AE388" s="101"/>
      <c r="AF388" s="101"/>
      <c r="AG388" s="101"/>
      <c r="AH388" s="101"/>
      <c r="AI388" s="101"/>
      <c r="AJ388" s="101"/>
      <c r="AK388" s="166"/>
      <c r="AL388" s="91"/>
      <c r="AM388" s="91"/>
      <c r="AN388" s="91"/>
      <c r="AO388" s="91"/>
      <c r="AP388" s="91"/>
      <c r="AQ388" s="91"/>
      <c r="AR388" s="91"/>
      <c r="AS388" s="91"/>
      <c r="AT388" s="91"/>
      <c r="AU388" s="91"/>
      <c r="AV388" s="91"/>
      <c r="AW388" s="91"/>
      <c r="AX388" s="91"/>
      <c r="AY388" s="91"/>
      <c r="AZ388" s="91"/>
      <c r="BA388" s="91"/>
      <c r="BB388" s="91"/>
      <c r="BC388" s="91"/>
      <c r="BD388" s="91"/>
      <c r="BE388" s="91"/>
      <c r="BF388" s="91"/>
      <c r="BG388" s="91"/>
      <c r="BH388" s="91"/>
      <c r="BI388" s="91"/>
    </row>
    <row r="389" spans="2:61">
      <c r="B389" s="160"/>
      <c r="C389" s="140" t="s">
        <v>148</v>
      </c>
      <c r="D389" s="487"/>
      <c r="E389" s="1349"/>
      <c r="F389" s="1050"/>
      <c r="G389" s="1276"/>
      <c r="H389" s="1275"/>
      <c r="I389" s="1572" t="s">
        <v>65</v>
      </c>
      <c r="J389" s="1330">
        <v>0</v>
      </c>
      <c r="O389" s="106"/>
      <c r="P389" s="106"/>
      <c r="V389" s="247"/>
      <c r="W389" s="114"/>
      <c r="X389" s="248"/>
      <c r="Y389" s="101"/>
      <c r="Z389" s="101"/>
      <c r="AA389" s="101"/>
      <c r="AB389" s="167"/>
      <c r="AC389" s="101"/>
      <c r="AD389" s="101"/>
      <c r="AE389" s="101"/>
      <c r="AF389" s="101"/>
      <c r="AG389" s="101"/>
      <c r="AH389" s="101"/>
      <c r="AI389" s="101"/>
      <c r="AJ389" s="101"/>
      <c r="AK389" s="166"/>
      <c r="AL389" s="91"/>
      <c r="AM389" s="91"/>
      <c r="AN389" s="91"/>
      <c r="AO389" s="91"/>
      <c r="AP389" s="91"/>
      <c r="AQ389" s="91"/>
      <c r="AR389" s="91"/>
      <c r="AS389" s="91"/>
      <c r="AT389" s="91"/>
      <c r="AU389" s="91"/>
      <c r="AV389" s="504"/>
      <c r="AW389" s="91"/>
      <c r="AX389" s="504"/>
      <c r="AY389" s="91"/>
      <c r="AZ389" s="91"/>
      <c r="BA389" s="91"/>
      <c r="BB389" s="91"/>
      <c r="BC389" s="91"/>
      <c r="BD389" s="91"/>
      <c r="BE389" s="91"/>
      <c r="BF389" s="91"/>
      <c r="BG389" s="91"/>
      <c r="BH389" s="91"/>
      <c r="BI389" s="91"/>
    </row>
    <row r="390" spans="2:61" ht="15.75">
      <c r="B390" s="1338" t="s">
        <v>359</v>
      </c>
      <c r="C390" s="1350" t="s">
        <v>518</v>
      </c>
      <c r="D390" s="1339">
        <v>0.25</v>
      </c>
      <c r="E390" s="873">
        <v>22.5</v>
      </c>
      <c r="F390" s="874">
        <v>23</v>
      </c>
      <c r="G390" s="875">
        <v>95.75</v>
      </c>
      <c r="H390" s="1099">
        <v>680</v>
      </c>
      <c r="I390" s="1580" t="s">
        <v>66</v>
      </c>
      <c r="J390" s="1331">
        <v>0</v>
      </c>
      <c r="O390" s="106"/>
      <c r="P390" s="106"/>
      <c r="V390" s="247"/>
      <c r="W390" s="114"/>
      <c r="X390" s="248"/>
      <c r="Y390" s="101"/>
      <c r="Z390" s="101"/>
      <c r="AA390" s="496"/>
      <c r="AB390" s="167"/>
      <c r="AC390" s="101"/>
      <c r="AD390" s="166"/>
      <c r="AE390" s="166"/>
      <c r="AF390" s="166"/>
      <c r="AG390" s="166"/>
      <c r="AH390" s="166"/>
      <c r="AI390" s="166"/>
      <c r="AJ390" s="166"/>
      <c r="AK390" s="166"/>
      <c r="AL390" s="91"/>
      <c r="AM390" s="91"/>
      <c r="AN390" s="91"/>
      <c r="AO390" s="91"/>
      <c r="AP390" s="512"/>
      <c r="AQ390" s="91"/>
      <c r="AR390" s="91"/>
      <c r="AS390" s="91"/>
      <c r="AT390" s="91"/>
      <c r="AU390" s="91"/>
      <c r="AV390" s="91"/>
      <c r="AW390" s="91"/>
      <c r="AX390" s="504"/>
      <c r="AY390" s="91"/>
      <c r="AZ390" s="91"/>
      <c r="BA390" s="91"/>
      <c r="BB390" s="91"/>
      <c r="BC390" s="91"/>
      <c r="BD390" s="91"/>
      <c r="BE390" s="91"/>
      <c r="BF390" s="91"/>
      <c r="BG390" s="91"/>
      <c r="BH390" s="91"/>
      <c r="BI390" s="91"/>
    </row>
    <row r="391" spans="2:61">
      <c r="B391" s="1261"/>
      <c r="C391" s="1297" t="s">
        <v>519</v>
      </c>
      <c r="D391" s="1298"/>
      <c r="E391" s="1342">
        <f>(E245+E273+E304+E333+E364)/5</f>
        <v>22.5</v>
      </c>
      <c r="F391" s="1342">
        <f>(F245+F273+F304+F333+F364)/5</f>
        <v>23.000000000000004</v>
      </c>
      <c r="G391" s="1342">
        <f>(G245+G273+G304+G333+G364)/5</f>
        <v>95.75</v>
      </c>
      <c r="H391" s="1579">
        <f>(H245+H273+H304+H333+H364)/5</f>
        <v>680</v>
      </c>
      <c r="I391" s="1581" t="s">
        <v>547</v>
      </c>
      <c r="J391" s="1332"/>
      <c r="O391" s="106"/>
      <c r="P391" s="106"/>
      <c r="V391" s="247"/>
      <c r="W391" s="87"/>
      <c r="X391" s="248"/>
      <c r="Y391" s="101"/>
      <c r="Z391" s="583"/>
      <c r="AA391" s="583"/>
      <c r="AB391" s="584"/>
      <c r="AC391" s="583"/>
      <c r="AD391" s="103"/>
      <c r="AE391" s="583"/>
      <c r="AF391" s="583"/>
      <c r="AG391" s="583"/>
      <c r="AH391" s="583"/>
      <c r="AI391" s="583"/>
      <c r="AJ391" s="583"/>
      <c r="AK391" s="583"/>
      <c r="AL391" s="91"/>
      <c r="AM391" s="91"/>
      <c r="AN391" s="91"/>
      <c r="AO391" s="91"/>
      <c r="AP391" s="91"/>
      <c r="AQ391" s="91"/>
      <c r="AR391" s="91"/>
      <c r="AS391" s="91"/>
      <c r="AT391" s="91"/>
      <c r="AU391" s="91"/>
      <c r="AV391" s="91"/>
      <c r="AW391" s="91"/>
      <c r="AX391" s="91"/>
      <c r="AY391" s="91"/>
      <c r="AZ391" s="91"/>
      <c r="BA391" s="91"/>
      <c r="BB391" s="91"/>
      <c r="BC391" s="91"/>
      <c r="BD391" s="91"/>
      <c r="BE391" s="91"/>
      <c r="BF391" s="91"/>
      <c r="BG391" s="91"/>
      <c r="BH391" s="91"/>
      <c r="BI391" s="91"/>
    </row>
    <row r="392" spans="2:61" ht="15.75" thickBot="1">
      <c r="B392" s="195"/>
      <c r="C392" s="1084" t="s">
        <v>530</v>
      </c>
      <c r="D392" s="1085" t="s">
        <v>47</v>
      </c>
      <c r="E392" s="1337">
        <v>0</v>
      </c>
      <c r="F392" s="1337">
        <v>0</v>
      </c>
      <c r="G392" s="1337">
        <v>0</v>
      </c>
      <c r="H392" s="1570">
        <v>0</v>
      </c>
      <c r="I392" s="1094" t="s">
        <v>496</v>
      </c>
      <c r="J392" s="1336">
        <v>0</v>
      </c>
      <c r="O392" s="106"/>
      <c r="P392" s="106"/>
      <c r="V392" s="247"/>
      <c r="W392" s="114"/>
      <c r="X392" s="248"/>
      <c r="Y392" s="114"/>
      <c r="Z392" s="114"/>
      <c r="AA392" s="114"/>
      <c r="AB392" s="206"/>
      <c r="AC392" s="206"/>
      <c r="AD392" s="516"/>
      <c r="AE392" s="114"/>
      <c r="AF392" s="114"/>
      <c r="AG392" s="206"/>
      <c r="AH392" s="114"/>
      <c r="AI392" s="114"/>
      <c r="AJ392" s="114"/>
      <c r="AK392" s="114"/>
      <c r="AL392" s="91"/>
      <c r="AM392" s="91"/>
      <c r="AN392" s="91"/>
      <c r="AO392" s="91"/>
      <c r="AP392" s="91"/>
      <c r="AQ392" s="91"/>
      <c r="AR392" s="91"/>
      <c r="AS392" s="91"/>
      <c r="AT392" s="91"/>
      <c r="AU392" s="91"/>
      <c r="AV392" s="91"/>
      <c r="AW392" s="91"/>
      <c r="AX392" s="91"/>
      <c r="AY392" s="91"/>
      <c r="AZ392" s="91"/>
      <c r="BA392" s="91"/>
      <c r="BB392" s="91"/>
      <c r="BC392" s="91"/>
      <c r="BD392" s="91"/>
      <c r="BE392" s="91"/>
      <c r="BF392" s="91"/>
      <c r="BG392" s="91"/>
      <c r="BH392" s="91"/>
      <c r="BI392" s="91"/>
    </row>
    <row r="393" spans="2:61" ht="9" customHeight="1" thickBot="1">
      <c r="J393" s="1927"/>
      <c r="O393" s="106"/>
      <c r="P393" s="106"/>
      <c r="V393" s="83"/>
      <c r="W393" s="514"/>
      <c r="X393" s="86"/>
      <c r="Y393" s="578"/>
      <c r="Z393" s="578"/>
      <c r="AA393" s="578"/>
      <c r="AB393" s="579"/>
      <c r="AC393" s="578"/>
      <c r="AD393" s="579"/>
      <c r="AE393" s="580"/>
      <c r="AF393" s="578"/>
      <c r="AG393" s="578"/>
      <c r="AH393" s="579"/>
      <c r="AI393" s="579"/>
      <c r="AJ393" s="578"/>
      <c r="AK393" s="559"/>
      <c r="AL393" s="91"/>
      <c r="AM393" s="91"/>
      <c r="AN393" s="91"/>
      <c r="AO393" s="91"/>
      <c r="AP393" s="91"/>
      <c r="AQ393" s="91"/>
      <c r="AR393" s="91"/>
      <c r="AS393" s="91"/>
      <c r="AT393" s="91"/>
      <c r="AU393" s="91"/>
      <c r="AV393" s="91"/>
      <c r="AW393" s="91"/>
      <c r="AX393" s="91"/>
      <c r="AY393" s="91"/>
      <c r="AZ393" s="91"/>
      <c r="BA393" s="91"/>
      <c r="BB393" s="91"/>
      <c r="BC393" s="91"/>
      <c r="BD393" s="91"/>
      <c r="BE393" s="91"/>
      <c r="BF393" s="91"/>
      <c r="BG393" s="91"/>
      <c r="BH393" s="91"/>
      <c r="BI393" s="91"/>
    </row>
    <row r="394" spans="2:61" ht="12.75" customHeight="1">
      <c r="B394" s="75"/>
      <c r="C394" s="1328"/>
      <c r="D394" s="997"/>
      <c r="E394" s="1346"/>
      <c r="F394" s="1057"/>
      <c r="G394" s="1347"/>
      <c r="H394" s="1348"/>
      <c r="I394" s="1571" t="s">
        <v>323</v>
      </c>
      <c r="J394" s="1329">
        <v>0</v>
      </c>
      <c r="O394" s="106"/>
      <c r="P394" s="106"/>
      <c r="V394" s="91"/>
      <c r="W394" s="545"/>
      <c r="X394" s="91"/>
      <c r="Y394" s="546"/>
      <c r="Z394" s="546"/>
      <c r="AA394" s="546"/>
      <c r="AB394" s="546"/>
      <c r="AC394" s="547"/>
      <c r="AD394" s="546"/>
      <c r="AE394" s="546"/>
      <c r="AF394" s="546"/>
      <c r="AG394" s="548"/>
      <c r="AH394" s="548"/>
      <c r="AI394" s="546"/>
      <c r="AJ394" s="546"/>
      <c r="AK394" s="549"/>
      <c r="AL394" s="91"/>
      <c r="AM394" s="91"/>
      <c r="AN394" s="91"/>
      <c r="AO394" s="91"/>
      <c r="AP394" s="91"/>
      <c r="AQ394" s="91"/>
      <c r="AR394" s="91"/>
      <c r="AS394" s="91"/>
      <c r="AT394" s="91"/>
      <c r="AU394" s="91"/>
      <c r="AV394" s="91"/>
      <c r="AW394" s="91"/>
      <c r="AX394" s="91"/>
      <c r="AY394" s="91"/>
      <c r="AZ394" s="91"/>
      <c r="BA394" s="91"/>
      <c r="BB394" s="91"/>
      <c r="BC394" s="91"/>
      <c r="BD394" s="91"/>
      <c r="BE394" s="91"/>
      <c r="BF394" s="91"/>
      <c r="BG394" s="91"/>
      <c r="BH394" s="91"/>
      <c r="BI394" s="91"/>
    </row>
    <row r="395" spans="2:61" ht="15.75">
      <c r="B395" s="1363" t="s">
        <v>359</v>
      </c>
      <c r="C395" s="1351" t="s">
        <v>520</v>
      </c>
      <c r="D395" s="594">
        <v>0.35</v>
      </c>
      <c r="E395" s="873">
        <v>31.5</v>
      </c>
      <c r="F395" s="874">
        <v>32.200000000000003</v>
      </c>
      <c r="G395" s="875">
        <v>134.05000000000001</v>
      </c>
      <c r="H395" s="876">
        <v>952</v>
      </c>
      <c r="I395" s="1572" t="s">
        <v>65</v>
      </c>
      <c r="J395" s="1330">
        <v>0</v>
      </c>
      <c r="O395" s="5"/>
      <c r="P395" s="106"/>
      <c r="V395" s="493"/>
      <c r="W395" s="493"/>
      <c r="X395" s="204"/>
      <c r="Y395" s="204"/>
      <c r="Z395" s="204"/>
      <c r="AA395" s="204"/>
      <c r="AB395" s="493"/>
      <c r="AC395" s="204"/>
      <c r="AD395" s="493"/>
      <c r="AE395" s="493"/>
      <c r="AF395" s="493"/>
      <c r="AG395" s="493"/>
      <c r="AH395" s="204"/>
      <c r="AI395" s="204"/>
      <c r="AJ395" s="520"/>
      <c r="AK395" s="91"/>
      <c r="AL395" s="91"/>
      <c r="AM395" s="91"/>
      <c r="AN395" s="91"/>
      <c r="AO395" s="91"/>
      <c r="AP395" s="91"/>
      <c r="AQ395" s="91"/>
      <c r="AR395" s="91"/>
      <c r="AS395" s="91"/>
      <c r="AT395" s="91"/>
      <c r="AU395" s="91"/>
      <c r="AV395" s="91"/>
      <c r="AW395" s="91"/>
      <c r="AX395" s="91"/>
      <c r="AY395" s="91"/>
      <c r="AZ395" s="91"/>
      <c r="BA395" s="91"/>
      <c r="BB395" s="91"/>
      <c r="BC395" s="91"/>
      <c r="BD395" s="91"/>
      <c r="BE395" s="91"/>
      <c r="BF395" s="91"/>
      <c r="BG395" s="91"/>
      <c r="BH395" s="91"/>
      <c r="BI395" s="91"/>
    </row>
    <row r="396" spans="2:61" ht="12" customHeight="1">
      <c r="B396" s="711"/>
      <c r="C396" s="177"/>
      <c r="D396" s="1108"/>
      <c r="E396" s="1568"/>
      <c r="F396" s="1108"/>
      <c r="G396" s="1327"/>
      <c r="H396" s="1103"/>
      <c r="I396" s="1573" t="s">
        <v>66</v>
      </c>
      <c r="J396" s="1331">
        <v>0</v>
      </c>
      <c r="P396" s="106"/>
      <c r="V396" s="91"/>
      <c r="W396" s="91"/>
      <c r="X396" s="114"/>
      <c r="Y396" s="91"/>
      <c r="Z396" s="91"/>
      <c r="AA396" s="106"/>
      <c r="AB396" s="521"/>
      <c r="AC396" s="522"/>
      <c r="AD396" s="114"/>
      <c r="AE396" s="114"/>
      <c r="AF396" s="114"/>
      <c r="AG396" s="91"/>
      <c r="AH396" s="523"/>
      <c r="AI396" s="91"/>
      <c r="AJ396" s="493"/>
      <c r="AK396" s="100"/>
      <c r="AL396" s="91"/>
      <c r="AM396" s="91"/>
      <c r="AN396" s="91"/>
      <c r="AO396" s="91"/>
      <c r="AP396" s="91"/>
      <c r="AQ396" s="91"/>
      <c r="AR396" s="91"/>
      <c r="AS396" s="91"/>
      <c r="AT396" s="91"/>
      <c r="AU396" s="91"/>
      <c r="AV396" s="91"/>
      <c r="AW396" s="91"/>
      <c r="AX396" s="91"/>
      <c r="AY396" s="91"/>
      <c r="AZ396" s="91"/>
      <c r="BA396" s="91"/>
      <c r="BB396" s="91"/>
      <c r="BC396" s="91"/>
      <c r="BD396" s="91"/>
      <c r="BE396" s="91"/>
      <c r="BF396" s="91"/>
      <c r="BG396" s="91"/>
      <c r="BH396" s="91"/>
      <c r="BI396" s="91"/>
    </row>
    <row r="397" spans="2:61" ht="16.5" customHeight="1">
      <c r="B397" s="1364"/>
      <c r="C397" s="1354" t="s">
        <v>519</v>
      </c>
      <c r="D397" s="1355"/>
      <c r="E397" s="1569">
        <f>(E255+E284+E316+E344+E375)/5</f>
        <v>31.5</v>
      </c>
      <c r="F397" s="1360">
        <f>(F255+F284+F316+F344+F375)/5</f>
        <v>32.200000000000003</v>
      </c>
      <c r="G397" s="1361">
        <f>(G255+G284+G316+G344+G375)/5</f>
        <v>134.04999999999998</v>
      </c>
      <c r="H397" s="1574">
        <f>(H255+H284+H316+H344+H375)/5</f>
        <v>952</v>
      </c>
      <c r="I397" s="1095" t="s">
        <v>547</v>
      </c>
      <c r="J397" s="1332"/>
      <c r="P397" s="106"/>
      <c r="V397" s="263"/>
      <c r="W397" s="502"/>
      <c r="X397" s="91"/>
      <c r="Y397" s="91"/>
      <c r="Z397" s="91"/>
      <c r="AA397" s="524"/>
      <c r="AB397" s="91"/>
      <c r="AC397" s="91"/>
      <c r="AD397" s="91"/>
      <c r="AE397" s="91"/>
      <c r="AF397" s="91"/>
      <c r="AG397" s="91"/>
      <c r="AH397" s="91"/>
      <c r="AI397" s="91"/>
      <c r="AJ397" s="91"/>
      <c r="AK397" s="100"/>
      <c r="AL397" s="91"/>
      <c r="AM397" s="91"/>
      <c r="AN397" s="91"/>
      <c r="AO397" s="91"/>
      <c r="AP397" s="91"/>
      <c r="AQ397" s="91"/>
      <c r="AR397" s="91"/>
      <c r="AS397" s="91"/>
      <c r="AT397" s="91"/>
      <c r="AU397" s="91"/>
      <c r="AV397" s="91"/>
      <c r="AW397" s="91"/>
      <c r="AX397" s="91"/>
      <c r="AY397" s="91"/>
      <c r="AZ397" s="91"/>
      <c r="BA397" s="91"/>
      <c r="BB397" s="91"/>
      <c r="BC397" s="91"/>
      <c r="BD397" s="91"/>
      <c r="BE397" s="91"/>
      <c r="BF397" s="91"/>
      <c r="BG397" s="91"/>
      <c r="BH397" s="91"/>
      <c r="BI397" s="91"/>
    </row>
    <row r="398" spans="2:61" ht="15.75" thickBot="1">
      <c r="B398" s="50"/>
      <c r="C398" s="1353" t="s">
        <v>530</v>
      </c>
      <c r="D398" s="934" t="s">
        <v>47</v>
      </c>
      <c r="E398" s="1333">
        <v>0</v>
      </c>
      <c r="F398" s="1334">
        <v>0</v>
      </c>
      <c r="G398" s="1334">
        <v>0</v>
      </c>
      <c r="H398" s="1335">
        <v>0</v>
      </c>
      <c r="I398" s="1094" t="s">
        <v>496</v>
      </c>
      <c r="J398" s="1336">
        <v>0</v>
      </c>
      <c r="P398" s="106"/>
      <c r="V398" s="91"/>
      <c r="W398" s="91"/>
      <c r="X398" s="106"/>
      <c r="Y398" s="106"/>
      <c r="Z398" s="106"/>
      <c r="AA398" s="106"/>
      <c r="AB398" s="106"/>
      <c r="AC398" s="106"/>
      <c r="AD398" s="106"/>
      <c r="AE398" s="106"/>
      <c r="AF398" s="106"/>
      <c r="AG398" s="106"/>
      <c r="AH398" s="106"/>
      <c r="AI398" s="106"/>
      <c r="AJ398" s="106"/>
      <c r="AK398" s="91"/>
      <c r="AL398" s="91"/>
      <c r="AM398" s="91"/>
      <c r="AN398" s="91"/>
      <c r="AO398" s="91"/>
      <c r="AP398" s="91"/>
      <c r="AQ398" s="91"/>
      <c r="AR398" s="91"/>
      <c r="AS398" s="91"/>
      <c r="AT398" s="91"/>
      <c r="AU398" s="91"/>
      <c r="AV398" s="91"/>
      <c r="AW398" s="91"/>
      <c r="AX398" s="91"/>
      <c r="AY398" s="91"/>
      <c r="AZ398" s="91"/>
      <c r="BA398" s="91"/>
      <c r="BB398" s="91"/>
      <c r="BC398" s="91"/>
      <c r="BD398" s="91"/>
      <c r="BE398" s="91"/>
      <c r="BF398" s="91"/>
      <c r="BG398" s="91"/>
      <c r="BH398" s="91"/>
      <c r="BI398" s="91"/>
    </row>
    <row r="399" spans="2:61" ht="13.5" customHeight="1" thickBot="1">
      <c r="P399" s="106"/>
      <c r="V399" s="83"/>
      <c r="W399" s="585"/>
      <c r="X399" s="526"/>
      <c r="Y399" s="114"/>
      <c r="Z399" s="114"/>
      <c r="AA399" s="114"/>
      <c r="AB399" s="206"/>
      <c r="AC399" s="206"/>
      <c r="AD399" s="516"/>
      <c r="AE399" s="114"/>
      <c r="AF399" s="114"/>
      <c r="AG399" s="206"/>
      <c r="AH399" s="114"/>
      <c r="AI399" s="114"/>
      <c r="AJ399" s="114"/>
      <c r="AK399" s="91"/>
      <c r="AL399" s="91"/>
      <c r="AM399" s="91"/>
      <c r="AN399" s="91"/>
      <c r="AO399" s="91"/>
      <c r="AP399" s="91"/>
      <c r="AQ399" s="91"/>
      <c r="AR399" s="91"/>
      <c r="AS399" s="91"/>
      <c r="AT399" s="91"/>
      <c r="AU399" s="91"/>
      <c r="AV399" s="91"/>
      <c r="AW399" s="91"/>
      <c r="AX399" s="91"/>
      <c r="AY399" s="91"/>
      <c r="AZ399" s="91"/>
      <c r="BA399" s="91"/>
      <c r="BB399" s="91"/>
      <c r="BC399" s="91"/>
      <c r="BD399" s="91"/>
      <c r="BE399" s="91"/>
      <c r="BF399" s="91"/>
      <c r="BG399" s="91"/>
      <c r="BH399" s="91"/>
      <c r="BI399" s="91"/>
    </row>
    <row r="400" spans="2:61">
      <c r="B400" s="243"/>
      <c r="C400" s="1365"/>
      <c r="D400" s="1368"/>
      <c r="E400" s="1346"/>
      <c r="F400" s="1057"/>
      <c r="G400" s="1347"/>
      <c r="H400" s="1348"/>
      <c r="I400" s="638" t="s">
        <v>323</v>
      </c>
      <c r="J400" s="1329">
        <v>0</v>
      </c>
      <c r="P400" s="106"/>
      <c r="V400" s="91"/>
      <c r="W400" s="525"/>
      <c r="X400" s="526"/>
      <c r="Y400" s="248"/>
      <c r="Z400" s="248"/>
      <c r="AA400" s="248"/>
      <c r="AB400" s="248"/>
      <c r="AC400" s="248"/>
      <c r="AD400" s="248"/>
      <c r="AE400" s="248"/>
      <c r="AF400" s="248"/>
      <c r="AG400" s="248"/>
      <c r="AH400" s="248"/>
      <c r="AI400" s="248"/>
      <c r="AJ400" s="248"/>
      <c r="AK400" s="248"/>
      <c r="AL400" s="91"/>
      <c r="AM400" s="91"/>
      <c r="AN400" s="91"/>
      <c r="AO400" s="91"/>
      <c r="AP400" s="91"/>
      <c r="AQ400" s="91"/>
      <c r="AR400" s="91"/>
      <c r="AS400" s="91"/>
      <c r="AT400" s="91"/>
      <c r="AU400" s="91"/>
      <c r="AV400" s="91"/>
      <c r="AW400" s="91"/>
      <c r="AX400" s="91"/>
      <c r="AY400" s="91"/>
      <c r="AZ400" s="91"/>
      <c r="BA400" s="91"/>
      <c r="BB400" s="91"/>
      <c r="BC400" s="91"/>
      <c r="BD400" s="91"/>
      <c r="BE400" s="91"/>
      <c r="BF400" s="91"/>
      <c r="BG400" s="91"/>
      <c r="BH400" s="91"/>
      <c r="BI400" s="91"/>
    </row>
    <row r="401" spans="2:61" ht="15.75">
      <c r="B401" s="1369" t="s">
        <v>359</v>
      </c>
      <c r="C401" s="1367" t="s">
        <v>360</v>
      </c>
      <c r="D401" s="1370">
        <v>0.6</v>
      </c>
      <c r="E401" s="1010">
        <v>54</v>
      </c>
      <c r="F401" s="878">
        <v>55.2</v>
      </c>
      <c r="G401" s="879">
        <v>229.8</v>
      </c>
      <c r="H401" s="1107">
        <v>1632</v>
      </c>
      <c r="I401" s="1090" t="s">
        <v>65</v>
      </c>
      <c r="J401" s="1330">
        <v>0</v>
      </c>
      <c r="P401" s="106"/>
      <c r="V401" s="91"/>
      <c r="W401" s="586"/>
      <c r="X401" s="587"/>
      <c r="Y401" s="588"/>
      <c r="Z401" s="589"/>
      <c r="AA401" s="590"/>
      <c r="AB401" s="590"/>
      <c r="AC401" s="589"/>
      <c r="AD401" s="590"/>
      <c r="AE401" s="590"/>
      <c r="AF401" s="590"/>
      <c r="AG401" s="590"/>
      <c r="AH401" s="590"/>
      <c r="AI401" s="590"/>
      <c r="AJ401" s="590"/>
      <c r="AK401" s="589"/>
      <c r="AL401" s="91"/>
      <c r="AM401" s="91"/>
      <c r="AN401" s="91"/>
      <c r="AO401" s="91"/>
      <c r="AP401" s="91"/>
      <c r="AQ401" s="91"/>
      <c r="AR401" s="91"/>
      <c r="AS401" s="91"/>
      <c r="AT401" s="91"/>
      <c r="AU401" s="91"/>
      <c r="AV401" s="91"/>
      <c r="AW401" s="91"/>
      <c r="AX401" s="91"/>
      <c r="AY401" s="91"/>
      <c r="AZ401" s="91"/>
      <c r="BA401" s="91"/>
      <c r="BB401" s="91"/>
      <c r="BC401" s="91"/>
      <c r="BD401" s="91"/>
      <c r="BE401" s="91"/>
      <c r="BF401" s="91"/>
      <c r="BG401" s="91"/>
      <c r="BH401" s="91"/>
      <c r="BI401" s="91"/>
    </row>
    <row r="402" spans="2:61" ht="12.75" customHeight="1">
      <c r="B402" s="55"/>
      <c r="C402" s="1600" t="s">
        <v>579</v>
      </c>
      <c r="D402" s="1019"/>
      <c r="E402" s="1374"/>
      <c r="F402" s="1362"/>
      <c r="G402" s="1327"/>
      <c r="H402" s="1103"/>
      <c r="I402" s="1092" t="s">
        <v>66</v>
      </c>
      <c r="J402" s="1331">
        <v>0</v>
      </c>
      <c r="P402" s="106"/>
      <c r="V402" s="91"/>
      <c r="W402" s="232"/>
      <c r="X402" s="526"/>
      <c r="Y402" s="591"/>
      <c r="Z402" s="591"/>
      <c r="AA402" s="591"/>
      <c r="AB402" s="591"/>
      <c r="AC402" s="591"/>
      <c r="AD402" s="591"/>
      <c r="AE402" s="591"/>
      <c r="AF402" s="591"/>
      <c r="AG402" s="591"/>
      <c r="AH402" s="591"/>
      <c r="AI402" s="591"/>
      <c r="AJ402" s="591"/>
      <c r="AK402" s="591"/>
      <c r="AL402" s="91"/>
      <c r="AM402" s="91"/>
      <c r="AN402" s="91"/>
      <c r="AO402" s="91"/>
      <c r="AP402" s="91"/>
      <c r="AQ402" s="91"/>
      <c r="AR402" s="91"/>
      <c r="AS402" s="91"/>
      <c r="AT402" s="91"/>
      <c r="AU402" s="91"/>
      <c r="AV402" s="91"/>
      <c r="AW402" s="91"/>
      <c r="AX402" s="91"/>
      <c r="AY402" s="91"/>
      <c r="AZ402" s="91"/>
      <c r="BA402" s="91"/>
      <c r="BB402" s="91"/>
      <c r="BC402" s="91"/>
      <c r="BD402" s="91"/>
      <c r="BE402" s="91"/>
      <c r="BF402" s="91"/>
      <c r="BG402" s="91"/>
      <c r="BH402" s="91"/>
      <c r="BI402" s="91"/>
    </row>
    <row r="403" spans="2:61" ht="12.75" customHeight="1" thickBot="1">
      <c r="B403" s="88"/>
      <c r="C403" s="597" t="s">
        <v>519</v>
      </c>
      <c r="D403" s="1410"/>
      <c r="E403" s="1425">
        <f>(E259+E287+E319+E347+E380)/5</f>
        <v>54</v>
      </c>
      <c r="F403" s="1575">
        <f t="shared" ref="F403:G403" si="0">(F259+F287+F319+F347+F380)/5</f>
        <v>55.2</v>
      </c>
      <c r="G403" s="1426">
        <f t="shared" si="0"/>
        <v>229.8</v>
      </c>
      <c r="H403" s="1576">
        <f>(H259+H287+H319+H347+H380)/5</f>
        <v>1632.0000000000002</v>
      </c>
      <c r="I403" s="488" t="s">
        <v>547</v>
      </c>
      <c r="J403" s="1332"/>
      <c r="P403" s="106"/>
      <c r="V403" s="592"/>
      <c r="W403" s="593"/>
      <c r="X403" s="594"/>
      <c r="Y403" s="549"/>
      <c r="Z403" s="549"/>
      <c r="AA403" s="549"/>
      <c r="AB403" s="546"/>
      <c r="AC403" s="549"/>
      <c r="AD403" s="549"/>
      <c r="AE403" s="546"/>
      <c r="AF403" s="549"/>
      <c r="AG403" s="548"/>
      <c r="AH403" s="546"/>
      <c r="AI403" s="546"/>
      <c r="AJ403" s="549"/>
      <c r="AK403" s="595"/>
      <c r="AL403" s="91"/>
      <c r="AM403" s="91"/>
      <c r="AN403" s="91"/>
      <c r="AO403" s="91"/>
      <c r="AP403" s="91"/>
      <c r="AQ403" s="91"/>
      <c r="AR403" s="91"/>
      <c r="AS403" s="91"/>
      <c r="AT403" s="91"/>
      <c r="AU403" s="91"/>
      <c r="AV403" s="91"/>
      <c r="AW403" s="91"/>
      <c r="AX403" s="91"/>
      <c r="AY403" s="91"/>
      <c r="AZ403" s="91"/>
      <c r="BA403" s="91"/>
      <c r="BB403" s="91"/>
      <c r="BC403" s="91"/>
      <c r="BD403" s="91"/>
      <c r="BE403" s="91"/>
      <c r="BF403" s="91"/>
      <c r="BG403" s="91"/>
      <c r="BH403" s="91"/>
      <c r="BI403" s="91"/>
    </row>
    <row r="404" spans="2:61" ht="20.25" customHeight="1" thickBot="1">
      <c r="B404" s="1411"/>
      <c r="C404" s="1412" t="s">
        <v>530</v>
      </c>
      <c r="D404" s="1565" t="s">
        <v>47</v>
      </c>
      <c r="E404" s="1566">
        <v>0</v>
      </c>
      <c r="F404" s="1566">
        <v>0</v>
      </c>
      <c r="G404" s="1566">
        <v>0</v>
      </c>
      <c r="H404" s="1567">
        <v>0</v>
      </c>
      <c r="I404" s="489" t="s">
        <v>496</v>
      </c>
      <c r="J404" s="1336">
        <v>0</v>
      </c>
      <c r="P404" s="106"/>
      <c r="V404" s="91"/>
      <c r="W404" s="527"/>
      <c r="X404" s="526"/>
      <c r="Y404" s="596"/>
      <c r="Z404" s="596"/>
      <c r="AA404" s="596"/>
      <c r="AB404" s="596"/>
      <c r="AC404" s="596"/>
      <c r="AD404" s="596"/>
      <c r="AE404" s="596"/>
      <c r="AF404" s="596"/>
      <c r="AG404" s="596"/>
      <c r="AH404" s="596"/>
      <c r="AI404" s="596"/>
      <c r="AJ404" s="596"/>
      <c r="AK404" s="91"/>
      <c r="AL404" s="91"/>
      <c r="AM404" s="91"/>
      <c r="AN404" s="91"/>
      <c r="AO404" s="91"/>
      <c r="AP404" s="91"/>
      <c r="AQ404" s="91"/>
      <c r="AR404" s="91"/>
      <c r="AS404" s="91"/>
      <c r="AT404" s="91"/>
      <c r="AU404" s="91"/>
      <c r="AV404" s="91"/>
      <c r="AW404" s="91"/>
      <c r="AX404" s="91"/>
      <c r="AY404" s="91"/>
      <c r="AZ404" s="91"/>
      <c r="BA404" s="91"/>
      <c r="BB404" s="91"/>
      <c r="BC404" s="91"/>
      <c r="BD404" s="91"/>
      <c r="BE404" s="91"/>
      <c r="BF404" s="91"/>
      <c r="BG404" s="91"/>
      <c r="BH404" s="91"/>
      <c r="BI404" s="91"/>
    </row>
    <row r="405" spans="2:61">
      <c r="P405" s="106"/>
      <c r="V405" s="91"/>
      <c r="W405" s="597"/>
      <c r="X405" s="598"/>
      <c r="Y405" s="599"/>
      <c r="Z405" s="599"/>
      <c r="AA405" s="599"/>
      <c r="AB405" s="600"/>
      <c r="AC405" s="599"/>
      <c r="AD405" s="599"/>
      <c r="AE405" s="600"/>
      <c r="AF405" s="599"/>
      <c r="AG405" s="601"/>
      <c r="AH405" s="600"/>
      <c r="AI405" s="599"/>
      <c r="AJ405" s="599"/>
      <c r="AK405" s="602"/>
      <c r="AL405" s="91"/>
      <c r="AM405" s="91"/>
      <c r="AN405" s="91"/>
      <c r="AO405" s="91"/>
      <c r="AP405" s="91"/>
      <c r="AQ405" s="91"/>
      <c r="AR405" s="91"/>
      <c r="AS405" s="91"/>
      <c r="AT405" s="91"/>
      <c r="AU405" s="91"/>
      <c r="AV405" s="91"/>
      <c r="AW405" s="91"/>
      <c r="AX405" s="91"/>
      <c r="AY405" s="91"/>
      <c r="AZ405" s="91"/>
      <c r="BA405" s="91"/>
      <c r="BB405" s="91"/>
      <c r="BC405" s="91"/>
      <c r="BD405" s="91"/>
      <c r="BE405" s="91"/>
      <c r="BF405" s="91"/>
      <c r="BG405" s="91"/>
      <c r="BH405" s="91"/>
      <c r="BI405" s="91"/>
    </row>
    <row r="406" spans="2:61" ht="12" customHeight="1">
      <c r="B406" s="79"/>
      <c r="C406" s="79"/>
      <c r="D406" s="1222" t="s">
        <v>313</v>
      </c>
      <c r="I406" s="79"/>
      <c r="J406" s="79"/>
      <c r="P406" s="106"/>
      <c r="V406" s="91"/>
      <c r="W406" s="91"/>
      <c r="X406" s="106"/>
      <c r="Y406" s="106"/>
      <c r="Z406" s="106"/>
      <c r="AA406" s="106"/>
      <c r="AB406" s="106"/>
      <c r="AC406" s="106"/>
      <c r="AD406" s="106"/>
      <c r="AE406" s="106"/>
      <c r="AF406" s="106"/>
      <c r="AG406" s="106"/>
      <c r="AH406" s="106"/>
      <c r="AI406" s="106"/>
      <c r="AJ406" s="106"/>
      <c r="AK406" s="91"/>
      <c r="AL406" s="91"/>
      <c r="AM406" s="91"/>
      <c r="AN406" s="91"/>
      <c r="AO406" s="91"/>
      <c r="AP406" s="91"/>
      <c r="AQ406" s="91"/>
      <c r="AR406" s="91"/>
      <c r="AS406" s="91"/>
      <c r="AT406" s="91"/>
      <c r="AU406" s="91"/>
      <c r="AV406" s="91"/>
      <c r="AW406" s="91"/>
      <c r="AX406" s="91"/>
      <c r="AY406" s="91"/>
      <c r="AZ406" s="91"/>
      <c r="BA406" s="91"/>
      <c r="BB406" s="91"/>
      <c r="BC406" s="91"/>
      <c r="BD406" s="91"/>
      <c r="BE406" s="91"/>
      <c r="BF406" s="91"/>
      <c r="BG406" s="91"/>
      <c r="BH406" s="91"/>
      <c r="BI406" s="91"/>
    </row>
    <row r="407" spans="2:61" ht="12.75" customHeight="1">
      <c r="B407" s="335" t="s">
        <v>362</v>
      </c>
      <c r="D407" s="335"/>
      <c r="E407"/>
      <c r="F407"/>
      <c r="H407" s="335"/>
      <c r="I407" s="21"/>
      <c r="J407" s="25"/>
      <c r="P407" s="106"/>
      <c r="V407" s="91"/>
      <c r="W407" s="91"/>
      <c r="X407" s="106"/>
      <c r="Y407" s="208"/>
      <c r="Z407" s="603"/>
      <c r="AA407" s="604"/>
      <c r="AB407" s="208"/>
      <c r="AC407" s="208"/>
      <c r="AD407" s="208"/>
      <c r="AE407" s="605"/>
      <c r="AF407" s="208"/>
      <c r="AG407" s="208"/>
      <c r="AH407" s="606"/>
      <c r="AI407" s="208"/>
      <c r="AJ407" s="208"/>
      <c r="AK407" s="208"/>
      <c r="AL407" s="91"/>
      <c r="AM407" s="91"/>
      <c r="AN407" s="91"/>
      <c r="AO407" s="91"/>
      <c r="AP407" s="91"/>
      <c r="AQ407" s="91"/>
      <c r="AR407" s="91"/>
      <c r="AS407" s="91"/>
      <c r="AT407" s="91"/>
      <c r="AU407" s="91"/>
      <c r="AV407" s="91"/>
      <c r="AW407" s="91"/>
      <c r="AX407" s="91"/>
      <c r="AY407" s="91"/>
      <c r="AZ407" s="91"/>
      <c r="BA407" s="91"/>
      <c r="BB407" s="91"/>
      <c r="BC407" s="91"/>
      <c r="BD407" s="91"/>
      <c r="BE407" s="91"/>
      <c r="BF407" s="91"/>
      <c r="BG407" s="91"/>
      <c r="BH407" s="91"/>
      <c r="BI407" s="91"/>
    </row>
    <row r="408" spans="2:61" ht="16.5" thickBot="1">
      <c r="B408" s="361" t="s">
        <v>594</v>
      </c>
      <c r="C408" s="21"/>
      <c r="D408" s="634" t="s">
        <v>351</v>
      </c>
      <c r="E408"/>
      <c r="G408" s="119" t="s">
        <v>542</v>
      </c>
      <c r="H408" s="626"/>
      <c r="I408" s="361"/>
      <c r="J408" s="361"/>
      <c r="P408" s="106"/>
      <c r="V408" s="91"/>
      <c r="W408" s="91"/>
      <c r="X408" s="106"/>
      <c r="Y408" s="106"/>
      <c r="Z408" s="106"/>
      <c r="AA408" s="106"/>
      <c r="AB408" s="106"/>
      <c r="AC408" s="106"/>
      <c r="AD408" s="106"/>
      <c r="AE408" s="106"/>
      <c r="AF408" s="106"/>
      <c r="AG408" s="106"/>
      <c r="AH408" s="106"/>
      <c r="AI408" s="106"/>
      <c r="AJ408" s="106"/>
      <c r="AK408" s="91"/>
      <c r="AL408" s="91"/>
      <c r="AM408" s="91"/>
      <c r="AN408" s="91"/>
      <c r="AO408" s="91"/>
      <c r="AP408" s="91"/>
      <c r="AQ408" s="91"/>
      <c r="AR408" s="91"/>
      <c r="AS408" s="91"/>
      <c r="AT408" s="91"/>
      <c r="AU408" s="91"/>
      <c r="AV408" s="91"/>
      <c r="AW408" s="91"/>
      <c r="AX408" s="91"/>
      <c r="AY408" s="91"/>
      <c r="AZ408" s="91"/>
      <c r="BA408" s="91"/>
      <c r="BB408" s="91"/>
      <c r="BC408" s="91"/>
      <c r="BD408" s="91"/>
      <c r="BE408" s="91"/>
      <c r="BF408" s="91"/>
      <c r="BG408" s="91"/>
      <c r="BH408" s="91"/>
      <c r="BI408" s="91"/>
    </row>
    <row r="409" spans="2:61" ht="12.75" customHeight="1" thickBot="1">
      <c r="B409" s="362" t="s">
        <v>314</v>
      </c>
      <c r="C409" s="363"/>
      <c r="D409" s="364" t="s">
        <v>315</v>
      </c>
      <c r="E409" s="199" t="s">
        <v>316</v>
      </c>
      <c r="F409" s="199"/>
      <c r="G409" s="199"/>
      <c r="H409" s="365" t="s">
        <v>317</v>
      </c>
      <c r="I409" s="366" t="s">
        <v>318</v>
      </c>
      <c r="J409" s="367" t="s">
        <v>319</v>
      </c>
      <c r="P409" s="106"/>
      <c r="V409" s="91"/>
      <c r="W409" s="91"/>
      <c r="X409" s="106"/>
      <c r="Y409" s="607"/>
      <c r="Z409" s="607"/>
      <c r="AA409" s="569"/>
      <c r="AB409" s="569"/>
      <c r="AC409" s="569"/>
      <c r="AD409" s="569"/>
      <c r="AE409" s="569"/>
      <c r="AF409" s="569"/>
      <c r="AG409" s="569"/>
      <c r="AH409" s="569"/>
      <c r="AI409" s="569"/>
      <c r="AJ409" s="569"/>
      <c r="AK409" s="569"/>
      <c r="AL409" s="91"/>
      <c r="AM409" s="91"/>
      <c r="AN409" s="91"/>
      <c r="AO409" s="91"/>
      <c r="AP409" s="91"/>
      <c r="AQ409" s="91"/>
      <c r="AR409" s="91"/>
      <c r="AS409" s="91"/>
      <c r="AT409" s="91"/>
      <c r="AU409" s="91"/>
      <c r="AV409" s="91"/>
      <c r="AW409" s="91"/>
      <c r="AX409" s="91"/>
      <c r="AY409" s="91"/>
      <c r="AZ409" s="91"/>
      <c r="BA409" s="91"/>
      <c r="BB409" s="91"/>
      <c r="BC409" s="91"/>
      <c r="BD409" s="91"/>
      <c r="BE409" s="91"/>
      <c r="BF409" s="91"/>
      <c r="BG409" s="91"/>
      <c r="BH409" s="91"/>
      <c r="BI409" s="91"/>
    </row>
    <row r="410" spans="2:61" ht="11.25" customHeight="1">
      <c r="B410" s="368" t="s">
        <v>320</v>
      </c>
      <c r="C410" s="369" t="s">
        <v>321</v>
      </c>
      <c r="D410" s="370" t="s">
        <v>322</v>
      </c>
      <c r="E410" s="371" t="s">
        <v>323</v>
      </c>
      <c r="F410" s="371" t="s">
        <v>65</v>
      </c>
      <c r="G410" s="371" t="s">
        <v>66</v>
      </c>
      <c r="H410" s="372" t="s">
        <v>324</v>
      </c>
      <c r="I410" s="373" t="s">
        <v>325</v>
      </c>
      <c r="J410" s="374" t="s">
        <v>326</v>
      </c>
      <c r="P410" s="106"/>
      <c r="V410" s="493"/>
      <c r="W410" s="91"/>
      <c r="X410" s="91"/>
      <c r="Y410" s="91"/>
      <c r="Z410" s="91"/>
      <c r="AA410" s="91"/>
      <c r="AB410" s="91"/>
      <c r="AC410" s="91"/>
      <c r="AD410" s="91"/>
      <c r="AE410" s="91"/>
      <c r="AF410" s="91"/>
      <c r="AG410" s="91"/>
      <c r="AH410" s="91"/>
      <c r="AI410" s="91"/>
      <c r="AJ410" s="91"/>
      <c r="AK410" s="91"/>
      <c r="AL410" s="91"/>
      <c r="AM410" s="91"/>
      <c r="AN410" s="91"/>
      <c r="AO410" s="91"/>
      <c r="AP410" s="91"/>
      <c r="AQ410" s="91"/>
      <c r="AR410" s="91"/>
      <c r="AS410" s="91"/>
      <c r="AT410" s="91"/>
      <c r="AU410" s="91"/>
      <c r="AV410" s="91"/>
      <c r="AW410" s="91"/>
      <c r="AX410" s="91"/>
      <c r="AY410" s="91"/>
      <c r="AZ410" s="91"/>
      <c r="BA410" s="91"/>
      <c r="BB410" s="91"/>
      <c r="BC410" s="91"/>
      <c r="BD410" s="91"/>
      <c r="BE410" s="91"/>
      <c r="BF410" s="91"/>
      <c r="BG410" s="91"/>
      <c r="BH410" s="91"/>
      <c r="BI410" s="91"/>
    </row>
    <row r="411" spans="2:61" ht="12.75" customHeight="1" thickBot="1">
      <c r="B411" s="375"/>
      <c r="C411" s="376"/>
      <c r="D411" s="377"/>
      <c r="E411" s="378" t="s">
        <v>5</v>
      </c>
      <c r="F411" s="378" t="s">
        <v>6</v>
      </c>
      <c r="G411" s="378" t="s">
        <v>7</v>
      </c>
      <c r="H411" s="379" t="s">
        <v>327</v>
      </c>
      <c r="I411" s="380" t="s">
        <v>328</v>
      </c>
      <c r="J411" s="381" t="s">
        <v>329</v>
      </c>
      <c r="P411" s="322"/>
      <c r="Q411" s="87"/>
      <c r="R411" s="86"/>
      <c r="S411" s="11"/>
      <c r="V411" s="91"/>
      <c r="W411" s="91"/>
      <c r="X411" s="91"/>
      <c r="Y411" s="91"/>
      <c r="Z411" s="91"/>
      <c r="AA411" s="91"/>
      <c r="AB411" s="91"/>
      <c r="AC411" s="91"/>
      <c r="AD411" s="91"/>
      <c r="AE411" s="91"/>
      <c r="AF411" s="91"/>
      <c r="AG411" s="91"/>
      <c r="AH411" s="91"/>
      <c r="AI411" s="91"/>
      <c r="AJ411" s="91"/>
      <c r="AK411" s="91"/>
      <c r="AL411" s="91"/>
      <c r="AM411" s="509"/>
      <c r="AN411" s="509"/>
      <c r="AO411" s="509"/>
      <c r="AP411" s="176"/>
      <c r="AQ411" s="505"/>
      <c r="AR411" s="509"/>
      <c r="AS411" s="176"/>
      <c r="AT411" s="176"/>
      <c r="AU411" s="509"/>
      <c r="AV411" s="504"/>
      <c r="AW411" s="509"/>
      <c r="AX411" s="509"/>
      <c r="AY411" s="91"/>
      <c r="AZ411" s="114"/>
      <c r="BA411" s="91"/>
      <c r="BB411" s="91"/>
      <c r="BC411" s="91"/>
      <c r="BD411" s="91"/>
      <c r="BE411" s="91"/>
      <c r="BF411" s="91"/>
      <c r="BG411" s="91"/>
      <c r="BH411" s="91"/>
      <c r="BI411" s="91"/>
    </row>
    <row r="412" spans="2:61" ht="12.75" customHeight="1">
      <c r="B412" s="363"/>
      <c r="C412" s="413" t="s">
        <v>172</v>
      </c>
      <c r="D412" s="383"/>
      <c r="E412" s="427"/>
      <c r="F412" s="385"/>
      <c r="G412" s="385"/>
      <c r="H412" s="428"/>
      <c r="I412" s="462"/>
      <c r="J412" s="388"/>
      <c r="L412" s="322"/>
      <c r="M412" s="87"/>
      <c r="N412" s="86"/>
      <c r="P412" s="696"/>
      <c r="Q412" s="695"/>
      <c r="R412" s="696"/>
      <c r="S412" s="11"/>
      <c r="V412" s="91"/>
      <c r="W412" s="91"/>
      <c r="X412" s="106"/>
      <c r="Y412" s="106"/>
      <c r="Z412" s="106"/>
      <c r="AA412" s="106"/>
      <c r="AB412" s="106"/>
      <c r="AC412" s="106"/>
      <c r="AD412" s="106"/>
      <c r="AE412" s="106"/>
      <c r="AF412" s="106"/>
      <c r="AG412" s="106"/>
      <c r="AH412" s="106"/>
      <c r="AI412" s="106"/>
      <c r="AJ412" s="106"/>
      <c r="AK412" s="91"/>
      <c r="AL412" s="91"/>
      <c r="AM412" s="509"/>
      <c r="AN412" s="509"/>
      <c r="AO412" s="509"/>
      <c r="AP412" s="509"/>
      <c r="AQ412" s="509"/>
      <c r="AR412" s="509"/>
      <c r="AS412" s="509"/>
      <c r="AT412" s="509"/>
      <c r="AU412" s="509"/>
      <c r="AV412" s="509"/>
      <c r="AW412" s="509"/>
      <c r="AX412" s="509"/>
      <c r="AY412" s="91"/>
      <c r="AZ412" s="91"/>
      <c r="BA412" s="82"/>
      <c r="BB412" s="91"/>
      <c r="BC412" s="91"/>
      <c r="BD412" s="91"/>
      <c r="BE412" s="91"/>
      <c r="BF412" s="91"/>
      <c r="BG412" s="91"/>
      <c r="BH412" s="91"/>
      <c r="BI412" s="91"/>
    </row>
    <row r="413" spans="2:61" ht="13.5" customHeight="1">
      <c r="B413" s="389" t="s">
        <v>330</v>
      </c>
      <c r="C413" s="781" t="s">
        <v>223</v>
      </c>
      <c r="D413" s="1747">
        <v>120</v>
      </c>
      <c r="E413" s="252">
        <v>15.79</v>
      </c>
      <c r="F413" s="391">
        <v>5.16</v>
      </c>
      <c r="G413" s="391">
        <v>9.68</v>
      </c>
      <c r="H413" s="270">
        <v>152.71</v>
      </c>
      <c r="I413" s="416">
        <v>52</v>
      </c>
      <c r="J413" s="1966" t="s">
        <v>673</v>
      </c>
      <c r="N413" s="696"/>
      <c r="P413" s="100"/>
      <c r="Q413" s="87"/>
      <c r="R413" s="83"/>
      <c r="S413" s="11"/>
      <c r="V413" s="91"/>
      <c r="W413" s="91"/>
      <c r="X413" s="106"/>
      <c r="Y413" s="106"/>
      <c r="Z413" s="106"/>
      <c r="AA413" s="106"/>
      <c r="AB413" s="106"/>
      <c r="AC413" s="106"/>
      <c r="AD413" s="106"/>
      <c r="AE413" s="106"/>
      <c r="AF413" s="106"/>
      <c r="AG413" s="106"/>
      <c r="AH413" s="106"/>
      <c r="AI413" s="106"/>
      <c r="AJ413" s="106"/>
      <c r="AK413" s="91"/>
      <c r="AL413" s="91"/>
      <c r="AM413" s="91"/>
      <c r="AN413" s="91"/>
      <c r="AO413" s="91"/>
      <c r="AP413" s="176"/>
      <c r="AQ413" s="176"/>
      <c r="AR413" s="91"/>
      <c r="AS413" s="176"/>
      <c r="AT413" s="176"/>
      <c r="AU413" s="91"/>
      <c r="AV413" s="87"/>
      <c r="AW413" s="91"/>
      <c r="AX413" s="91"/>
      <c r="AY413" s="91"/>
      <c r="AZ413" s="91"/>
      <c r="BA413" s="91"/>
      <c r="BB413" s="91"/>
      <c r="BC413" s="91"/>
      <c r="BD413" s="91"/>
      <c r="BE413" s="91"/>
      <c r="BF413" s="91"/>
      <c r="BG413" s="91"/>
      <c r="BH413" s="91"/>
      <c r="BI413" s="91"/>
    </row>
    <row r="414" spans="2:61" ht="15" customHeight="1">
      <c r="B414" s="395" t="s">
        <v>352</v>
      </c>
      <c r="C414" s="781" t="s">
        <v>567</v>
      </c>
      <c r="D414" s="1138">
        <v>190</v>
      </c>
      <c r="E414" s="1903">
        <v>1.57</v>
      </c>
      <c r="F414" s="441">
        <v>7.0170000000000003</v>
      </c>
      <c r="G414" s="926">
        <v>27.744</v>
      </c>
      <c r="H414" s="270">
        <v>180.40899999999999</v>
      </c>
      <c r="I414" s="452">
        <v>35</v>
      </c>
      <c r="J414" s="1577" t="s">
        <v>451</v>
      </c>
      <c r="N414" s="83"/>
      <c r="P414" s="264"/>
      <c r="Q414" s="87"/>
      <c r="R414" s="248"/>
      <c r="S414" s="11"/>
      <c r="V414" s="91"/>
      <c r="W414" s="91"/>
      <c r="X414" s="91"/>
      <c r="Y414" s="147"/>
      <c r="Z414" s="91"/>
      <c r="AA414" s="91"/>
      <c r="AB414" s="91"/>
      <c r="AC414" s="91"/>
      <c r="AD414" s="91"/>
      <c r="AE414" s="91"/>
      <c r="AF414" s="91"/>
      <c r="AG414" s="91"/>
      <c r="AH414" s="91"/>
      <c r="AI414" s="91"/>
      <c r="AJ414" s="91"/>
      <c r="AK414" s="91"/>
      <c r="AL414" s="91"/>
      <c r="AM414" s="540"/>
      <c r="AN414" s="541"/>
      <c r="AO414" s="542"/>
      <c r="AP414" s="543"/>
      <c r="AQ414" s="503"/>
      <c r="AR414" s="503"/>
      <c r="AS414" s="503"/>
      <c r="AT414" s="503"/>
      <c r="AU414" s="503"/>
      <c r="AV414" s="503"/>
      <c r="AW414" s="540"/>
      <c r="AX414" s="540"/>
      <c r="AY414" s="544"/>
      <c r="AZ414" s="91"/>
      <c r="BA414" s="91"/>
      <c r="BB414" s="91"/>
      <c r="BC414" s="91"/>
      <c r="BD414" s="91"/>
      <c r="BE414" s="91"/>
      <c r="BF414" s="91"/>
      <c r="BG414" s="91"/>
      <c r="BH414" s="91"/>
      <c r="BI414" s="91"/>
    </row>
    <row r="415" spans="2:61" ht="13.5" customHeight="1">
      <c r="B415" s="396" t="s">
        <v>11</v>
      </c>
      <c r="C415" s="1231" t="s">
        <v>266</v>
      </c>
      <c r="D415" s="1140">
        <v>200</v>
      </c>
      <c r="E415" s="1894">
        <v>6.1769999999999996</v>
      </c>
      <c r="F415" s="441">
        <v>4.9660000000000002</v>
      </c>
      <c r="G415" s="441">
        <v>18.271999999999998</v>
      </c>
      <c r="H415" s="436">
        <v>141.52099999999999</v>
      </c>
      <c r="I415" s="720">
        <v>70</v>
      </c>
      <c r="J415" s="399" t="s">
        <v>441</v>
      </c>
      <c r="N415" s="248"/>
      <c r="P415" s="102"/>
      <c r="Q415" s="114"/>
      <c r="R415" s="83"/>
      <c r="S415" s="11"/>
      <c r="V415" s="97"/>
      <c r="W415" s="111"/>
      <c r="X415" s="111"/>
      <c r="Y415" s="608"/>
      <c r="Z415" s="111"/>
      <c r="AA415" s="111"/>
      <c r="AB415" s="111"/>
      <c r="AC415" s="111"/>
      <c r="AD415" s="111"/>
      <c r="AE415" s="111"/>
      <c r="AF415" s="111"/>
      <c r="AG415" s="608"/>
      <c r="AH415" s="111"/>
      <c r="AI415" s="111"/>
      <c r="AJ415" s="111"/>
      <c r="AK415" s="91"/>
      <c r="AL415" s="91"/>
      <c r="AM415" s="506"/>
      <c r="AN415" s="506"/>
      <c r="AO415" s="506"/>
      <c r="AP415" s="550"/>
      <c r="AQ415" s="506"/>
      <c r="AR415" s="506"/>
      <c r="AS415" s="506"/>
      <c r="AT415" s="506"/>
      <c r="AU415" s="506"/>
      <c r="AV415" s="506"/>
      <c r="AW415" s="506"/>
      <c r="AX415" s="506"/>
      <c r="AY415" s="506"/>
      <c r="AZ415" s="91"/>
      <c r="BA415" s="91"/>
      <c r="BB415" s="506"/>
      <c r="BC415" s="91"/>
      <c r="BD415" s="91"/>
      <c r="BE415" s="91"/>
      <c r="BF415" s="91"/>
      <c r="BG415" s="91"/>
      <c r="BH415" s="91"/>
      <c r="BI415" s="91"/>
    </row>
    <row r="416" spans="2:61" ht="13.5" customHeight="1">
      <c r="B416" s="397" t="s">
        <v>353</v>
      </c>
      <c r="C416" s="1748" t="s">
        <v>9</v>
      </c>
      <c r="D416" s="1140">
        <v>50</v>
      </c>
      <c r="E416" s="1067">
        <v>1.925</v>
      </c>
      <c r="F416" s="1068">
        <v>0.68799999999999994</v>
      </c>
      <c r="G416" s="1069">
        <v>27.1</v>
      </c>
      <c r="H416" s="1063">
        <v>122.292</v>
      </c>
      <c r="I416" s="1157">
        <v>9</v>
      </c>
      <c r="J416" s="1120" t="s">
        <v>8</v>
      </c>
      <c r="N416" s="11"/>
      <c r="P416" s="266"/>
      <c r="Q416" s="114"/>
      <c r="R416" s="248"/>
      <c r="S416" s="11"/>
      <c r="V416" s="97"/>
      <c r="W416" s="89"/>
      <c r="X416" s="89"/>
      <c r="Y416" s="609"/>
      <c r="Z416" s="89"/>
      <c r="AA416" s="89"/>
      <c r="AB416" s="89"/>
      <c r="AC416" s="89"/>
      <c r="AD416" s="89"/>
      <c r="AE416" s="89"/>
      <c r="AF416" s="609"/>
      <c r="AG416" s="89"/>
      <c r="AH416" s="89"/>
      <c r="AI416" s="89"/>
      <c r="AJ416" s="89"/>
      <c r="AK416" s="91"/>
      <c r="AL416" s="91"/>
      <c r="AM416" s="101"/>
      <c r="AN416" s="101"/>
      <c r="AO416" s="101"/>
      <c r="AP416" s="167"/>
      <c r="AQ416" s="530"/>
      <c r="AR416" s="530"/>
      <c r="AS416" s="530"/>
      <c r="AT416" s="530"/>
      <c r="AU416" s="101"/>
      <c r="AV416" s="144"/>
      <c r="AW416" s="101"/>
      <c r="AX416" s="101"/>
      <c r="AY416" s="166"/>
      <c r="AZ416" s="91"/>
      <c r="BA416" s="91"/>
      <c r="BB416" s="91"/>
      <c r="BC416" s="91"/>
      <c r="BD416" s="91"/>
      <c r="BE416" s="91"/>
      <c r="BF416" s="91"/>
      <c r="BG416" s="91"/>
      <c r="BH416" s="91"/>
      <c r="BI416" s="91"/>
    </row>
    <row r="417" spans="2:61" ht="15.75" customHeight="1" thickBot="1">
      <c r="B417" s="1136"/>
      <c r="C417" s="1578" t="s">
        <v>395</v>
      </c>
      <c r="D417" s="1556">
        <v>40</v>
      </c>
      <c r="E417" s="252">
        <v>2.2599999999999998</v>
      </c>
      <c r="F417" s="391">
        <v>0.6</v>
      </c>
      <c r="G417" s="1424">
        <v>16.745999999999999</v>
      </c>
      <c r="H417" s="1828">
        <v>81.424000000000007</v>
      </c>
      <c r="I417" s="276">
        <v>10</v>
      </c>
      <c r="J417" s="1123" t="s">
        <v>8</v>
      </c>
      <c r="N417" s="83"/>
      <c r="P417" s="266"/>
      <c r="Q417" s="87"/>
      <c r="R417" s="248"/>
      <c r="S417" s="11"/>
      <c r="V417" s="91"/>
      <c r="W417" s="89"/>
      <c r="X417" s="89"/>
      <c r="Y417" s="82"/>
      <c r="Z417" s="609"/>
      <c r="AA417" s="89"/>
      <c r="AB417" s="89"/>
      <c r="AC417" s="89"/>
      <c r="AD417" s="89"/>
      <c r="AE417" s="89"/>
      <c r="AF417" s="89"/>
      <c r="AG417" s="89"/>
      <c r="AH417" s="89"/>
      <c r="AI417" s="89"/>
      <c r="AJ417" s="89"/>
      <c r="AK417" s="91"/>
      <c r="AL417" s="91"/>
      <c r="AM417" s="562"/>
      <c r="AN417" s="562"/>
      <c r="AO417" s="562"/>
      <c r="AP417" s="567"/>
      <c r="AQ417" s="562"/>
      <c r="AR417" s="562"/>
      <c r="AS417" s="562"/>
      <c r="AT417" s="562"/>
      <c r="AU417" s="563"/>
      <c r="AV417" s="563"/>
      <c r="AW417" s="562"/>
      <c r="AX417" s="562"/>
      <c r="AY417" s="562"/>
      <c r="AZ417" s="91"/>
      <c r="BA417" s="91"/>
      <c r="BB417" s="91"/>
      <c r="BC417" s="91"/>
      <c r="BD417" s="91"/>
      <c r="BE417" s="91"/>
      <c r="BF417" s="91"/>
      <c r="BG417" s="91"/>
      <c r="BH417" s="91"/>
      <c r="BI417" s="91"/>
    </row>
    <row r="418" spans="2:61" ht="14.25" customHeight="1">
      <c r="B418" s="405" t="s">
        <v>333</v>
      </c>
      <c r="D418" s="333">
        <f>SUM(D413:D417)</f>
        <v>600</v>
      </c>
      <c r="E418" s="406">
        <f>SUM(E413:E417)</f>
        <v>27.722000000000001</v>
      </c>
      <c r="F418" s="407">
        <f>SUM(F413:F417)</f>
        <v>18.431000000000001</v>
      </c>
      <c r="G418" s="408">
        <f>SUM(G413:G417)</f>
        <v>99.541999999999987</v>
      </c>
      <c r="H418" s="409">
        <f>SUM(H413:H417)</f>
        <v>678.35599999999999</v>
      </c>
      <c r="I418" s="1078" t="s">
        <v>528</v>
      </c>
      <c r="J418" s="1079" t="s">
        <v>358</v>
      </c>
      <c r="L418" s="266"/>
      <c r="M418" s="114"/>
      <c r="N418" s="248"/>
      <c r="P418" s="1713"/>
      <c r="Q418" s="707"/>
      <c r="R418" s="1153"/>
      <c r="S418" s="11"/>
      <c r="V418" s="91"/>
      <c r="W418" s="89"/>
      <c r="X418" s="89"/>
      <c r="Y418" s="82"/>
      <c r="Z418" s="89"/>
      <c r="AA418" s="609"/>
      <c r="AB418" s="89"/>
      <c r="AC418" s="89"/>
      <c r="AD418" s="89"/>
      <c r="AE418" s="89"/>
      <c r="AF418" s="89"/>
      <c r="AG418" s="89"/>
      <c r="AH418" s="89"/>
      <c r="AI418" s="232"/>
      <c r="AJ418" s="89"/>
      <c r="AK418" s="91"/>
      <c r="AL418" s="91"/>
      <c r="AM418" s="91"/>
      <c r="AN418" s="91"/>
      <c r="AO418" s="91"/>
      <c r="AP418" s="91"/>
      <c r="AQ418" s="91"/>
      <c r="AR418" s="91"/>
      <c r="AS418" s="91"/>
      <c r="AT418" s="91"/>
      <c r="AU418" s="91"/>
      <c r="AV418" s="91"/>
      <c r="AW418" s="91"/>
      <c r="AX418" s="91"/>
      <c r="AY418" s="91"/>
      <c r="AZ418" s="91"/>
      <c r="BA418" s="91"/>
      <c r="BB418" s="91"/>
      <c r="BC418" s="91"/>
      <c r="BD418" s="91"/>
      <c r="BE418" s="91"/>
      <c r="BF418" s="91"/>
      <c r="BG418" s="91"/>
      <c r="BH418" s="91"/>
      <c r="BI418" s="91"/>
    </row>
    <row r="419" spans="2:61" ht="12" customHeight="1">
      <c r="B419" s="1100"/>
      <c r="C419" s="871" t="s">
        <v>10</v>
      </c>
      <c r="D419" s="933">
        <v>0.25</v>
      </c>
      <c r="E419" s="873">
        <v>22.5</v>
      </c>
      <c r="F419" s="874">
        <v>23</v>
      </c>
      <c r="G419" s="875">
        <v>95.75</v>
      </c>
      <c r="H419" s="1099">
        <v>680</v>
      </c>
      <c r="I419" s="1093">
        <f>H419-H418</f>
        <v>1.6440000000000055</v>
      </c>
      <c r="J419" s="1019" t="s">
        <v>496</v>
      </c>
      <c r="L419" s="266"/>
      <c r="M419" s="87"/>
      <c r="N419" s="248"/>
      <c r="P419" s="709"/>
      <c r="Q419" s="695"/>
      <c r="R419" s="696"/>
      <c r="S419" s="11"/>
      <c r="V419" s="91"/>
      <c r="W419" s="89"/>
      <c r="X419" s="89"/>
      <c r="Y419" s="82"/>
      <c r="Z419" s="89"/>
      <c r="AA419" s="89"/>
      <c r="AB419" s="89"/>
      <c r="AC419" s="89"/>
      <c r="AD419" s="89"/>
      <c r="AE419" s="89"/>
      <c r="AF419" s="89"/>
      <c r="AG419" s="89"/>
      <c r="AH419" s="89"/>
      <c r="AI419" s="89"/>
      <c r="AJ419" s="89"/>
      <c r="AK419" s="91"/>
      <c r="AL419" s="91"/>
      <c r="AM419" s="91"/>
      <c r="AN419" s="91"/>
      <c r="AO419" s="91"/>
      <c r="AP419" s="91"/>
      <c r="AQ419" s="91"/>
      <c r="AR419" s="91"/>
      <c r="AS419" s="91"/>
      <c r="AT419" s="91"/>
      <c r="AU419" s="91"/>
      <c r="AV419" s="504"/>
      <c r="AW419" s="91"/>
      <c r="AX419" s="504"/>
      <c r="AY419" s="91"/>
      <c r="AZ419" s="91"/>
      <c r="BA419" s="91"/>
      <c r="BB419" s="91"/>
      <c r="BC419" s="91"/>
      <c r="BD419" s="91"/>
      <c r="BE419" s="91"/>
      <c r="BF419" s="91"/>
      <c r="BG419" s="91"/>
      <c r="BH419" s="91"/>
      <c r="BI419" s="91"/>
    </row>
    <row r="420" spans="2:61" ht="12" customHeight="1" thickBot="1">
      <c r="B420" s="195"/>
      <c r="C420" s="412" t="s">
        <v>505</v>
      </c>
      <c r="D420" s="1098"/>
      <c r="E420" s="1154">
        <v>5.8</v>
      </c>
      <c r="F420" s="1155">
        <v>-4.97</v>
      </c>
      <c r="G420" s="1155">
        <v>0.99</v>
      </c>
      <c r="H420" s="1156">
        <v>-0.06</v>
      </c>
      <c r="I420" s="411"/>
      <c r="J420" s="227"/>
      <c r="L420" s="1713"/>
      <c r="M420" s="707"/>
      <c r="N420" s="1153"/>
      <c r="P420" s="100"/>
      <c r="Q420" s="87"/>
      <c r="R420" s="83"/>
      <c r="S420" s="11"/>
      <c r="V420" s="91"/>
      <c r="W420" s="89"/>
      <c r="X420" s="89"/>
      <c r="Y420" s="82"/>
      <c r="Z420" s="89"/>
      <c r="AA420" s="609"/>
      <c r="AB420" s="89"/>
      <c r="AC420" s="89"/>
      <c r="AD420" s="89"/>
      <c r="AE420" s="89"/>
      <c r="AF420" s="89"/>
      <c r="AG420" s="89"/>
      <c r="AH420" s="89"/>
      <c r="AI420" s="89"/>
      <c r="AJ420" s="89"/>
      <c r="AK420" s="91"/>
      <c r="AL420" s="91"/>
      <c r="AM420" s="91"/>
      <c r="AN420" s="91"/>
      <c r="AO420" s="91"/>
      <c r="AP420" s="512"/>
      <c r="AQ420" s="91"/>
      <c r="AR420" s="91"/>
      <c r="AS420" s="91"/>
      <c r="AT420" s="91"/>
      <c r="AU420" s="91"/>
      <c r="AV420" s="91"/>
      <c r="AW420" s="91"/>
      <c r="AX420" s="504"/>
      <c r="AY420" s="91"/>
      <c r="AZ420" s="91"/>
      <c r="BA420" s="91"/>
      <c r="BB420" s="91"/>
      <c r="BC420" s="91"/>
      <c r="BD420" s="91"/>
      <c r="BE420" s="91"/>
      <c r="BF420" s="91"/>
      <c r="BG420" s="91"/>
      <c r="BH420" s="91"/>
      <c r="BI420" s="91"/>
    </row>
    <row r="421" spans="2:61" ht="14.25" customHeight="1">
      <c r="B421" s="363"/>
      <c r="C421" s="156" t="s">
        <v>152</v>
      </c>
      <c r="D421" s="363"/>
      <c r="E421" s="49"/>
      <c r="F421" s="414"/>
      <c r="G421" s="414"/>
      <c r="H421" s="414"/>
      <c r="I421" s="415"/>
      <c r="J421" s="440"/>
      <c r="L421" s="709"/>
      <c r="M421" s="695"/>
      <c r="N421" s="696"/>
      <c r="P421" s="709"/>
      <c r="Q421" s="87"/>
      <c r="R421" s="556"/>
      <c r="S421" s="11"/>
      <c r="V421" s="91"/>
      <c r="W421" s="89"/>
      <c r="X421" s="89"/>
      <c r="Y421" s="82"/>
      <c r="Z421" s="89"/>
      <c r="AA421" s="89"/>
      <c r="AB421" s="89"/>
      <c r="AC421" s="89"/>
      <c r="AD421" s="89"/>
      <c r="AE421" s="89"/>
      <c r="AF421" s="89"/>
      <c r="AG421" s="89"/>
      <c r="AH421" s="89"/>
      <c r="AI421" s="89"/>
      <c r="AJ421" s="89"/>
      <c r="AK421" s="91"/>
      <c r="AL421" s="91"/>
      <c r="AM421" s="91"/>
      <c r="AN421" s="91"/>
      <c r="AO421" s="91"/>
      <c r="AP421" s="91"/>
      <c r="AQ421" s="91"/>
      <c r="AR421" s="91"/>
      <c r="AS421" s="91"/>
      <c r="AT421" s="91"/>
      <c r="AU421" s="91"/>
      <c r="AV421" s="91"/>
      <c r="AW421" s="91"/>
      <c r="AX421" s="91"/>
      <c r="AY421" s="91"/>
      <c r="AZ421" s="91"/>
      <c r="BA421" s="91"/>
      <c r="BB421" s="91"/>
      <c r="BC421" s="91"/>
      <c r="BD421" s="91"/>
      <c r="BE421" s="91"/>
      <c r="BF421" s="91"/>
      <c r="BG421" s="91"/>
      <c r="BH421" s="91"/>
      <c r="BI421" s="91"/>
    </row>
    <row r="422" spans="2:61" ht="12.75" customHeight="1">
      <c r="B422" s="402"/>
      <c r="C422" s="1582" t="s">
        <v>564</v>
      </c>
      <c r="D422" s="1818">
        <v>70</v>
      </c>
      <c r="E422" s="173">
        <v>0.61299999999999999</v>
      </c>
      <c r="F422" s="431">
        <v>8.7999999999999995E-2</v>
      </c>
      <c r="G422" s="431">
        <v>1.75</v>
      </c>
      <c r="H422" s="451">
        <v>9.8800000000000008</v>
      </c>
      <c r="I422" s="716">
        <v>1</v>
      </c>
      <c r="J422" s="1118" t="s">
        <v>400</v>
      </c>
      <c r="L422" s="100"/>
      <c r="M422" s="87"/>
      <c r="N422" s="83"/>
      <c r="P422" s="709"/>
      <c r="Q422" s="114"/>
      <c r="R422" s="556"/>
      <c r="S422" s="11"/>
      <c r="V422" s="91"/>
      <c r="W422" s="89"/>
      <c r="X422" s="89"/>
      <c r="Y422" s="82"/>
      <c r="Z422" s="89"/>
      <c r="AA422" s="609"/>
      <c r="AB422" s="89"/>
      <c r="AC422" s="89"/>
      <c r="AD422" s="89"/>
      <c r="AE422" s="89"/>
      <c r="AF422" s="89"/>
      <c r="AG422" s="89"/>
      <c r="AH422" s="89"/>
      <c r="AI422" s="89"/>
      <c r="AJ422" s="89"/>
      <c r="AK422" s="91"/>
      <c r="AL422" s="91"/>
      <c r="AM422" s="91"/>
      <c r="AN422" s="91"/>
      <c r="AO422" s="91"/>
      <c r="AP422" s="91"/>
      <c r="AQ422" s="91"/>
      <c r="AR422" s="91"/>
      <c r="AS422" s="91"/>
      <c r="AT422" s="91"/>
      <c r="AU422" s="91"/>
      <c r="AV422" s="91"/>
      <c r="AW422" s="91"/>
      <c r="AX422" s="91"/>
      <c r="AY422" s="91"/>
      <c r="AZ422" s="91"/>
      <c r="BA422" s="91"/>
      <c r="BB422" s="91"/>
      <c r="BC422" s="91"/>
      <c r="BD422" s="91"/>
      <c r="BE422" s="91"/>
      <c r="BF422" s="91"/>
      <c r="BG422" s="91"/>
      <c r="BH422" s="91"/>
      <c r="BI422" s="91"/>
    </row>
    <row r="423" spans="2:61" ht="12" customHeight="1">
      <c r="B423" s="389" t="s">
        <v>330</v>
      </c>
      <c r="C423" s="1240" t="s">
        <v>549</v>
      </c>
      <c r="D423" s="1243">
        <v>250</v>
      </c>
      <c r="E423" s="717">
        <v>4.5579999999999998</v>
      </c>
      <c r="F423" s="391">
        <v>6.718</v>
      </c>
      <c r="G423" s="398">
        <v>17.18</v>
      </c>
      <c r="H423" s="392">
        <v>147.41399999999999</v>
      </c>
      <c r="I423" s="393">
        <v>23</v>
      </c>
      <c r="J423" s="1971" t="s">
        <v>656</v>
      </c>
      <c r="L423" s="709"/>
      <c r="M423" s="87"/>
      <c r="N423" s="556"/>
      <c r="P423" s="316"/>
      <c r="Q423" s="114"/>
      <c r="R423" s="248"/>
      <c r="S423" s="11"/>
      <c r="V423" s="91"/>
      <c r="W423" s="91"/>
      <c r="X423" s="106"/>
      <c r="Y423" s="106"/>
      <c r="Z423" s="106"/>
      <c r="AA423" s="106"/>
      <c r="AB423" s="106"/>
      <c r="AC423" s="106"/>
      <c r="AD423" s="106"/>
      <c r="AE423" s="106"/>
      <c r="AF423" s="106"/>
      <c r="AG423" s="106"/>
      <c r="AH423" s="106"/>
      <c r="AI423" s="106"/>
      <c r="AJ423" s="106"/>
      <c r="AK423" s="91"/>
      <c r="AL423" s="91"/>
      <c r="AM423" s="91"/>
      <c r="AN423" s="91"/>
      <c r="AO423" s="91"/>
      <c r="AP423" s="91"/>
      <c r="AQ423" s="91"/>
      <c r="AR423" s="91"/>
      <c r="AS423" s="91"/>
      <c r="AT423" s="91"/>
      <c r="AU423" s="91"/>
      <c r="AV423" s="91"/>
      <c r="AW423" s="91"/>
      <c r="AX423" s="91"/>
      <c r="AY423" s="91"/>
      <c r="AZ423" s="91"/>
      <c r="BA423" s="91"/>
      <c r="BB423" s="91"/>
      <c r="BC423" s="91"/>
      <c r="BD423" s="91"/>
      <c r="BE423" s="91"/>
      <c r="BF423" s="91"/>
      <c r="BG423" s="91"/>
      <c r="BH423" s="91"/>
      <c r="BI423" s="91"/>
    </row>
    <row r="424" spans="2:61" ht="12.75" customHeight="1">
      <c r="B424" s="395" t="s">
        <v>352</v>
      </c>
      <c r="C424" s="1228" t="s">
        <v>231</v>
      </c>
      <c r="D424" s="1852">
        <v>210</v>
      </c>
      <c r="E424" s="1423">
        <v>18.498999999999999</v>
      </c>
      <c r="F424" s="1424">
        <v>22.995000000000001</v>
      </c>
      <c r="G424" s="1424">
        <v>27.72</v>
      </c>
      <c r="H424" s="392">
        <v>386.83100000000002</v>
      </c>
      <c r="I424" s="442">
        <v>56</v>
      </c>
      <c r="J424" s="1537" t="s">
        <v>387</v>
      </c>
      <c r="L424" s="709"/>
      <c r="M424" s="114"/>
      <c r="N424" s="556"/>
      <c r="P424" s="100"/>
      <c r="Q424" s="87"/>
      <c r="R424" s="83"/>
      <c r="S424" s="11"/>
      <c r="V424" s="91"/>
      <c r="W424" s="91"/>
      <c r="X424" s="106"/>
      <c r="Y424" s="106"/>
      <c r="Z424" s="106"/>
      <c r="AA424" s="106"/>
      <c r="AB424" s="106"/>
      <c r="AC424" s="106"/>
      <c r="AD424" s="106"/>
      <c r="AE424" s="106"/>
      <c r="AF424" s="106"/>
      <c r="AG424" s="106"/>
      <c r="AH424" s="106"/>
      <c r="AI424" s="106"/>
      <c r="AJ424" s="106"/>
      <c r="AK424" s="91"/>
      <c r="AL424" s="91"/>
      <c r="AM424" s="91"/>
      <c r="AN424" s="91"/>
      <c r="AO424" s="91"/>
      <c r="AP424" s="91"/>
      <c r="AQ424" s="91"/>
      <c r="AR424" s="91"/>
      <c r="AS424" s="91"/>
      <c r="AT424" s="91"/>
      <c r="AU424" s="91"/>
      <c r="AV424" s="91"/>
      <c r="AW424" s="91"/>
      <c r="AX424" s="91"/>
      <c r="AY424" s="91"/>
      <c r="AZ424" s="91"/>
      <c r="BA424" s="91"/>
      <c r="BB424" s="91"/>
      <c r="BC424" s="91"/>
      <c r="BD424" s="91"/>
      <c r="BE424" s="91"/>
      <c r="BF424" s="91"/>
      <c r="BG424" s="91"/>
      <c r="BH424" s="91"/>
      <c r="BI424" s="91"/>
    </row>
    <row r="425" spans="2:61" ht="13.5" customHeight="1">
      <c r="B425" s="396" t="s">
        <v>11</v>
      </c>
      <c r="C425" s="1240" t="s">
        <v>335</v>
      </c>
      <c r="D425" s="1244">
        <v>200</v>
      </c>
      <c r="E425" s="1124">
        <v>1</v>
      </c>
      <c r="F425" s="722">
        <v>0.2</v>
      </c>
      <c r="G425" s="722">
        <v>20.2</v>
      </c>
      <c r="H425" s="1749">
        <v>86</v>
      </c>
      <c r="I425" s="1750">
        <v>75</v>
      </c>
      <c r="J425" s="1685" t="s">
        <v>514</v>
      </c>
      <c r="L425" s="316"/>
      <c r="M425" s="114"/>
      <c r="N425" s="248"/>
      <c r="O425" s="106"/>
      <c r="P425" s="100"/>
      <c r="Q425" s="87"/>
      <c r="R425" s="83"/>
      <c r="S425" s="11"/>
      <c r="V425" s="91"/>
      <c r="W425" s="91"/>
      <c r="X425" s="106"/>
      <c r="Y425" s="106"/>
      <c r="Z425" s="106"/>
      <c r="AA425" s="106"/>
      <c r="AB425" s="106"/>
      <c r="AC425" s="106"/>
      <c r="AD425" s="106"/>
      <c r="AE425" s="106"/>
      <c r="AF425" s="106"/>
      <c r="AG425" s="106"/>
      <c r="AH425" s="106"/>
      <c r="AI425" s="106"/>
      <c r="AJ425" s="106"/>
      <c r="AK425" s="91"/>
      <c r="AL425" s="91"/>
      <c r="AM425" s="91"/>
      <c r="AN425" s="91"/>
      <c r="AO425" s="91"/>
      <c r="AP425" s="91"/>
      <c r="AQ425" s="91"/>
      <c r="AR425" s="91"/>
      <c r="AS425" s="91"/>
      <c r="AT425" s="91"/>
      <c r="AU425" s="91"/>
      <c r="AV425" s="91"/>
      <c r="AW425" s="91"/>
      <c r="AX425" s="91"/>
      <c r="AY425" s="91"/>
      <c r="AZ425" s="91"/>
      <c r="BA425" s="91"/>
      <c r="BB425" s="91"/>
      <c r="BC425" s="91"/>
      <c r="BD425" s="91"/>
      <c r="BE425" s="91"/>
      <c r="BF425" s="91"/>
      <c r="BG425" s="91"/>
      <c r="BH425" s="91"/>
      <c r="BI425" s="91"/>
    </row>
    <row r="426" spans="2:61" ht="12.75" customHeight="1">
      <c r="B426" s="397" t="s">
        <v>353</v>
      </c>
      <c r="C426" s="1240" t="s">
        <v>9</v>
      </c>
      <c r="D426" s="1853">
        <v>70</v>
      </c>
      <c r="E426" s="1824">
        <v>2.6949999999999998</v>
      </c>
      <c r="F426" s="1825">
        <v>0.96299999999999997</v>
      </c>
      <c r="G426" s="1822">
        <v>34.54</v>
      </c>
      <c r="H426" s="1826">
        <v>171.209</v>
      </c>
      <c r="I426" s="393">
        <v>9</v>
      </c>
      <c r="J426" s="1118" t="s">
        <v>8</v>
      </c>
      <c r="L426" s="100"/>
      <c r="M426" s="87"/>
      <c r="N426" s="83"/>
      <c r="O426" s="106"/>
      <c r="P426" s="31"/>
      <c r="Q426" s="7"/>
      <c r="R426" s="248"/>
      <c r="S426" s="11"/>
      <c r="V426" s="91"/>
      <c r="W426" s="91"/>
      <c r="X426" s="106"/>
      <c r="Y426" s="106"/>
      <c r="Z426" s="106"/>
      <c r="AA426" s="106"/>
      <c r="AB426" s="106"/>
      <c r="AC426" s="106"/>
      <c r="AD426" s="106"/>
      <c r="AE426" s="106"/>
      <c r="AF426" s="106"/>
      <c r="AG426" s="106"/>
      <c r="AH426" s="106"/>
      <c r="AI426" s="106"/>
      <c r="AJ426" s="106"/>
      <c r="AK426" s="91"/>
      <c r="AL426" s="91"/>
      <c r="AM426" s="91"/>
      <c r="AN426" s="91"/>
      <c r="AO426" s="91"/>
      <c r="AP426" s="91"/>
      <c r="AQ426" s="91"/>
      <c r="AR426" s="91"/>
      <c r="AS426" s="91"/>
      <c r="AT426" s="91"/>
      <c r="AU426" s="91"/>
      <c r="AV426" s="91"/>
      <c r="AW426" s="91"/>
      <c r="AX426" s="91"/>
      <c r="AY426" s="91"/>
      <c r="AZ426" s="91"/>
      <c r="BA426" s="91"/>
      <c r="BB426" s="91"/>
      <c r="BC426" s="91"/>
      <c r="BD426" s="91"/>
      <c r="BE426" s="91"/>
      <c r="BF426" s="91"/>
      <c r="BG426" s="91"/>
      <c r="BH426" s="91"/>
      <c r="BI426" s="91"/>
    </row>
    <row r="427" spans="2:61" ht="12.75" customHeight="1">
      <c r="B427" s="402"/>
      <c r="C427" s="1110" t="s">
        <v>395</v>
      </c>
      <c r="D427" s="1138">
        <v>50</v>
      </c>
      <c r="E427" s="1898">
        <v>2.8250000000000002</v>
      </c>
      <c r="F427" s="722">
        <v>0.75</v>
      </c>
      <c r="G427" s="855">
        <v>20.931999999999999</v>
      </c>
      <c r="H427" s="1872">
        <v>101.78</v>
      </c>
      <c r="I427" s="393">
        <v>10</v>
      </c>
      <c r="J427" s="1118" t="s">
        <v>8</v>
      </c>
      <c r="L427" s="100"/>
      <c r="M427" s="87"/>
      <c r="N427" s="83"/>
      <c r="O427" s="523"/>
      <c r="P427" s="106"/>
      <c r="Q427" s="11"/>
      <c r="R427" s="11"/>
      <c r="S427" s="11"/>
      <c r="V427" s="91"/>
      <c r="W427" s="91"/>
      <c r="X427" s="106"/>
      <c r="Y427" s="106"/>
      <c r="Z427" s="106"/>
      <c r="AA427" s="106"/>
      <c r="AB427" s="106"/>
      <c r="AC427" s="106"/>
      <c r="AD427" s="106"/>
      <c r="AE427" s="106"/>
      <c r="AF427" s="106"/>
      <c r="AG427" s="106"/>
      <c r="AH427" s="106"/>
      <c r="AI427" s="106"/>
      <c r="AJ427" s="106"/>
      <c r="AK427" s="91"/>
      <c r="AL427" s="91"/>
      <c r="AM427" s="91"/>
      <c r="AN427" s="91"/>
      <c r="AO427" s="91"/>
      <c r="AP427" s="91"/>
      <c r="AQ427" s="91"/>
      <c r="AR427" s="91"/>
      <c r="AS427" s="91"/>
      <c r="AT427" s="91"/>
      <c r="AU427" s="91"/>
      <c r="AV427" s="91"/>
      <c r="AW427" s="91"/>
      <c r="AX427" s="91"/>
      <c r="AY427" s="91"/>
      <c r="AZ427" s="91"/>
      <c r="BA427" s="91"/>
      <c r="BB427" s="91"/>
      <c r="BC427" s="91"/>
      <c r="BD427" s="91"/>
      <c r="BE427" s="91"/>
      <c r="BF427" s="91"/>
      <c r="BG427" s="91"/>
      <c r="BH427" s="91"/>
      <c r="BI427" s="91"/>
    </row>
    <row r="428" spans="2:61" ht="12.75" customHeight="1" thickBot="1">
      <c r="B428" s="830"/>
      <c r="C428" s="419" t="s">
        <v>527</v>
      </c>
      <c r="D428" s="404">
        <v>110</v>
      </c>
      <c r="E428" s="180">
        <v>0.44</v>
      </c>
      <c r="F428" s="729">
        <v>0.44</v>
      </c>
      <c r="G428" s="729">
        <v>10.78</v>
      </c>
      <c r="H428" s="718">
        <v>51.7</v>
      </c>
      <c r="I428" s="724">
        <v>77</v>
      </c>
      <c r="J428" s="1121" t="s">
        <v>444</v>
      </c>
      <c r="L428" s="31"/>
      <c r="M428" s="7"/>
      <c r="N428" s="248"/>
      <c r="O428" s="673"/>
      <c r="P428" s="5"/>
      <c r="Q428" s="11"/>
      <c r="R428" s="11"/>
      <c r="S428" s="11"/>
      <c r="V428" s="91"/>
      <c r="W428" s="91"/>
      <c r="X428" s="106"/>
      <c r="Y428" s="106"/>
      <c r="Z428" s="106"/>
      <c r="AA428" s="106"/>
      <c r="AB428" s="106"/>
      <c r="AC428" s="106"/>
      <c r="AD428" s="106"/>
      <c r="AE428" s="106"/>
      <c r="AF428" s="106"/>
      <c r="AG428" s="106"/>
      <c r="AH428" s="106"/>
      <c r="AI428" s="106"/>
      <c r="AJ428" s="106"/>
      <c r="AK428" s="91"/>
      <c r="AL428" s="91"/>
      <c r="AM428" s="91"/>
      <c r="AN428" s="91"/>
      <c r="AO428" s="91"/>
      <c r="AP428" s="91"/>
      <c r="AQ428" s="91"/>
      <c r="AR428" s="91"/>
      <c r="AS428" s="91"/>
      <c r="AT428" s="91"/>
      <c r="AU428" s="91"/>
      <c r="AV428" s="91"/>
      <c r="AW428" s="91"/>
      <c r="AX428" s="91"/>
      <c r="AY428" s="91"/>
      <c r="AZ428" s="91"/>
      <c r="BA428" s="91"/>
      <c r="BB428" s="91"/>
      <c r="BC428" s="91"/>
      <c r="BD428" s="91"/>
      <c r="BE428" s="91"/>
      <c r="BF428" s="91"/>
      <c r="BG428" s="91"/>
      <c r="BH428" s="91"/>
      <c r="BI428" s="91"/>
    </row>
    <row r="429" spans="2:61" ht="12.75" customHeight="1">
      <c r="B429" s="1266" t="s">
        <v>337</v>
      </c>
      <c r="C429" s="34"/>
      <c r="D429" s="1561">
        <f>SUM(D422:D428)</f>
        <v>960</v>
      </c>
      <c r="E429" s="422">
        <f>SUM(E422:E428)</f>
        <v>30.63</v>
      </c>
      <c r="F429" s="407">
        <f>SUM(F422:F428)</f>
        <v>32.154000000000003</v>
      </c>
      <c r="G429" s="423">
        <f>SUM(G422:G428)</f>
        <v>133.10199999999998</v>
      </c>
      <c r="H429" s="424">
        <f>SUM(H422:H428)</f>
        <v>954.81400000000008</v>
      </c>
      <c r="I429" s="1082" t="s">
        <v>528</v>
      </c>
      <c r="J429" s="1079" t="s">
        <v>358</v>
      </c>
      <c r="L429" s="696"/>
      <c r="M429" s="707"/>
      <c r="N429" s="696"/>
      <c r="O429" s="106"/>
      <c r="P429" s="106"/>
      <c r="V429" s="91"/>
      <c r="W429" s="91"/>
      <c r="X429" s="106"/>
      <c r="Y429" s="106"/>
      <c r="Z429" s="106"/>
      <c r="AA429" s="106"/>
      <c r="AB429" s="106"/>
      <c r="AC429" s="106"/>
      <c r="AD429" s="106"/>
      <c r="AE429" s="106"/>
      <c r="AF429" s="106"/>
      <c r="AG429" s="106"/>
      <c r="AH429" s="106"/>
      <c r="AI429" s="106"/>
      <c r="AJ429" s="106"/>
      <c r="AK429" s="91"/>
      <c r="AL429" s="91"/>
      <c r="AM429" s="91"/>
      <c r="AN429" s="91"/>
      <c r="AO429" s="91"/>
      <c r="AP429" s="91"/>
      <c r="AQ429" s="91"/>
      <c r="AR429" s="91"/>
      <c r="AS429" s="91"/>
      <c r="AT429" s="91"/>
      <c r="AU429" s="91"/>
      <c r="AV429" s="91"/>
      <c r="AW429" s="91"/>
      <c r="AX429" s="91"/>
      <c r="AY429" s="91"/>
      <c r="AZ429" s="91"/>
      <c r="BA429" s="91"/>
      <c r="BB429" s="91"/>
      <c r="BC429" s="91"/>
      <c r="BD429" s="91"/>
      <c r="BE429" s="91"/>
      <c r="BF429" s="91"/>
      <c r="BG429" s="91"/>
      <c r="BH429" s="91"/>
      <c r="BI429" s="91"/>
    </row>
    <row r="430" spans="2:61" ht="12.75" customHeight="1">
      <c r="B430" s="160"/>
      <c r="C430" s="871" t="s">
        <v>10</v>
      </c>
      <c r="D430" s="933">
        <v>0.35</v>
      </c>
      <c r="E430" s="873">
        <v>31.5</v>
      </c>
      <c r="F430" s="874">
        <v>32.200000000000003</v>
      </c>
      <c r="G430" s="875">
        <v>134.05000000000001</v>
      </c>
      <c r="H430" s="876">
        <v>952</v>
      </c>
      <c r="I430" s="1318">
        <f>H430-H429</f>
        <v>-2.8140000000000782</v>
      </c>
      <c r="J430" s="1019" t="s">
        <v>496</v>
      </c>
      <c r="L430" s="696"/>
      <c r="M430" s="707"/>
      <c r="N430" s="696"/>
      <c r="O430" s="106"/>
      <c r="P430" s="106"/>
      <c r="V430" s="91"/>
      <c r="W430" s="91"/>
      <c r="X430" s="106"/>
      <c r="Y430" s="106"/>
      <c r="Z430" s="106"/>
      <c r="AA430" s="106"/>
      <c r="AB430" s="106"/>
      <c r="AC430" s="106"/>
      <c r="AD430" s="106"/>
      <c r="AE430" s="106"/>
      <c r="AF430" s="106"/>
      <c r="AG430" s="106"/>
      <c r="AH430" s="106"/>
      <c r="AI430" s="106"/>
      <c r="AJ430" s="106"/>
      <c r="AK430" s="91"/>
      <c r="AL430" s="91"/>
      <c r="AM430" s="91"/>
      <c r="AN430" s="91"/>
      <c r="AO430" s="91"/>
      <c r="AP430" s="91"/>
      <c r="AQ430" s="91"/>
      <c r="AR430" s="91"/>
      <c r="AS430" s="91"/>
      <c r="AT430" s="91"/>
      <c r="AU430" s="91"/>
      <c r="AV430" s="91"/>
      <c r="AW430" s="91"/>
      <c r="AX430" s="91"/>
      <c r="AY430" s="91"/>
      <c r="AZ430" s="91"/>
      <c r="BA430" s="91"/>
      <c r="BB430" s="91"/>
      <c r="BC430" s="91"/>
      <c r="BD430" s="91"/>
      <c r="BE430" s="91"/>
      <c r="BF430" s="91"/>
      <c r="BG430" s="91"/>
      <c r="BH430" s="91"/>
      <c r="BI430" s="91"/>
    </row>
    <row r="431" spans="2:61" ht="15.75" thickBot="1">
      <c r="B431" s="195"/>
      <c r="C431" s="1097" t="s">
        <v>505</v>
      </c>
      <c r="D431" s="1550"/>
      <c r="E431" s="1583">
        <v>-0.97</v>
      </c>
      <c r="F431" s="1068">
        <v>-0.05</v>
      </c>
      <c r="G431" s="1068">
        <v>-0.25</v>
      </c>
      <c r="H431" s="1068">
        <v>0.1</v>
      </c>
      <c r="I431" s="411"/>
      <c r="J431" s="227"/>
      <c r="L431" s="696"/>
      <c r="M431" s="707"/>
      <c r="N431" s="696"/>
      <c r="O431" s="106"/>
      <c r="P431" s="106"/>
      <c r="V431" s="91"/>
      <c r="W431" s="91"/>
      <c r="X431" s="106"/>
      <c r="Y431" s="106"/>
      <c r="Z431" s="106"/>
      <c r="AA431" s="106"/>
      <c r="AB431" s="106"/>
      <c r="AC431" s="106"/>
      <c r="AD431" s="106"/>
      <c r="AE431" s="106"/>
      <c r="AF431" s="106"/>
      <c r="AG431" s="106"/>
      <c r="AH431" s="106"/>
      <c r="AI431" s="106"/>
      <c r="AJ431" s="106"/>
      <c r="AK431" s="91"/>
      <c r="AL431" s="91"/>
      <c r="AM431" s="91"/>
      <c r="AN431" s="91"/>
      <c r="AO431" s="91"/>
      <c r="AP431" s="91"/>
      <c r="AQ431" s="91"/>
      <c r="AR431" s="91"/>
      <c r="AS431" s="91"/>
      <c r="AT431" s="91"/>
      <c r="AU431" s="91"/>
      <c r="AV431" s="91"/>
      <c r="AW431" s="91"/>
      <c r="AX431" s="91"/>
      <c r="AY431" s="91"/>
      <c r="AZ431" s="91"/>
      <c r="BA431" s="91"/>
      <c r="BB431" s="91"/>
      <c r="BC431" s="91"/>
      <c r="BD431" s="91"/>
      <c r="BE431" s="91"/>
      <c r="BF431" s="91"/>
      <c r="BG431" s="91"/>
      <c r="BH431" s="91"/>
      <c r="BI431" s="91"/>
    </row>
    <row r="432" spans="2:61" ht="15.75" customHeight="1">
      <c r="B432" s="1563" t="s">
        <v>568</v>
      </c>
      <c r="C432" s="34" t="s">
        <v>508</v>
      </c>
      <c r="D432" s="35"/>
      <c r="E432" s="138">
        <f>E418+E429</f>
        <v>58.352000000000004</v>
      </c>
      <c r="F432" s="80">
        <f>F418+F429</f>
        <v>50.585000000000008</v>
      </c>
      <c r="G432" s="80">
        <f>G418+G429</f>
        <v>232.64399999999995</v>
      </c>
      <c r="H432" s="458">
        <f>H418+H429</f>
        <v>1633.17</v>
      </c>
      <c r="I432" s="1078" t="s">
        <v>528</v>
      </c>
      <c r="J432" s="1079" t="s">
        <v>358</v>
      </c>
      <c r="L432" s="1713"/>
      <c r="M432" s="1131"/>
      <c r="N432" s="1132"/>
      <c r="O432" s="106"/>
      <c r="P432" s="106"/>
      <c r="V432" s="91"/>
      <c r="W432" s="91"/>
      <c r="X432" s="106"/>
      <c r="Y432" s="106"/>
      <c r="Z432" s="106"/>
      <c r="AA432" s="106"/>
      <c r="AB432" s="106"/>
      <c r="AC432" s="106"/>
      <c r="AD432" s="106"/>
      <c r="AE432" s="106"/>
      <c r="AF432" s="106"/>
      <c r="AG432" s="106"/>
      <c r="AH432" s="106"/>
      <c r="AI432" s="106"/>
      <c r="AJ432" s="106"/>
      <c r="AK432" s="91"/>
      <c r="AL432" s="91"/>
      <c r="AM432" s="91"/>
      <c r="AN432" s="91"/>
      <c r="AO432" s="91"/>
      <c r="AP432" s="91"/>
      <c r="AQ432" s="91"/>
      <c r="AR432" s="91"/>
      <c r="AS432" s="91"/>
      <c r="AT432" s="91"/>
      <c r="AU432" s="91"/>
      <c r="AV432" s="91"/>
      <c r="AW432" s="91"/>
      <c r="AX432" s="91"/>
      <c r="AY432" s="91"/>
      <c r="AZ432" s="91"/>
      <c r="BA432" s="91"/>
      <c r="BB432" s="91"/>
      <c r="BC432" s="91"/>
      <c r="BD432" s="91"/>
      <c r="BE432" s="91"/>
      <c r="BF432" s="91"/>
      <c r="BG432" s="91"/>
      <c r="BH432" s="91"/>
      <c r="BI432" s="91"/>
    </row>
    <row r="433" spans="2:61" ht="12" customHeight="1">
      <c r="B433" s="711"/>
      <c r="C433" s="916" t="s">
        <v>10</v>
      </c>
      <c r="D433" s="1106">
        <v>0.6</v>
      </c>
      <c r="E433" s="1010">
        <v>54</v>
      </c>
      <c r="F433" s="878">
        <v>55.2</v>
      </c>
      <c r="G433" s="879">
        <v>229.8</v>
      </c>
      <c r="H433" s="1107">
        <v>1632</v>
      </c>
      <c r="I433" s="1093">
        <f>H433-H432</f>
        <v>-1.1700000000000728</v>
      </c>
      <c r="J433" s="1019" t="s">
        <v>496</v>
      </c>
      <c r="L433" s="683"/>
      <c r="M433" s="692"/>
      <c r="N433" s="683"/>
      <c r="O433" s="106"/>
      <c r="P433" s="106"/>
      <c r="V433" s="91"/>
      <c r="W433" s="91"/>
      <c r="X433" s="106"/>
      <c r="Y433" s="106"/>
      <c r="Z433" s="106"/>
      <c r="AA433" s="106"/>
      <c r="AB433" s="106"/>
      <c r="AC433" s="106"/>
      <c r="AD433" s="106"/>
      <c r="AE433" s="106"/>
      <c r="AF433" s="106"/>
      <c r="AG433" s="106"/>
      <c r="AH433" s="106"/>
      <c r="AI433" s="106"/>
      <c r="AJ433" s="106"/>
      <c r="AK433" s="91"/>
      <c r="AL433" s="91"/>
      <c r="AM433" s="91"/>
      <c r="AN433" s="91"/>
      <c r="AO433" s="91"/>
      <c r="AP433" s="91"/>
      <c r="AQ433" s="91"/>
      <c r="AR433" s="91"/>
      <c r="AS433" s="91"/>
      <c r="AT433" s="91"/>
      <c r="AU433" s="91"/>
      <c r="AV433" s="91"/>
      <c r="AW433" s="91"/>
      <c r="AX433" s="91"/>
      <c r="AY433" s="91"/>
      <c r="AZ433" s="91"/>
      <c r="BA433" s="91"/>
      <c r="BB433" s="91"/>
      <c r="BC433" s="91"/>
      <c r="BD433" s="91"/>
      <c r="BE433" s="91"/>
      <c r="BF433" s="91"/>
      <c r="BG433" s="91"/>
      <c r="BH433" s="91"/>
      <c r="BI433" s="91"/>
    </row>
    <row r="434" spans="2:61" ht="12.75" customHeight="1" thickBot="1">
      <c r="B434" s="195"/>
      <c r="C434" s="1097" t="s">
        <v>505</v>
      </c>
      <c r="D434" s="1098"/>
      <c r="E434" s="1086">
        <v>4.84</v>
      </c>
      <c r="F434" s="647">
        <v>-5.0199999999999996</v>
      </c>
      <c r="G434" s="647">
        <v>0.74</v>
      </c>
      <c r="H434" s="1087">
        <v>0.04</v>
      </c>
      <c r="I434" s="411"/>
      <c r="J434" s="227"/>
      <c r="O434" s="106"/>
      <c r="P434" s="106"/>
      <c r="V434" s="91"/>
      <c r="W434" s="91"/>
      <c r="X434" s="106"/>
      <c r="Y434" s="106"/>
      <c r="Z434" s="106"/>
      <c r="AA434" s="106"/>
      <c r="AB434" s="106"/>
      <c r="AC434" s="106"/>
      <c r="AD434" s="106"/>
      <c r="AE434" s="106"/>
      <c r="AF434" s="106"/>
      <c r="AG434" s="106"/>
      <c r="AH434" s="106"/>
      <c r="AI434" s="106"/>
      <c r="AJ434" s="106"/>
      <c r="AK434" s="91"/>
      <c r="AL434" s="91"/>
      <c r="AM434" s="91"/>
      <c r="AN434" s="91"/>
      <c r="AO434" s="91"/>
      <c r="AP434" s="91"/>
      <c r="AQ434" s="91"/>
      <c r="AR434" s="91"/>
      <c r="AS434" s="91"/>
      <c r="AT434" s="91"/>
      <c r="AU434" s="91"/>
      <c r="AV434" s="91"/>
      <c r="AW434" s="91"/>
      <c r="AX434" s="91"/>
      <c r="AY434" s="91"/>
      <c r="AZ434" s="91"/>
      <c r="BA434" s="91"/>
      <c r="BB434" s="91"/>
      <c r="BC434" s="91"/>
      <c r="BD434" s="91"/>
      <c r="BE434" s="91"/>
      <c r="BF434" s="91"/>
      <c r="BG434" s="91"/>
      <c r="BH434" s="91"/>
      <c r="BI434" s="91"/>
    </row>
    <row r="435" spans="2:61" ht="15.75" customHeight="1" thickBot="1">
      <c r="O435" s="106"/>
      <c r="P435" s="106"/>
      <c r="V435" s="91"/>
      <c r="W435" s="91"/>
      <c r="X435" s="106"/>
      <c r="Y435" s="106"/>
      <c r="Z435" s="106"/>
      <c r="AA435" s="106"/>
      <c r="AB435" s="106"/>
      <c r="AC435" s="106"/>
      <c r="AD435" s="106"/>
      <c r="AE435" s="106"/>
      <c r="AF435" s="106"/>
      <c r="AG435" s="106"/>
      <c r="AH435" s="106"/>
      <c r="AI435" s="106"/>
      <c r="AJ435" s="106"/>
      <c r="AK435" s="91"/>
      <c r="AL435" s="91"/>
      <c r="AM435" s="91"/>
      <c r="AN435" s="91"/>
      <c r="AO435" s="91"/>
      <c r="AP435" s="91"/>
      <c r="AQ435" s="91"/>
      <c r="AR435" s="91"/>
      <c r="AS435" s="91"/>
      <c r="AT435" s="91"/>
      <c r="AU435" s="91"/>
      <c r="AV435" s="91"/>
      <c r="AW435" s="91"/>
      <c r="AX435" s="91"/>
      <c r="AY435" s="91"/>
      <c r="AZ435" s="91"/>
      <c r="BA435" s="91"/>
      <c r="BB435" s="91"/>
      <c r="BC435" s="91"/>
      <c r="BD435" s="91"/>
      <c r="BE435" s="91"/>
      <c r="BF435" s="91"/>
      <c r="BG435" s="91"/>
      <c r="BH435" s="91"/>
      <c r="BI435" s="91"/>
    </row>
    <row r="436" spans="2:61" ht="12.75" customHeight="1" thickBot="1">
      <c r="B436" s="362" t="s">
        <v>314</v>
      </c>
      <c r="C436" s="363"/>
      <c r="D436" s="364" t="s">
        <v>315</v>
      </c>
      <c r="E436" s="199" t="s">
        <v>316</v>
      </c>
      <c r="F436" s="199"/>
      <c r="G436" s="199"/>
      <c r="H436" s="365" t="s">
        <v>317</v>
      </c>
      <c r="I436" s="366" t="s">
        <v>318</v>
      </c>
      <c r="J436" s="367" t="s">
        <v>319</v>
      </c>
      <c r="O436" s="106"/>
      <c r="P436" s="106"/>
      <c r="V436" s="91"/>
      <c r="W436" s="91"/>
      <c r="X436" s="106"/>
      <c r="Y436" s="106"/>
      <c r="Z436" s="106"/>
      <c r="AA436" s="106"/>
      <c r="AB436" s="106"/>
      <c r="AC436" s="106"/>
      <c r="AD436" s="106"/>
      <c r="AE436" s="106"/>
      <c r="AF436" s="106"/>
      <c r="AG436" s="106"/>
      <c r="AH436" s="106"/>
      <c r="AI436" s="106"/>
      <c r="AJ436" s="106"/>
      <c r="AK436" s="91"/>
      <c r="AL436" s="91"/>
      <c r="AM436" s="91"/>
      <c r="AN436" s="91"/>
      <c r="AO436" s="91"/>
      <c r="AP436" s="91"/>
      <c r="AQ436" s="91"/>
      <c r="AR436" s="91"/>
      <c r="AS436" s="91"/>
      <c r="AT436" s="91"/>
      <c r="AU436" s="91"/>
      <c r="AV436" s="91"/>
      <c r="AW436" s="91"/>
      <c r="AX436" s="91"/>
      <c r="AY436" s="91"/>
      <c r="AZ436" s="91"/>
      <c r="BA436" s="91"/>
      <c r="BB436" s="91"/>
      <c r="BC436" s="91"/>
      <c r="BD436" s="91"/>
      <c r="BE436" s="91"/>
      <c r="BF436" s="91"/>
      <c r="BG436" s="91"/>
      <c r="BH436" s="91"/>
      <c r="BI436" s="91"/>
    </row>
    <row r="437" spans="2:61" ht="12.75" customHeight="1">
      <c r="B437" s="368" t="s">
        <v>320</v>
      </c>
      <c r="C437" s="369" t="s">
        <v>321</v>
      </c>
      <c r="D437" s="370" t="s">
        <v>322</v>
      </c>
      <c r="E437" s="371" t="s">
        <v>323</v>
      </c>
      <c r="F437" s="371" t="s">
        <v>65</v>
      </c>
      <c r="G437" s="371" t="s">
        <v>66</v>
      </c>
      <c r="H437" s="372" t="s">
        <v>324</v>
      </c>
      <c r="I437" s="373" t="s">
        <v>325</v>
      </c>
      <c r="J437" s="374" t="s">
        <v>326</v>
      </c>
      <c r="O437" s="106"/>
      <c r="P437" s="106"/>
      <c r="V437" s="91"/>
      <c r="W437" s="91"/>
      <c r="X437" s="106"/>
      <c r="Y437" s="106"/>
      <c r="Z437" s="106"/>
      <c r="AA437" s="106"/>
      <c r="AB437" s="106"/>
      <c r="AC437" s="106"/>
      <c r="AD437" s="106"/>
      <c r="AE437" s="106"/>
      <c r="AF437" s="106"/>
      <c r="AG437" s="106"/>
      <c r="AH437" s="106"/>
      <c r="AI437" s="106"/>
      <c r="AJ437" s="106"/>
      <c r="AK437" s="91"/>
      <c r="AL437" s="91"/>
      <c r="AM437" s="91"/>
      <c r="AN437" s="91"/>
      <c r="AO437" s="91"/>
      <c r="AP437" s="91"/>
      <c r="AQ437" s="91"/>
      <c r="AR437" s="91"/>
      <c r="AS437" s="91"/>
      <c r="AT437" s="91"/>
      <c r="AU437" s="91"/>
      <c r="AV437" s="91"/>
      <c r="AW437" s="91"/>
      <c r="AX437" s="91"/>
      <c r="AY437" s="91"/>
      <c r="AZ437" s="91"/>
      <c r="BA437" s="91"/>
      <c r="BB437" s="91"/>
      <c r="BC437" s="91"/>
      <c r="BD437" s="91"/>
      <c r="BE437" s="91"/>
      <c r="BF437" s="91"/>
      <c r="BG437" s="91"/>
      <c r="BH437" s="91"/>
      <c r="BI437" s="91"/>
    </row>
    <row r="438" spans="2:61" ht="12" customHeight="1" thickBot="1">
      <c r="B438" s="375"/>
      <c r="C438" s="376"/>
      <c r="D438" s="377"/>
      <c r="E438" s="378" t="s">
        <v>5</v>
      </c>
      <c r="F438" s="378" t="s">
        <v>6</v>
      </c>
      <c r="G438" s="378" t="s">
        <v>7</v>
      </c>
      <c r="H438" s="379" t="s">
        <v>327</v>
      </c>
      <c r="I438" s="380" t="s">
        <v>328</v>
      </c>
      <c r="J438" s="381" t="s">
        <v>329</v>
      </c>
      <c r="L438" s="322"/>
      <c r="M438" s="696"/>
      <c r="N438" s="707"/>
      <c r="O438" s="106"/>
      <c r="P438" s="106"/>
      <c r="V438" s="91"/>
      <c r="W438" s="91"/>
      <c r="X438" s="106"/>
      <c r="Y438" s="106"/>
      <c r="Z438" s="106"/>
      <c r="AA438" s="106"/>
      <c r="AB438" s="106"/>
      <c r="AC438" s="106"/>
      <c r="AD438" s="106"/>
      <c r="AE438" s="106"/>
      <c r="AF438" s="106"/>
      <c r="AG438" s="106"/>
      <c r="AH438" s="106"/>
      <c r="AI438" s="106"/>
      <c r="AJ438" s="106"/>
      <c r="AK438" s="91"/>
      <c r="AL438" s="91"/>
      <c r="AM438" s="91"/>
      <c r="AN438" s="91"/>
      <c r="AO438" s="91"/>
      <c r="AP438" s="91"/>
      <c r="AQ438" s="91"/>
      <c r="AR438" s="91"/>
      <c r="AS438" s="91"/>
      <c r="AT438" s="91"/>
      <c r="AU438" s="91"/>
      <c r="AV438" s="91"/>
      <c r="AW438" s="91"/>
      <c r="AX438" s="91"/>
      <c r="AY438" s="91"/>
      <c r="AZ438" s="91"/>
      <c r="BA438" s="91"/>
      <c r="BB438" s="91"/>
      <c r="BC438" s="91"/>
      <c r="BD438" s="91"/>
      <c r="BE438" s="91"/>
      <c r="BF438" s="91"/>
      <c r="BG438" s="91"/>
      <c r="BH438" s="91"/>
      <c r="BI438" s="91"/>
    </row>
    <row r="439" spans="2:61">
      <c r="B439" s="363"/>
      <c r="C439" s="413" t="s">
        <v>172</v>
      </c>
      <c r="D439" s="383"/>
      <c r="E439" s="384"/>
      <c r="F439" s="385"/>
      <c r="G439" s="385"/>
      <c r="H439" s="386"/>
      <c r="I439" s="387"/>
      <c r="J439" s="388"/>
      <c r="L439" s="696"/>
      <c r="M439" s="695"/>
      <c r="N439" s="696"/>
      <c r="O439" s="106"/>
      <c r="P439" s="106"/>
      <c r="V439" s="91"/>
      <c r="W439" s="91"/>
      <c r="X439" s="106"/>
      <c r="Y439" s="106"/>
      <c r="Z439" s="106"/>
      <c r="AA439" s="106"/>
      <c r="AB439" s="106"/>
      <c r="AC439" s="106"/>
      <c r="AD439" s="106"/>
      <c r="AE439" s="106"/>
      <c r="AF439" s="106"/>
      <c r="AG439" s="106"/>
      <c r="AH439" s="106"/>
      <c r="AI439" s="106"/>
      <c r="AJ439" s="106"/>
      <c r="AK439" s="91"/>
      <c r="AL439" s="91"/>
      <c r="AM439" s="91"/>
      <c r="AN439" s="91"/>
      <c r="AO439" s="91"/>
      <c r="AP439" s="91"/>
      <c r="AQ439" s="91"/>
      <c r="AR439" s="91"/>
      <c r="AS439" s="91"/>
      <c r="AT439" s="91"/>
      <c r="AU439" s="91"/>
      <c r="AV439" s="91"/>
      <c r="AW439" s="91"/>
      <c r="AX439" s="91"/>
      <c r="AY439" s="91"/>
      <c r="AZ439" s="91"/>
      <c r="BA439" s="91"/>
      <c r="BB439" s="91"/>
      <c r="BC439" s="91"/>
      <c r="BD439" s="91"/>
      <c r="BE439" s="91"/>
      <c r="BF439" s="91"/>
      <c r="BG439" s="91"/>
      <c r="BH439" s="91"/>
      <c r="BI439" s="91"/>
    </row>
    <row r="440" spans="2:61">
      <c r="B440" s="389" t="s">
        <v>330</v>
      </c>
      <c r="C440" s="1226" t="s">
        <v>569</v>
      </c>
      <c r="D440" s="1066">
        <v>250</v>
      </c>
      <c r="E440" s="1423">
        <v>11.311999999999999</v>
      </c>
      <c r="F440" s="1424">
        <v>10.896000000000001</v>
      </c>
      <c r="G440" s="1424">
        <v>29.201000000000001</v>
      </c>
      <c r="H440" s="270">
        <v>264.11599999999999</v>
      </c>
      <c r="I440" s="416">
        <v>26</v>
      </c>
      <c r="J440" s="1126" t="s">
        <v>388</v>
      </c>
      <c r="L440" s="696"/>
      <c r="M440" s="695"/>
      <c r="N440" s="696"/>
      <c r="O440" s="106"/>
      <c r="P440" s="106"/>
      <c r="V440" s="91"/>
      <c r="W440" s="91"/>
      <c r="X440" s="106"/>
      <c r="Y440" s="106"/>
      <c r="Z440" s="106"/>
      <c r="AA440" s="106"/>
      <c r="AB440" s="106"/>
      <c r="AC440" s="106"/>
      <c r="AD440" s="106"/>
      <c r="AE440" s="106"/>
      <c r="AF440" s="106"/>
      <c r="AG440" s="106"/>
      <c r="AH440" s="106"/>
      <c r="AI440" s="106"/>
      <c r="AJ440" s="106"/>
      <c r="AK440" s="91"/>
      <c r="AL440" s="91"/>
      <c r="AM440" s="91"/>
      <c r="AN440" s="91"/>
      <c r="AO440" s="91"/>
      <c r="AP440" s="91"/>
      <c r="AQ440" s="91"/>
      <c r="AR440" s="91"/>
      <c r="AS440" s="91"/>
      <c r="AT440" s="91"/>
      <c r="AU440" s="91"/>
      <c r="AV440" s="91"/>
      <c r="AW440" s="91"/>
      <c r="AX440" s="91"/>
      <c r="AY440" s="91"/>
      <c r="AZ440" s="91"/>
      <c r="BA440" s="91"/>
      <c r="BB440" s="91"/>
      <c r="BC440" s="91"/>
      <c r="BD440" s="91"/>
      <c r="BE440" s="91"/>
      <c r="BF440" s="91"/>
      <c r="BG440" s="91"/>
      <c r="BH440" s="91"/>
      <c r="BI440" s="91"/>
    </row>
    <row r="441" spans="2:61">
      <c r="B441" s="395" t="s">
        <v>352</v>
      </c>
      <c r="C441" s="1229" t="s">
        <v>645</v>
      </c>
      <c r="D441" s="1852">
        <v>40</v>
      </c>
      <c r="E441" s="717">
        <v>5.08</v>
      </c>
      <c r="F441" s="391">
        <v>4.5999999999999996</v>
      </c>
      <c r="G441" s="391">
        <v>0.28000000000000003</v>
      </c>
      <c r="H441" s="270">
        <v>62.84</v>
      </c>
      <c r="I441" s="1221">
        <v>64</v>
      </c>
      <c r="J441" s="1158" t="s">
        <v>437</v>
      </c>
      <c r="L441" s="100"/>
      <c r="M441" s="114"/>
      <c r="N441" s="83"/>
      <c r="O441" s="106"/>
      <c r="P441" s="106"/>
      <c r="V441" s="91"/>
      <c r="W441" s="91"/>
      <c r="X441" s="106"/>
      <c r="Y441" s="106"/>
      <c r="Z441" s="106"/>
      <c r="AA441" s="106"/>
      <c r="AB441" s="106"/>
      <c r="AC441" s="106"/>
      <c r="AD441" s="106"/>
      <c r="AE441" s="106"/>
      <c r="AF441" s="106"/>
      <c r="AG441" s="106"/>
      <c r="AH441" s="106"/>
      <c r="AI441" s="106"/>
      <c r="AJ441" s="106"/>
      <c r="AK441" s="91"/>
      <c r="AL441" s="91"/>
      <c r="AM441" s="91"/>
      <c r="AN441" s="91"/>
      <c r="AO441" s="91"/>
      <c r="AP441" s="91"/>
      <c r="AQ441" s="91"/>
      <c r="AR441" s="91"/>
      <c r="AS441" s="91"/>
      <c r="AT441" s="91"/>
      <c r="AU441" s="91"/>
      <c r="AV441" s="91"/>
      <c r="AW441" s="91"/>
      <c r="AX441" s="91"/>
      <c r="AY441" s="91"/>
      <c r="AZ441" s="91"/>
      <c r="BA441" s="91"/>
      <c r="BB441" s="91"/>
      <c r="BC441" s="91"/>
      <c r="BD441" s="91"/>
      <c r="BE441" s="91"/>
      <c r="BF441" s="91"/>
      <c r="BG441" s="91"/>
      <c r="BH441" s="91"/>
      <c r="BI441" s="91"/>
    </row>
    <row r="442" spans="2:61" ht="15.75">
      <c r="B442" s="396" t="s">
        <v>11</v>
      </c>
      <c r="C442" s="1228" t="s">
        <v>13</v>
      </c>
      <c r="D442" s="1242">
        <v>200</v>
      </c>
      <c r="E442" s="252">
        <v>0.4</v>
      </c>
      <c r="F442" s="1913">
        <v>0</v>
      </c>
      <c r="G442" s="1424">
        <v>10.257</v>
      </c>
      <c r="H442" s="714">
        <v>42.213999999999999</v>
      </c>
      <c r="I442" s="716">
        <v>66</v>
      </c>
      <c r="J442" s="1120" t="s">
        <v>418</v>
      </c>
      <c r="L442" s="696"/>
      <c r="M442" s="114"/>
      <c r="N442" s="696"/>
      <c r="O442" s="106"/>
      <c r="P442" s="248"/>
      <c r="Q442" s="1184"/>
      <c r="R442" s="1184"/>
      <c r="S442" s="41"/>
      <c r="T442" s="81"/>
      <c r="U442" s="11"/>
      <c r="V442" s="91"/>
      <c r="W442" s="91"/>
      <c r="X442" s="106"/>
      <c r="Y442" s="106"/>
      <c r="Z442" s="106"/>
      <c r="AA442" s="106"/>
      <c r="AB442" s="106"/>
      <c r="AC442" s="106"/>
      <c r="AD442" s="106"/>
      <c r="AE442" s="106"/>
      <c r="AF442" s="106"/>
      <c r="AG442" s="106"/>
      <c r="AH442" s="106"/>
      <c r="AI442" s="106"/>
      <c r="AJ442" s="106"/>
      <c r="AK442" s="91"/>
      <c r="AL442" s="91"/>
      <c r="AM442" s="91"/>
      <c r="AN442" s="91"/>
      <c r="AO442" s="91"/>
      <c r="AP442" s="91"/>
      <c r="AQ442" s="91"/>
      <c r="AR442" s="91"/>
      <c r="AS442" s="91"/>
      <c r="AT442" s="91"/>
      <c r="AU442" s="91"/>
      <c r="AV442" s="91"/>
      <c r="AW442" s="91"/>
      <c r="AX442" s="91"/>
      <c r="AY442" s="91"/>
      <c r="AZ442" s="91"/>
      <c r="BA442" s="91"/>
      <c r="BB442" s="91"/>
      <c r="BC442" s="91"/>
      <c r="BD442" s="91"/>
      <c r="BE442" s="91"/>
      <c r="BF442" s="91"/>
      <c r="BG442" s="91"/>
      <c r="BH442" s="91"/>
      <c r="BI442" s="91"/>
    </row>
    <row r="443" spans="2:61">
      <c r="B443" s="397" t="s">
        <v>354</v>
      </c>
      <c r="C443" s="1562" t="s">
        <v>206</v>
      </c>
      <c r="D443" s="1867">
        <v>30</v>
      </c>
      <c r="E443" s="1894">
        <v>1.212</v>
      </c>
      <c r="F443" s="441">
        <v>6.3419999999999996</v>
      </c>
      <c r="G443" s="1891">
        <v>6.742</v>
      </c>
      <c r="H443" s="1828">
        <v>84.894000000000005</v>
      </c>
      <c r="I443" s="453">
        <v>11</v>
      </c>
      <c r="J443" s="1144" t="s">
        <v>8</v>
      </c>
      <c r="L443" s="266"/>
      <c r="M443" s="698"/>
      <c r="N443" s="556"/>
      <c r="O443" s="106"/>
      <c r="P443" s="106"/>
      <c r="Q443" s="11"/>
      <c r="R443" s="11"/>
      <c r="S443" s="11"/>
      <c r="T443" s="11"/>
      <c r="U443" s="11"/>
      <c r="V443" s="91"/>
      <c r="W443" s="91"/>
      <c r="X443" s="106"/>
      <c r="Y443" s="106"/>
      <c r="Z443" s="106"/>
      <c r="AA443" s="106"/>
      <c r="AB443" s="106"/>
      <c r="AC443" s="106"/>
      <c r="AD443" s="106"/>
      <c r="AE443" s="106"/>
      <c r="AF443" s="106"/>
      <c r="AG443" s="106"/>
      <c r="AH443" s="106"/>
      <c r="AI443" s="106"/>
      <c r="AJ443" s="106"/>
      <c r="AK443" s="91"/>
      <c r="AL443" s="91"/>
      <c r="AM443" s="91"/>
      <c r="AN443" s="91"/>
      <c r="AO443" s="91"/>
      <c r="AP443" s="91"/>
      <c r="AQ443" s="91"/>
      <c r="AR443" s="91"/>
      <c r="AS443" s="91"/>
      <c r="AT443" s="91"/>
      <c r="AU443" s="91"/>
      <c r="AV443" s="91"/>
      <c r="AW443" s="91"/>
      <c r="AX443" s="91"/>
      <c r="AY443" s="91"/>
      <c r="AZ443" s="91"/>
      <c r="BA443" s="91"/>
      <c r="BB443" s="91"/>
      <c r="BC443" s="91"/>
      <c r="BD443" s="91"/>
      <c r="BE443" s="91"/>
      <c r="BF443" s="91"/>
      <c r="BG443" s="91"/>
      <c r="BH443" s="91"/>
      <c r="BI443" s="91"/>
    </row>
    <row r="444" spans="2:61">
      <c r="B444" s="402"/>
      <c r="C444" s="1228" t="s">
        <v>9</v>
      </c>
      <c r="D444" s="1140">
        <v>60</v>
      </c>
      <c r="E444" s="1756">
        <v>2.31</v>
      </c>
      <c r="F444" s="1690">
        <v>0.82</v>
      </c>
      <c r="G444" s="1683">
        <v>32.520000000000003</v>
      </c>
      <c r="H444" s="1691">
        <v>146.75</v>
      </c>
      <c r="I444" s="393">
        <v>9</v>
      </c>
      <c r="J444" s="1120" t="s">
        <v>8</v>
      </c>
      <c r="L444" s="100"/>
      <c r="M444" s="114"/>
      <c r="N444" s="556"/>
      <c r="O444" s="106"/>
      <c r="P444" s="106"/>
      <c r="Q444" s="11"/>
      <c r="R444" s="11"/>
      <c r="S444" s="11"/>
      <c r="T444" s="11"/>
      <c r="U444" s="11"/>
      <c r="V444" s="91"/>
      <c r="W444" s="91"/>
      <c r="X444" s="106"/>
      <c r="Y444" s="106"/>
      <c r="Z444" s="106"/>
      <c r="AA444" s="106"/>
      <c r="AB444" s="106"/>
      <c r="AC444" s="106"/>
      <c r="AD444" s="106"/>
      <c r="AE444" s="106"/>
      <c r="AF444" s="106"/>
      <c r="AG444" s="106"/>
      <c r="AH444" s="106"/>
      <c r="AI444" s="106"/>
      <c r="AJ444" s="106"/>
      <c r="AK444" s="91"/>
      <c r="AL444" s="91"/>
      <c r="AM444" s="91"/>
      <c r="AN444" s="91"/>
      <c r="AO444" s="91"/>
      <c r="AP444" s="91"/>
      <c r="AQ444" s="91"/>
      <c r="AR444" s="91"/>
      <c r="AS444" s="91"/>
      <c r="AT444" s="91"/>
      <c r="AU444" s="91"/>
      <c r="AV444" s="91"/>
      <c r="AW444" s="91"/>
      <c r="AX444" s="91"/>
      <c r="AY444" s="91"/>
      <c r="AZ444" s="91"/>
      <c r="BA444" s="91"/>
      <c r="BB444" s="91"/>
      <c r="BC444" s="91"/>
      <c r="BD444" s="91"/>
      <c r="BE444" s="91"/>
      <c r="BF444" s="91"/>
      <c r="BG444" s="91"/>
      <c r="BH444" s="91"/>
      <c r="BI444" s="91"/>
    </row>
    <row r="445" spans="2:61" ht="15.75" thickBot="1">
      <c r="B445" s="830"/>
      <c r="C445" s="419" t="s">
        <v>395</v>
      </c>
      <c r="D445" s="1556">
        <v>40</v>
      </c>
      <c r="E445" s="252">
        <v>2.2599999999999998</v>
      </c>
      <c r="F445" s="391">
        <v>0.6</v>
      </c>
      <c r="G445" s="1424">
        <v>16.745999999999999</v>
      </c>
      <c r="H445" s="1828">
        <v>81.424000000000007</v>
      </c>
      <c r="I445" s="277">
        <v>10</v>
      </c>
      <c r="J445" s="1123" t="s">
        <v>8</v>
      </c>
      <c r="L445" s="266"/>
      <c r="M445" s="114"/>
      <c r="N445" s="248"/>
      <c r="O445" s="5"/>
      <c r="P445" s="248"/>
      <c r="Q445" s="1184"/>
      <c r="R445" s="1184"/>
      <c r="S445" s="41"/>
      <c r="T445" s="81"/>
      <c r="U445" s="11"/>
      <c r="V445" s="91"/>
      <c r="W445" s="91"/>
      <c r="X445" s="106"/>
      <c r="Y445" s="106"/>
      <c r="Z445" s="106"/>
      <c r="AA445" s="106"/>
      <c r="AB445" s="106"/>
      <c r="AC445" s="106"/>
      <c r="AD445" s="106"/>
      <c r="AE445" s="106"/>
      <c r="AF445" s="106"/>
      <c r="AG445" s="106"/>
      <c r="AH445" s="106"/>
      <c r="AI445" s="106"/>
      <c r="AJ445" s="106"/>
      <c r="AK445" s="91"/>
      <c r="AL445" s="91"/>
      <c r="AM445" s="91"/>
      <c r="AN445" s="91"/>
      <c r="AO445" s="91"/>
      <c r="AP445" s="91"/>
      <c r="AQ445" s="91"/>
      <c r="AR445" s="91"/>
      <c r="AS445" s="91"/>
      <c r="AT445" s="91"/>
      <c r="AU445" s="91"/>
      <c r="AV445" s="91"/>
      <c r="AW445" s="91"/>
      <c r="AX445" s="91"/>
      <c r="AY445" s="91"/>
      <c r="AZ445" s="91"/>
      <c r="BA445" s="91"/>
      <c r="BB445" s="91"/>
      <c r="BC445" s="91"/>
      <c r="BD445" s="91"/>
      <c r="BE445" s="91"/>
      <c r="BF445" s="91"/>
      <c r="BG445" s="91"/>
      <c r="BH445" s="91"/>
      <c r="BI445" s="91"/>
    </row>
    <row r="446" spans="2:61">
      <c r="B446" s="405" t="s">
        <v>333</v>
      </c>
      <c r="D446" s="333">
        <f>SUM(D440:D445)</f>
        <v>620</v>
      </c>
      <c r="E446" s="406">
        <f>SUM(E440:E445)</f>
        <v>22.573999999999998</v>
      </c>
      <c r="F446" s="407">
        <f>SUM(F440:F445)</f>
        <v>23.258000000000003</v>
      </c>
      <c r="G446" s="408">
        <f>SUM(G440:G445)</f>
        <v>95.745999999999995</v>
      </c>
      <c r="H446" s="409">
        <f>SUM(H440:H445)</f>
        <v>682.23800000000006</v>
      </c>
      <c r="I446" s="1082" t="s">
        <v>528</v>
      </c>
      <c r="J446" s="1079" t="s">
        <v>358</v>
      </c>
      <c r="L446" s="266"/>
      <c r="M446" s="114"/>
      <c r="N446" s="248"/>
      <c r="O446" s="106"/>
      <c r="P446" s="106"/>
      <c r="Q446" s="11"/>
      <c r="R446" s="11"/>
      <c r="S446" s="11"/>
      <c r="T446" s="11"/>
      <c r="U446" s="11"/>
      <c r="V446" s="91"/>
      <c r="W446" s="91"/>
      <c r="X446" s="106"/>
      <c r="Y446" s="106"/>
      <c r="Z446" s="106"/>
      <c r="AA446" s="106"/>
      <c r="AB446" s="106"/>
      <c r="AC446" s="106"/>
      <c r="AD446" s="106"/>
      <c r="AE446" s="106"/>
      <c r="AF446" s="106"/>
      <c r="AG446" s="106"/>
      <c r="AH446" s="106"/>
      <c r="AI446" s="106"/>
      <c r="AJ446" s="106"/>
      <c r="AK446" s="91"/>
      <c r="AL446" s="91"/>
      <c r="AM446" s="91"/>
      <c r="AN446" s="91"/>
      <c r="AO446" s="91"/>
      <c r="AP446" s="91"/>
      <c r="AQ446" s="91"/>
      <c r="AR446" s="91"/>
      <c r="AS446" s="91"/>
      <c r="AT446" s="91"/>
      <c r="AU446" s="91"/>
      <c r="AV446" s="91"/>
      <c r="AW446" s="91"/>
      <c r="AX446" s="91"/>
      <c r="AY446" s="91"/>
      <c r="AZ446" s="91"/>
      <c r="BA446" s="91"/>
      <c r="BB446" s="91"/>
      <c r="BC446" s="91"/>
      <c r="BD446" s="91"/>
      <c r="BE446" s="91"/>
      <c r="BF446" s="91"/>
      <c r="BG446" s="91"/>
      <c r="BH446" s="91"/>
      <c r="BI446" s="91"/>
    </row>
    <row r="447" spans="2:61">
      <c r="B447" s="1100"/>
      <c r="C447" s="871" t="s">
        <v>10</v>
      </c>
      <c r="D447" s="933">
        <v>0.25</v>
      </c>
      <c r="E447" s="873">
        <v>22.5</v>
      </c>
      <c r="F447" s="874">
        <v>23</v>
      </c>
      <c r="G447" s="875">
        <v>95.75</v>
      </c>
      <c r="H447" s="1099">
        <v>680</v>
      </c>
      <c r="I447" s="1318">
        <f>H447-H446</f>
        <v>-2.2380000000000564</v>
      </c>
      <c r="J447" s="1019" t="s">
        <v>496</v>
      </c>
      <c r="L447" s="266"/>
      <c r="M447" s="87"/>
      <c r="N447" s="248"/>
      <c r="O447" s="106"/>
      <c r="P447" s="5"/>
      <c r="Q447" s="11"/>
      <c r="R447" s="11"/>
      <c r="S447" s="11"/>
      <c r="T447" s="11"/>
      <c r="U447" s="11"/>
      <c r="V447" s="91"/>
      <c r="W447" s="91"/>
      <c r="X447" s="106"/>
      <c r="Y447" s="106"/>
      <c r="Z447" s="106"/>
      <c r="AA447" s="106"/>
      <c r="AB447" s="106"/>
      <c r="AC447" s="106"/>
      <c r="AD447" s="106"/>
      <c r="AE447" s="106"/>
      <c r="AF447" s="106"/>
      <c r="AG447" s="106"/>
      <c r="AH447" s="106"/>
      <c r="AI447" s="106"/>
      <c r="AJ447" s="106"/>
      <c r="AK447" s="91"/>
      <c r="AL447" s="91"/>
      <c r="AM447" s="91"/>
      <c r="AN447" s="91"/>
      <c r="AO447" s="91"/>
      <c r="AP447" s="91"/>
      <c r="AQ447" s="91"/>
      <c r="AR447" s="91"/>
      <c r="AS447" s="91"/>
      <c r="AT447" s="91"/>
      <c r="AU447" s="91"/>
      <c r="AV447" s="91"/>
      <c r="AW447" s="91"/>
      <c r="AX447" s="91"/>
      <c r="AY447" s="91"/>
      <c r="AZ447" s="91"/>
      <c r="BA447" s="91"/>
      <c r="BB447" s="91"/>
      <c r="BC447" s="91"/>
      <c r="BD447" s="91"/>
      <c r="BE447" s="91"/>
      <c r="BF447" s="91"/>
      <c r="BG447" s="91"/>
      <c r="BH447" s="91"/>
      <c r="BI447" s="91"/>
    </row>
    <row r="448" spans="2:61" ht="14.25" customHeight="1" thickBot="1">
      <c r="B448" s="195"/>
      <c r="C448" s="412" t="s">
        <v>505</v>
      </c>
      <c r="D448" s="1098"/>
      <c r="E448" s="1154">
        <v>0.08</v>
      </c>
      <c r="F448" s="1155">
        <v>0.28000000000000003</v>
      </c>
      <c r="G448" s="1155">
        <v>0</v>
      </c>
      <c r="H448" s="1156">
        <v>0.08</v>
      </c>
      <c r="I448" s="410"/>
      <c r="J448" s="227"/>
      <c r="L448" s="696"/>
      <c r="M448" s="695"/>
      <c r="N448" s="696"/>
      <c r="O448" s="106"/>
      <c r="P448" s="106"/>
      <c r="Q448" s="11"/>
      <c r="R448" s="11"/>
      <c r="S448" s="11"/>
      <c r="T448" s="11"/>
      <c r="U448" s="11"/>
      <c r="V448" s="91"/>
      <c r="W448" s="91"/>
      <c r="X448" s="106"/>
      <c r="Y448" s="106"/>
      <c r="Z448" s="106"/>
      <c r="AA448" s="106"/>
      <c r="AB448" s="106"/>
      <c r="AC448" s="106"/>
      <c r="AD448" s="106"/>
      <c r="AE448" s="106"/>
      <c r="AF448" s="106"/>
      <c r="AG448" s="106"/>
      <c r="AH448" s="106"/>
      <c r="AI448" s="106"/>
      <c r="AJ448" s="106"/>
      <c r="AK448" s="91"/>
      <c r="AL448" s="91"/>
      <c r="AM448" s="91"/>
      <c r="AN448" s="91"/>
      <c r="AO448" s="91"/>
      <c r="AP448" s="91"/>
      <c r="AQ448" s="91"/>
      <c r="AR448" s="91"/>
      <c r="AS448" s="91"/>
      <c r="AT448" s="91"/>
      <c r="AU448" s="91"/>
      <c r="AV448" s="91"/>
      <c r="AW448" s="91"/>
      <c r="AX448" s="91"/>
      <c r="AY448" s="91"/>
      <c r="AZ448" s="91"/>
      <c r="BA448" s="91"/>
      <c r="BB448" s="91"/>
      <c r="BC448" s="91"/>
      <c r="BD448" s="91"/>
      <c r="BE448" s="91"/>
      <c r="BF448" s="91"/>
      <c r="BG448" s="91"/>
      <c r="BH448" s="91"/>
      <c r="BI448" s="91"/>
    </row>
    <row r="449" spans="2:61">
      <c r="B449" s="363"/>
      <c r="C449" s="156" t="s">
        <v>152</v>
      </c>
      <c r="D449" s="363"/>
      <c r="E449" s="5"/>
      <c r="F449" s="414"/>
      <c r="G449" s="414"/>
      <c r="H449" s="414"/>
      <c r="I449" s="415"/>
      <c r="J449" s="415"/>
      <c r="L449" s="266"/>
      <c r="M449" s="87"/>
      <c r="N449" s="83"/>
      <c r="O449" s="106"/>
      <c r="P449" s="106"/>
      <c r="Q449" s="11"/>
      <c r="R449" s="11"/>
      <c r="S449" s="11"/>
      <c r="T449" s="11"/>
      <c r="U449" s="11"/>
      <c r="V449" s="91"/>
      <c r="W449" s="91"/>
      <c r="X449" s="106"/>
      <c r="Y449" s="106"/>
      <c r="Z449" s="106"/>
      <c r="AA449" s="106"/>
      <c r="AB449" s="106"/>
      <c r="AC449" s="106"/>
      <c r="AD449" s="106"/>
      <c r="AE449" s="106"/>
      <c r="AF449" s="106"/>
      <c r="AG449" s="106"/>
      <c r="AH449" s="106"/>
      <c r="AI449" s="106"/>
      <c r="AJ449" s="106"/>
      <c r="AK449" s="91"/>
      <c r="AL449" s="91"/>
      <c r="AM449" s="91"/>
      <c r="AN449" s="91"/>
      <c r="AO449" s="91"/>
      <c r="AP449" s="91"/>
      <c r="AQ449" s="91"/>
      <c r="AR449" s="91"/>
      <c r="AS449" s="91"/>
      <c r="AT449" s="91"/>
      <c r="AU449" s="91"/>
      <c r="AV449" s="91"/>
      <c r="AW449" s="91"/>
      <c r="AX449" s="91"/>
      <c r="AY449" s="91"/>
      <c r="AZ449" s="91"/>
      <c r="BA449" s="91"/>
      <c r="BB449" s="91"/>
      <c r="BC449" s="91"/>
      <c r="BD449" s="91"/>
      <c r="BE449" s="91"/>
      <c r="BF449" s="91"/>
      <c r="BG449" s="91"/>
      <c r="BH449" s="91"/>
      <c r="BI449" s="91"/>
    </row>
    <row r="450" spans="2:61">
      <c r="B450" s="389" t="s">
        <v>330</v>
      </c>
      <c r="C450" s="1320" t="s">
        <v>430</v>
      </c>
      <c r="D450" s="1818">
        <v>70</v>
      </c>
      <c r="E450" s="252">
        <v>0.81699999999999995</v>
      </c>
      <c r="F450" s="391">
        <v>0.11700000000000001</v>
      </c>
      <c r="G450" s="391">
        <v>2.6840000000000002</v>
      </c>
      <c r="H450" s="1828">
        <v>14.933999999999999</v>
      </c>
      <c r="I450" s="393">
        <v>2</v>
      </c>
      <c r="J450" s="1120" t="s">
        <v>398</v>
      </c>
      <c r="L450" s="709"/>
      <c r="M450" s="87"/>
      <c r="N450" s="556"/>
      <c r="O450" s="106"/>
      <c r="P450" s="106"/>
      <c r="Q450" s="11"/>
      <c r="R450" s="11"/>
      <c r="S450" s="11"/>
      <c r="T450" s="11"/>
      <c r="U450" s="11"/>
      <c r="V450" s="91"/>
      <c r="W450" s="91"/>
      <c r="X450" s="106"/>
      <c r="Y450" s="106"/>
      <c r="Z450" s="106"/>
      <c r="AA450" s="106"/>
      <c r="AB450" s="106"/>
      <c r="AC450" s="106"/>
      <c r="AD450" s="106"/>
      <c r="AE450" s="106"/>
      <c r="AF450" s="106"/>
      <c r="AG450" s="106"/>
      <c r="AH450" s="106"/>
      <c r="AI450" s="106"/>
      <c r="AJ450" s="106"/>
      <c r="AK450" s="91"/>
      <c r="AL450" s="91"/>
      <c r="AM450" s="91"/>
      <c r="AN450" s="91"/>
      <c r="AO450" s="91"/>
      <c r="AP450" s="91"/>
      <c r="AQ450" s="91"/>
      <c r="AR450" s="91"/>
      <c r="AS450" s="91"/>
      <c r="AT450" s="91"/>
      <c r="AU450" s="91"/>
      <c r="AV450" s="91"/>
      <c r="AW450" s="91"/>
      <c r="AX450" s="91"/>
      <c r="AY450" s="91"/>
      <c r="AZ450" s="91"/>
      <c r="BA450" s="91"/>
      <c r="BB450" s="91"/>
      <c r="BC450" s="91"/>
      <c r="BD450" s="91"/>
      <c r="BE450" s="91"/>
      <c r="BF450" s="91"/>
      <c r="BG450" s="91"/>
      <c r="BH450" s="91"/>
      <c r="BI450" s="91"/>
    </row>
    <row r="451" spans="2:61">
      <c r="B451" s="395" t="s">
        <v>352</v>
      </c>
      <c r="C451" s="781" t="s">
        <v>452</v>
      </c>
      <c r="D451" s="1852">
        <v>250</v>
      </c>
      <c r="E451" s="926">
        <v>3.5569999999999999</v>
      </c>
      <c r="F451" s="855">
        <v>5.1150000000000002</v>
      </c>
      <c r="G451" s="926">
        <v>9.4120000000000008</v>
      </c>
      <c r="H451" s="270">
        <v>91.911000000000001</v>
      </c>
      <c r="I451" s="728">
        <v>14</v>
      </c>
      <c r="J451" s="1971" t="s">
        <v>674</v>
      </c>
      <c r="L451" s="100"/>
      <c r="M451" s="114"/>
      <c r="N451" s="83"/>
      <c r="O451" s="106"/>
      <c r="P451" s="106"/>
      <c r="V451" s="91"/>
      <c r="W451" s="91"/>
      <c r="X451" s="106"/>
      <c r="Y451" s="106"/>
      <c r="Z451" s="106"/>
      <c r="AA451" s="106"/>
      <c r="AB451" s="106"/>
      <c r="AC451" s="106"/>
      <c r="AD451" s="106"/>
      <c r="AE451" s="106"/>
      <c r="AF451" s="106"/>
      <c r="AG451" s="106"/>
      <c r="AH451" s="106"/>
      <c r="AI451" s="106"/>
      <c r="AJ451" s="106"/>
      <c r="AK451" s="91"/>
      <c r="AL451" s="91"/>
      <c r="AM451" s="91"/>
      <c r="AN451" s="91"/>
      <c r="AO451" s="91"/>
      <c r="AP451" s="91"/>
      <c r="AQ451" s="91"/>
      <c r="AR451" s="91"/>
      <c r="AS451" s="91"/>
      <c r="AT451" s="91"/>
      <c r="AU451" s="91"/>
      <c r="AV451" s="91"/>
      <c r="AW451" s="91"/>
      <c r="AX451" s="91"/>
      <c r="AY451" s="91"/>
      <c r="AZ451" s="91"/>
      <c r="BA451" s="91"/>
      <c r="BB451" s="91"/>
      <c r="BC451" s="91"/>
      <c r="BD451" s="91"/>
      <c r="BE451" s="91"/>
      <c r="BF451" s="91"/>
      <c r="BG451" s="91"/>
      <c r="BH451" s="91"/>
      <c r="BI451" s="91"/>
    </row>
    <row r="452" spans="2:61" ht="15.75">
      <c r="B452" s="396" t="s">
        <v>11</v>
      </c>
      <c r="C452" s="1912" t="s">
        <v>640</v>
      </c>
      <c r="D452" s="725">
        <v>180</v>
      </c>
      <c r="E452" s="1389">
        <v>3.68</v>
      </c>
      <c r="F452" s="1069">
        <v>5.76</v>
      </c>
      <c r="G452" s="1225">
        <v>24.5</v>
      </c>
      <c r="H452" s="1191">
        <v>164.67</v>
      </c>
      <c r="I452" s="1754">
        <v>40</v>
      </c>
      <c r="J452" s="1978" t="s">
        <v>550</v>
      </c>
      <c r="L452" s="100"/>
      <c r="M452" s="114"/>
      <c r="N452" s="556"/>
      <c r="O452" s="106"/>
      <c r="P452" s="106"/>
      <c r="V452" s="91"/>
      <c r="W452" s="91"/>
      <c r="X452" s="106"/>
      <c r="Y452" s="106"/>
      <c r="Z452" s="106"/>
      <c r="AA452" s="106"/>
      <c r="AB452" s="106"/>
      <c r="AC452" s="106"/>
      <c r="AD452" s="106"/>
      <c r="AE452" s="106"/>
      <c r="AF452" s="106"/>
      <c r="AG452" s="106"/>
      <c r="AH452" s="106"/>
      <c r="AI452" s="106"/>
      <c r="AJ452" s="106"/>
      <c r="AK452" s="91"/>
      <c r="AL452" s="91"/>
      <c r="AM452" s="91"/>
      <c r="AN452" s="91"/>
      <c r="AO452" s="91"/>
      <c r="AP452" s="91"/>
      <c r="AQ452" s="91"/>
      <c r="AR452" s="91"/>
      <c r="AS452" s="91"/>
      <c r="AT452" s="91"/>
      <c r="AU452" s="91"/>
      <c r="AV452" s="91"/>
      <c r="AW452" s="91"/>
      <c r="AX452" s="91"/>
      <c r="AY452" s="91"/>
      <c r="AZ452" s="91"/>
      <c r="BA452" s="91"/>
      <c r="BB452" s="91"/>
      <c r="BC452" s="91"/>
      <c r="BD452" s="91"/>
      <c r="BE452" s="91"/>
      <c r="BF452" s="91"/>
      <c r="BG452" s="91"/>
      <c r="BH452" s="91"/>
      <c r="BI452" s="91"/>
    </row>
    <row r="453" spans="2:61">
      <c r="B453" s="397" t="s">
        <v>354</v>
      </c>
      <c r="C453" s="1819" t="s">
        <v>676</v>
      </c>
      <c r="D453" s="1852">
        <v>120</v>
      </c>
      <c r="E453" s="1889">
        <v>15.911</v>
      </c>
      <c r="F453" s="1922">
        <v>16.257000000000001</v>
      </c>
      <c r="G453" s="1922">
        <v>4.2110000000000003</v>
      </c>
      <c r="H453" s="270">
        <v>224.28</v>
      </c>
      <c r="I453" s="474">
        <v>61</v>
      </c>
      <c r="J453" s="1966" t="s">
        <v>675</v>
      </c>
      <c r="L453" s="266"/>
      <c r="M453" s="114"/>
      <c r="N453" s="248"/>
      <c r="O453" s="106"/>
      <c r="P453" s="106"/>
      <c r="V453" s="91"/>
      <c r="W453" s="91"/>
      <c r="X453" s="106"/>
      <c r="Y453" s="106"/>
      <c r="Z453" s="106"/>
      <c r="AA453" s="106"/>
      <c r="AB453" s="106"/>
      <c r="AC453" s="106"/>
      <c r="AD453" s="106"/>
      <c r="AE453" s="106"/>
      <c r="AF453" s="106"/>
      <c r="AG453" s="106"/>
      <c r="AH453" s="106"/>
      <c r="AI453" s="106"/>
      <c r="AJ453" s="106"/>
      <c r="AK453" s="91"/>
      <c r="AL453" s="91"/>
      <c r="AM453" s="91"/>
      <c r="AN453" s="91"/>
      <c r="AO453" s="91"/>
      <c r="AP453" s="91"/>
      <c r="AQ453" s="91"/>
      <c r="AR453" s="91"/>
      <c r="AS453" s="91"/>
      <c r="AT453" s="91"/>
      <c r="AU453" s="91"/>
      <c r="AV453" s="91"/>
      <c r="AW453" s="91"/>
      <c r="AX453" s="91"/>
      <c r="AY453" s="91"/>
      <c r="AZ453" s="91"/>
      <c r="BA453" s="91"/>
      <c r="BB453" s="91"/>
      <c r="BC453" s="91"/>
      <c r="BD453" s="91"/>
      <c r="BE453" s="91"/>
      <c r="BF453" s="91"/>
      <c r="BG453" s="91"/>
      <c r="BH453" s="91"/>
      <c r="BI453" s="91"/>
    </row>
    <row r="454" spans="2:61">
      <c r="B454" s="402"/>
      <c r="C454" s="1544" t="s">
        <v>236</v>
      </c>
      <c r="D454" s="1140">
        <v>200</v>
      </c>
      <c r="E454" s="430">
        <v>0.60699999999999998</v>
      </c>
      <c r="F454" s="431">
        <v>0.01</v>
      </c>
      <c r="G454" s="431">
        <v>32.880000000000003</v>
      </c>
      <c r="H454" s="713">
        <v>134.01599999999999</v>
      </c>
      <c r="I454" s="1787">
        <v>73</v>
      </c>
      <c r="J454" s="1962" t="s">
        <v>663</v>
      </c>
      <c r="L454" s="266"/>
      <c r="M454" s="114"/>
      <c r="N454" s="248"/>
      <c r="O454" s="106"/>
      <c r="P454" s="106"/>
      <c r="V454" s="91"/>
      <c r="W454" s="91"/>
      <c r="X454" s="106"/>
      <c r="Y454" s="106"/>
      <c r="Z454" s="106"/>
      <c r="AA454" s="106"/>
      <c r="AB454" s="106"/>
      <c r="AC454" s="106"/>
      <c r="AD454" s="106"/>
      <c r="AE454" s="106"/>
      <c r="AF454" s="106"/>
      <c r="AG454" s="106"/>
      <c r="AH454" s="106"/>
      <c r="AI454" s="106"/>
      <c r="AJ454" s="106"/>
      <c r="AK454" s="91"/>
      <c r="AL454" s="91"/>
      <c r="AM454" s="91"/>
      <c r="AN454" s="91"/>
      <c r="AO454" s="91"/>
      <c r="AP454" s="91"/>
      <c r="AQ454" s="91"/>
      <c r="AR454" s="91"/>
      <c r="AS454" s="91"/>
      <c r="AT454" s="91"/>
      <c r="AU454" s="91"/>
      <c r="AV454" s="91"/>
      <c r="AW454" s="91"/>
      <c r="AX454" s="91"/>
      <c r="AY454" s="91"/>
      <c r="AZ454" s="91"/>
      <c r="BA454" s="91"/>
      <c r="BB454" s="91"/>
      <c r="BC454" s="91"/>
      <c r="BD454" s="91"/>
      <c r="BE454" s="91"/>
      <c r="BF454" s="91"/>
      <c r="BG454" s="91"/>
      <c r="BH454" s="91"/>
      <c r="BI454" s="91"/>
    </row>
    <row r="455" spans="2:61">
      <c r="B455" s="402"/>
      <c r="C455" s="1240" t="s">
        <v>9</v>
      </c>
      <c r="D455" s="1853">
        <v>70</v>
      </c>
      <c r="E455" s="1824">
        <v>2.6949999999999998</v>
      </c>
      <c r="F455" s="1825">
        <v>0.96299999999999997</v>
      </c>
      <c r="G455" s="1822">
        <v>34.54</v>
      </c>
      <c r="H455" s="1826">
        <v>171.209</v>
      </c>
      <c r="I455" s="393">
        <v>9</v>
      </c>
      <c r="J455" s="1120" t="s">
        <v>8</v>
      </c>
      <c r="L455" s="266"/>
      <c r="M455" s="87"/>
      <c r="N455" s="248"/>
      <c r="O455" s="523"/>
      <c r="P455" s="106"/>
      <c r="V455" s="91"/>
      <c r="W455" s="91"/>
      <c r="X455" s="106"/>
      <c r="Y455" s="106"/>
      <c r="Z455" s="106"/>
      <c r="AA455" s="106"/>
      <c r="AB455" s="106"/>
      <c r="AC455" s="106"/>
      <c r="AD455" s="106"/>
      <c r="AE455" s="106"/>
      <c r="AF455" s="106"/>
      <c r="AG455" s="106"/>
      <c r="AH455" s="106"/>
      <c r="AI455" s="106"/>
      <c r="AJ455" s="106"/>
      <c r="AK455" s="91"/>
      <c r="AL455" s="91"/>
      <c r="AM455" s="91"/>
      <c r="AN455" s="91"/>
      <c r="AO455" s="91"/>
      <c r="AP455" s="91"/>
      <c r="AQ455" s="91"/>
      <c r="AR455" s="91"/>
      <c r="AS455" s="91"/>
      <c r="AT455" s="91"/>
      <c r="AU455" s="91"/>
      <c r="AV455" s="91"/>
      <c r="AW455" s="91"/>
      <c r="AX455" s="91"/>
      <c r="AY455" s="91"/>
      <c r="AZ455" s="91"/>
      <c r="BA455" s="91"/>
      <c r="BB455" s="91"/>
      <c r="BC455" s="91"/>
      <c r="BD455" s="91"/>
      <c r="BE455" s="91"/>
      <c r="BF455" s="91"/>
      <c r="BG455" s="91"/>
      <c r="BH455" s="91"/>
      <c r="BI455" s="91"/>
    </row>
    <row r="456" spans="2:61">
      <c r="B456" s="402"/>
      <c r="C456" s="1110" t="s">
        <v>395</v>
      </c>
      <c r="D456" s="1138">
        <v>50</v>
      </c>
      <c r="E456" s="1898">
        <v>2.8250000000000002</v>
      </c>
      <c r="F456" s="855">
        <v>0.75</v>
      </c>
      <c r="G456" s="855">
        <v>20.931999999999999</v>
      </c>
      <c r="H456" s="1872">
        <v>101.78</v>
      </c>
      <c r="I456" s="393">
        <v>10</v>
      </c>
      <c r="J456" s="1122" t="s">
        <v>8</v>
      </c>
      <c r="L456" s="31"/>
      <c r="M456" s="7"/>
      <c r="N456" s="248"/>
      <c r="O456" s="673"/>
      <c r="P456" s="106"/>
      <c r="V456" s="91"/>
      <c r="W456" s="91"/>
      <c r="X456" s="106"/>
      <c r="Y456" s="106"/>
      <c r="Z456" s="106"/>
      <c r="AA456" s="106"/>
      <c r="AB456" s="106"/>
      <c r="AC456" s="106"/>
      <c r="AD456" s="106"/>
      <c r="AE456" s="106"/>
      <c r="AF456" s="106"/>
      <c r="AG456" s="106"/>
      <c r="AH456" s="106"/>
      <c r="AI456" s="106"/>
      <c r="AJ456" s="106"/>
      <c r="AK456" s="91"/>
      <c r="AL456" s="91"/>
      <c r="AM456" s="91"/>
      <c r="AN456" s="91"/>
      <c r="AO456" s="91"/>
      <c r="AP456" s="91"/>
      <c r="AQ456" s="91"/>
      <c r="AR456" s="91"/>
      <c r="AS456" s="91"/>
      <c r="AT456" s="91"/>
      <c r="AU456" s="91"/>
      <c r="AV456" s="91"/>
      <c r="AW456" s="91"/>
      <c r="AX456" s="91"/>
      <c r="AY456" s="91"/>
      <c r="AZ456" s="91"/>
      <c r="BA456" s="91"/>
      <c r="BB456" s="91"/>
      <c r="BC456" s="91"/>
      <c r="BD456" s="91"/>
      <c r="BE456" s="91"/>
      <c r="BF456" s="91"/>
      <c r="BG456" s="91"/>
      <c r="BH456" s="91"/>
      <c r="BI456" s="91"/>
    </row>
    <row r="457" spans="2:61" ht="15.75" thickBot="1">
      <c r="B457" s="830"/>
      <c r="C457" s="419" t="s">
        <v>527</v>
      </c>
      <c r="D457" s="404">
        <v>110</v>
      </c>
      <c r="E457" s="180">
        <v>0.44</v>
      </c>
      <c r="F457" s="729">
        <v>0.44</v>
      </c>
      <c r="G457" s="729">
        <v>10.78</v>
      </c>
      <c r="H457" s="718">
        <v>51.7</v>
      </c>
      <c r="I457" s="724">
        <v>77</v>
      </c>
      <c r="J457" s="1121" t="s">
        <v>444</v>
      </c>
      <c r="L457" s="696"/>
      <c r="M457" s="707"/>
      <c r="N457" s="696"/>
      <c r="O457" s="106"/>
      <c r="P457" s="106"/>
      <c r="V457" s="91"/>
      <c r="W457" s="91"/>
      <c r="X457" s="106"/>
      <c r="Y457" s="106"/>
      <c r="Z457" s="106"/>
      <c r="AA457" s="106"/>
      <c r="AB457" s="106"/>
      <c r="AC457" s="106"/>
      <c r="AD457" s="106"/>
      <c r="AE457" s="106"/>
      <c r="AF457" s="106"/>
      <c r="AG457" s="106"/>
      <c r="AH457" s="106"/>
      <c r="AI457" s="106"/>
      <c r="AJ457" s="106"/>
      <c r="AK457" s="91"/>
      <c r="AL457" s="91"/>
      <c r="AM457" s="91"/>
      <c r="AN457" s="91"/>
      <c r="AO457" s="91"/>
      <c r="AP457" s="91"/>
      <c r="AQ457" s="91"/>
      <c r="AR457" s="91"/>
      <c r="AS457" s="91"/>
      <c r="AT457" s="91"/>
      <c r="AU457" s="91"/>
      <c r="AV457" s="91"/>
      <c r="AW457" s="91"/>
      <c r="AX457" s="91"/>
      <c r="AY457" s="91"/>
      <c r="AZ457" s="91"/>
      <c r="BA457" s="91"/>
      <c r="BB457" s="91"/>
      <c r="BC457" s="91"/>
      <c r="BD457" s="91"/>
      <c r="BE457" s="91"/>
      <c r="BF457" s="91"/>
      <c r="BG457" s="91"/>
      <c r="BH457" s="91"/>
      <c r="BI457" s="91"/>
    </row>
    <row r="458" spans="2:61">
      <c r="B458" s="1266" t="s">
        <v>337</v>
      </c>
      <c r="C458" s="34"/>
      <c r="D458" s="814">
        <f>SUM(D450:D457)</f>
        <v>1050</v>
      </c>
      <c r="E458" s="422">
        <f>SUM(E450:E457)</f>
        <v>30.532</v>
      </c>
      <c r="F458" s="407">
        <f>SUM(F450:F457)</f>
        <v>29.412000000000006</v>
      </c>
      <c r="G458" s="423">
        <f>SUM(G450:G457)</f>
        <v>139.93899999999999</v>
      </c>
      <c r="H458" s="424">
        <f>SUM(H450:H457)</f>
        <v>954.5</v>
      </c>
      <c r="I458" s="1082" t="s">
        <v>528</v>
      </c>
      <c r="J458" s="1079" t="s">
        <v>358</v>
      </c>
      <c r="L458" s="1713"/>
      <c r="M458" s="1131"/>
      <c r="N458" s="1132"/>
      <c r="O458" s="106"/>
      <c r="P458" s="106"/>
      <c r="V458" s="91"/>
      <c r="W458" s="91"/>
      <c r="X458" s="106"/>
      <c r="Y458" s="106"/>
      <c r="Z458" s="106"/>
      <c r="AA458" s="106"/>
      <c r="AB458" s="106"/>
      <c r="AC458" s="106"/>
      <c r="AD458" s="106"/>
      <c r="AE458" s="106"/>
      <c r="AF458" s="106"/>
      <c r="AG458" s="106"/>
      <c r="AH458" s="106"/>
      <c r="AI458" s="106"/>
      <c r="AJ458" s="106"/>
      <c r="AK458" s="91"/>
      <c r="AL458" s="91"/>
      <c r="AM458" s="91"/>
      <c r="AN458" s="91"/>
      <c r="AO458" s="91"/>
      <c r="AP458" s="91"/>
      <c r="AQ458" s="91"/>
      <c r="AR458" s="91"/>
      <c r="AS458" s="91"/>
      <c r="AT458" s="91"/>
      <c r="AU458" s="91"/>
      <c r="AV458" s="91"/>
      <c r="AW458" s="91"/>
      <c r="AX458" s="91"/>
      <c r="AY458" s="91"/>
      <c r="AZ458" s="91"/>
      <c r="BA458" s="91"/>
      <c r="BB458" s="91"/>
      <c r="BC458" s="91"/>
      <c r="BD458" s="91"/>
      <c r="BE458" s="91"/>
      <c r="BF458" s="91"/>
      <c r="BG458" s="91"/>
      <c r="BH458" s="91"/>
      <c r="BI458" s="91"/>
    </row>
    <row r="459" spans="2:61" ht="12.75" customHeight="1">
      <c r="B459" s="160"/>
      <c r="C459" s="871" t="s">
        <v>10</v>
      </c>
      <c r="D459" s="933">
        <v>0.35</v>
      </c>
      <c r="E459" s="873">
        <v>31.5</v>
      </c>
      <c r="F459" s="874">
        <v>32.200000000000003</v>
      </c>
      <c r="G459" s="875">
        <v>134.05000000000001</v>
      </c>
      <c r="H459" s="876">
        <v>952</v>
      </c>
      <c r="I459" s="1318">
        <f>H459-H458</f>
        <v>-2.5</v>
      </c>
      <c r="J459" s="1019" t="s">
        <v>496</v>
      </c>
      <c r="L459" s="683"/>
      <c r="M459" s="692"/>
      <c r="N459" s="683"/>
      <c r="O459" s="106"/>
      <c r="P459" s="106"/>
      <c r="V459" s="91"/>
      <c r="W459" s="91"/>
      <c r="X459" s="106"/>
      <c r="Y459" s="106"/>
      <c r="Z459" s="106"/>
      <c r="AA459" s="106"/>
      <c r="AB459" s="106"/>
      <c r="AC459" s="106"/>
      <c r="AD459" s="106"/>
      <c r="AE459" s="106"/>
      <c r="AF459" s="106"/>
      <c r="AG459" s="106"/>
      <c r="AH459" s="106"/>
      <c r="AI459" s="106"/>
      <c r="AJ459" s="106"/>
      <c r="AK459" s="91"/>
      <c r="AL459" s="91"/>
      <c r="AM459" s="91"/>
      <c r="AN459" s="91"/>
      <c r="AO459" s="91"/>
      <c r="AP459" s="91"/>
      <c r="AQ459" s="91"/>
      <c r="AR459" s="91"/>
      <c r="AS459" s="91"/>
      <c r="AT459" s="91"/>
      <c r="AU459" s="91"/>
      <c r="AV459" s="91"/>
      <c r="AW459" s="91"/>
      <c r="AX459" s="91"/>
      <c r="AY459" s="91"/>
      <c r="AZ459" s="91"/>
      <c r="BA459" s="91"/>
      <c r="BB459" s="91"/>
      <c r="BC459" s="91"/>
      <c r="BD459" s="91"/>
      <c r="BE459" s="91"/>
      <c r="BF459" s="91"/>
      <c r="BG459" s="91"/>
      <c r="BH459" s="91"/>
      <c r="BI459" s="91"/>
    </row>
    <row r="460" spans="2:61" ht="15.75" thickBot="1">
      <c r="B460" s="195"/>
      <c r="C460" s="1097" t="s">
        <v>505</v>
      </c>
      <c r="D460" s="1098"/>
      <c r="E460" s="1086">
        <v>-1.08</v>
      </c>
      <c r="F460" s="647">
        <v>-3.03</v>
      </c>
      <c r="G460" s="647">
        <v>1.54</v>
      </c>
      <c r="H460" s="1877">
        <v>0.09</v>
      </c>
      <c r="I460" s="410"/>
      <c r="J460" s="227"/>
      <c r="L460" s="696"/>
      <c r="M460" s="707"/>
      <c r="N460" s="696"/>
      <c r="O460" s="106"/>
      <c r="P460" s="106"/>
      <c r="Q460" s="11"/>
      <c r="R460" s="11"/>
      <c r="S460" s="11"/>
      <c r="T460" s="11"/>
      <c r="V460" s="91"/>
      <c r="W460" s="91"/>
      <c r="X460" s="106"/>
      <c r="Y460" s="106"/>
      <c r="Z460" s="106"/>
      <c r="AA460" s="106"/>
      <c r="AB460" s="106"/>
      <c r="AC460" s="106"/>
      <c r="AD460" s="106"/>
      <c r="AE460" s="106"/>
      <c r="AF460" s="106"/>
      <c r="AG460" s="106"/>
      <c r="AH460" s="106"/>
      <c r="AI460" s="106"/>
      <c r="AJ460" s="106"/>
      <c r="AK460" s="91"/>
      <c r="AL460" s="91"/>
      <c r="AM460" s="91"/>
      <c r="AN460" s="91"/>
      <c r="AO460" s="91"/>
      <c r="AP460" s="91"/>
      <c r="AQ460" s="91"/>
      <c r="AR460" s="91"/>
      <c r="AS460" s="91"/>
      <c r="AT460" s="91"/>
      <c r="AU460" s="91"/>
      <c r="AV460" s="91"/>
      <c r="AW460" s="91"/>
      <c r="AX460" s="91"/>
      <c r="AY460" s="91"/>
      <c r="AZ460" s="91"/>
      <c r="BA460" s="91"/>
      <c r="BB460" s="91"/>
      <c r="BC460" s="91"/>
      <c r="BD460" s="91"/>
      <c r="BE460" s="91"/>
      <c r="BF460" s="91"/>
      <c r="BG460" s="91"/>
      <c r="BH460" s="91"/>
      <c r="BI460" s="91"/>
    </row>
    <row r="461" spans="2:61" ht="18" customHeight="1">
      <c r="B461" s="1563" t="s">
        <v>570</v>
      </c>
      <c r="C461" s="34" t="s">
        <v>508</v>
      </c>
      <c r="D461" s="35"/>
      <c r="E461" s="475">
        <f>E458+E446</f>
        <v>53.105999999999995</v>
      </c>
      <c r="F461" s="476">
        <f>F458+F446</f>
        <v>52.670000000000009</v>
      </c>
      <c r="G461" s="476">
        <f>G458+G446</f>
        <v>235.685</v>
      </c>
      <c r="H461" s="477">
        <f>H458+H446</f>
        <v>1636.7380000000001</v>
      </c>
      <c r="I461" s="1082" t="s">
        <v>528</v>
      </c>
      <c r="J461" s="1079" t="s">
        <v>358</v>
      </c>
      <c r="L461" s="696"/>
      <c r="M461" s="126"/>
      <c r="N461" s="696"/>
      <c r="O461" s="106"/>
      <c r="P461" s="106"/>
      <c r="Q461" s="11"/>
      <c r="R461" s="11"/>
      <c r="S461" s="11"/>
      <c r="T461" s="11"/>
      <c r="V461" s="91"/>
      <c r="W461" s="91"/>
      <c r="X461" s="106"/>
      <c r="Y461" s="106"/>
      <c r="Z461" s="106"/>
      <c r="AA461" s="106"/>
      <c r="AB461" s="106"/>
      <c r="AC461" s="106"/>
      <c r="AD461" s="106"/>
      <c r="AE461" s="106"/>
      <c r="AF461" s="106"/>
      <c r="AG461" s="106"/>
      <c r="AH461" s="106"/>
      <c r="AI461" s="106"/>
      <c r="AJ461" s="106"/>
      <c r="AK461" s="91"/>
      <c r="AL461" s="91"/>
      <c r="AM461" s="91"/>
      <c r="AN461" s="91"/>
      <c r="AO461" s="91"/>
      <c r="AP461" s="91"/>
      <c r="AQ461" s="91"/>
      <c r="AR461" s="91"/>
      <c r="AS461" s="91"/>
      <c r="AT461" s="91"/>
      <c r="AU461" s="91"/>
      <c r="AV461" s="91"/>
      <c r="AW461" s="91"/>
      <c r="AX461" s="91"/>
      <c r="AY461" s="91"/>
      <c r="AZ461" s="91"/>
      <c r="BA461" s="91"/>
      <c r="BB461" s="91"/>
      <c r="BC461" s="91"/>
      <c r="BD461" s="91"/>
      <c r="BE461" s="91"/>
      <c r="BF461" s="91"/>
      <c r="BG461" s="91"/>
      <c r="BH461" s="91"/>
      <c r="BI461" s="91"/>
    </row>
    <row r="462" spans="2:61" ht="13.5" customHeight="1">
      <c r="B462" s="711"/>
      <c r="C462" s="916" t="s">
        <v>10</v>
      </c>
      <c r="D462" s="1106">
        <v>0.6</v>
      </c>
      <c r="E462" s="1010">
        <v>54</v>
      </c>
      <c r="F462" s="878">
        <v>55.2</v>
      </c>
      <c r="G462" s="879">
        <v>229.8</v>
      </c>
      <c r="H462" s="1107">
        <v>1632</v>
      </c>
      <c r="I462" s="1318">
        <f>H462-H461</f>
        <v>-4.7380000000000564</v>
      </c>
      <c r="J462" s="1019" t="s">
        <v>496</v>
      </c>
      <c r="L462" s="3"/>
      <c r="M462" s="493"/>
      <c r="N462" s="1441"/>
      <c r="O462" s="106"/>
      <c r="P462" s="106"/>
      <c r="Q462" s="11"/>
      <c r="R462" s="11"/>
      <c r="S462" s="11"/>
      <c r="T462" s="11"/>
      <c r="V462" s="91"/>
      <c r="W462" s="91"/>
      <c r="X462" s="106"/>
      <c r="Y462" s="106"/>
      <c r="Z462" s="106"/>
      <c r="AA462" s="106"/>
      <c r="AB462" s="106"/>
      <c r="AC462" s="106"/>
      <c r="AD462" s="106"/>
      <c r="AE462" s="106"/>
      <c r="AF462" s="106"/>
      <c r="AG462" s="106"/>
      <c r="AH462" s="106"/>
      <c r="AI462" s="106"/>
      <c r="AJ462" s="106"/>
      <c r="AK462" s="91"/>
      <c r="AL462" s="91"/>
      <c r="AM462" s="91"/>
      <c r="AN462" s="91"/>
      <c r="AO462" s="91"/>
      <c r="AP462" s="91"/>
      <c r="AQ462" s="91"/>
      <c r="AR462" s="91"/>
      <c r="AS462" s="91"/>
      <c r="AT462" s="91"/>
      <c r="AU462" s="91"/>
      <c r="AV462" s="91"/>
      <c r="AW462" s="91"/>
      <c r="AX462" s="91"/>
      <c r="AY462" s="91"/>
      <c r="AZ462" s="91"/>
      <c r="BA462" s="91"/>
      <c r="BB462" s="91"/>
      <c r="BC462" s="91"/>
      <c r="BD462" s="91"/>
      <c r="BE462" s="91"/>
      <c r="BF462" s="91"/>
      <c r="BG462" s="91"/>
      <c r="BH462" s="91"/>
      <c r="BI462" s="91"/>
    </row>
    <row r="463" spans="2:61" ht="15.75" thickBot="1">
      <c r="B463" s="195"/>
      <c r="C463" s="1097" t="s">
        <v>505</v>
      </c>
      <c r="D463" s="1098"/>
      <c r="E463" s="1086">
        <v>-0.99</v>
      </c>
      <c r="F463" s="647">
        <v>-2.75</v>
      </c>
      <c r="G463" s="647">
        <v>1.54</v>
      </c>
      <c r="H463" s="1087">
        <v>0.17</v>
      </c>
      <c r="I463" s="410"/>
      <c r="J463" s="227"/>
      <c r="L463" s="100"/>
      <c r="M463" s="87"/>
      <c r="N463" s="86"/>
      <c r="O463" s="106"/>
      <c r="P463" s="106"/>
      <c r="Q463" s="11"/>
      <c r="R463" s="11"/>
      <c r="S463" s="11"/>
      <c r="T463" s="11"/>
      <c r="V463" s="91"/>
      <c r="W463" s="91"/>
      <c r="X463" s="106"/>
      <c r="Y463" s="106"/>
      <c r="Z463" s="106"/>
      <c r="AA463" s="106"/>
      <c r="AB463" s="106"/>
      <c r="AC463" s="106"/>
      <c r="AD463" s="106"/>
      <c r="AE463" s="106"/>
      <c r="AF463" s="106"/>
      <c r="AG463" s="106"/>
      <c r="AH463" s="106"/>
      <c r="AI463" s="106"/>
      <c r="AJ463" s="106"/>
      <c r="AK463" s="91"/>
      <c r="AL463" s="91"/>
      <c r="AM463" s="91"/>
      <c r="AN463" s="91"/>
      <c r="AO463" s="91"/>
      <c r="AP463" s="91"/>
      <c r="AQ463" s="91"/>
      <c r="AR463" s="91"/>
      <c r="AS463" s="91"/>
      <c r="AT463" s="91"/>
      <c r="AU463" s="91"/>
      <c r="AV463" s="91"/>
      <c r="AW463" s="91"/>
      <c r="AX463" s="91"/>
      <c r="AY463" s="91"/>
      <c r="AZ463" s="91"/>
      <c r="BA463" s="91"/>
      <c r="BB463" s="91"/>
      <c r="BC463" s="91"/>
      <c r="BD463" s="91"/>
      <c r="BE463" s="91"/>
      <c r="BF463" s="91"/>
      <c r="BG463" s="91"/>
      <c r="BH463" s="91"/>
      <c r="BI463" s="91"/>
    </row>
    <row r="464" spans="2:61" ht="15.75">
      <c r="B464" s="335"/>
      <c r="C464" s="335"/>
      <c r="D464" s="333"/>
      <c r="E464" s="634"/>
      <c r="F464" s="634"/>
      <c r="G464" s="634"/>
      <c r="H464" s="634"/>
      <c r="I464" s="634"/>
      <c r="J464" s="360"/>
      <c r="L464" s="100"/>
      <c r="M464" s="707"/>
      <c r="N464" s="86"/>
      <c r="O464" s="5"/>
      <c r="P464" s="106"/>
      <c r="V464" s="91"/>
      <c r="W464" s="91"/>
      <c r="X464" s="106"/>
      <c r="Y464" s="106"/>
      <c r="Z464" s="106"/>
      <c r="AA464" s="106"/>
      <c r="AB464" s="106"/>
      <c r="AC464" s="106"/>
      <c r="AD464" s="106"/>
      <c r="AE464" s="106"/>
      <c r="AF464" s="106"/>
      <c r="AG464" s="106"/>
      <c r="AH464" s="106"/>
      <c r="AI464" s="106"/>
      <c r="AJ464" s="106"/>
      <c r="AK464" s="91"/>
      <c r="AL464" s="91"/>
      <c r="AM464" s="91"/>
      <c r="AN464" s="91"/>
      <c r="AO464" s="91"/>
      <c r="AP464" s="91"/>
      <c r="AQ464" s="91"/>
      <c r="AR464" s="91"/>
      <c r="AS464" s="91"/>
      <c r="AT464" s="91"/>
      <c r="AU464" s="91"/>
      <c r="AV464" s="91"/>
      <c r="AW464" s="91"/>
      <c r="AX464" s="91"/>
      <c r="AY464" s="91"/>
      <c r="AZ464" s="91"/>
      <c r="BA464" s="91"/>
      <c r="BB464" s="91"/>
      <c r="BC464" s="91"/>
      <c r="BD464" s="91"/>
      <c r="BE464" s="91"/>
      <c r="BF464" s="91"/>
      <c r="BG464" s="91"/>
      <c r="BH464" s="91"/>
      <c r="BI464" s="91"/>
    </row>
    <row r="465" spans="2:61" ht="12.75" customHeight="1">
      <c r="B465" s="79"/>
      <c r="C465" s="79"/>
      <c r="D465" s="1222" t="s">
        <v>313</v>
      </c>
      <c r="E465" s="79"/>
      <c r="F465" s="79"/>
      <c r="G465" s="1223"/>
      <c r="H465" s="79"/>
      <c r="I465" s="79"/>
      <c r="J465" s="79"/>
      <c r="L465" s="322"/>
      <c r="M465" s="696"/>
      <c r="N465" s="696"/>
      <c r="O465" s="106"/>
      <c r="P465" s="106"/>
      <c r="V465" s="91"/>
      <c r="W465" s="91"/>
      <c r="X465" s="106"/>
      <c r="Y465" s="106"/>
      <c r="Z465" s="106"/>
      <c r="AA465" s="106"/>
      <c r="AB465" s="106"/>
      <c r="AC465" s="106"/>
      <c r="AD465" s="106"/>
      <c r="AE465" s="106"/>
      <c r="AF465" s="106"/>
      <c r="AG465" s="106"/>
      <c r="AH465" s="106"/>
      <c r="AI465" s="106"/>
      <c r="AJ465" s="106"/>
      <c r="AK465" s="91"/>
      <c r="AL465" s="91"/>
      <c r="AM465" s="91"/>
      <c r="AN465" s="91"/>
      <c r="AO465" s="91"/>
      <c r="AP465" s="91"/>
      <c r="AQ465" s="91"/>
      <c r="AR465" s="91"/>
      <c r="AS465" s="91"/>
      <c r="AT465" s="91"/>
      <c r="AU465" s="91"/>
      <c r="AV465" s="91"/>
      <c r="AW465" s="91"/>
      <c r="AX465" s="91"/>
      <c r="AY465" s="91"/>
      <c r="AZ465" s="91"/>
      <c r="BA465" s="91"/>
      <c r="BB465" s="91"/>
      <c r="BC465" s="91"/>
      <c r="BD465" s="91"/>
      <c r="BE465" s="91"/>
      <c r="BF465" s="91"/>
      <c r="BG465" s="91"/>
      <c r="BH465" s="91"/>
      <c r="BI465" s="91"/>
    </row>
    <row r="466" spans="2:61" ht="12.75" customHeight="1">
      <c r="B466" s="335" t="s">
        <v>362</v>
      </c>
      <c r="D466" s="335"/>
      <c r="E466"/>
      <c r="F466"/>
      <c r="H466" s="335"/>
      <c r="I466" s="21"/>
      <c r="J466" s="25"/>
      <c r="L466" s="696"/>
      <c r="M466" s="695"/>
      <c r="N466" s="696"/>
      <c r="O466" s="106"/>
      <c r="P466" s="106"/>
      <c r="V466" s="91"/>
      <c r="W466" s="91"/>
      <c r="X466" s="106"/>
      <c r="Y466" s="106"/>
      <c r="Z466" s="106"/>
      <c r="AA466" s="106"/>
      <c r="AB466" s="106"/>
      <c r="AC466" s="106"/>
      <c r="AD466" s="106"/>
      <c r="AE466" s="106"/>
      <c r="AF466" s="106"/>
      <c r="AG466" s="106"/>
      <c r="AH466" s="106"/>
      <c r="AI466" s="106"/>
      <c r="AJ466" s="106"/>
      <c r="AK466" s="91"/>
      <c r="AL466" s="91"/>
      <c r="AM466" s="91"/>
      <c r="AN466" s="91"/>
      <c r="AO466" s="91"/>
      <c r="AP466" s="91"/>
      <c r="AQ466" s="91"/>
      <c r="AR466" s="91"/>
      <c r="AS466" s="91"/>
      <c r="AT466" s="91"/>
      <c r="AU466" s="91"/>
      <c r="AV466" s="91"/>
      <c r="AW466" s="91"/>
      <c r="AX466" s="91"/>
      <c r="AY466" s="91"/>
      <c r="AZ466" s="91"/>
      <c r="BA466" s="91"/>
      <c r="BB466" s="91"/>
      <c r="BC466" s="91"/>
      <c r="BD466" s="91"/>
      <c r="BE466" s="91"/>
      <c r="BF466" s="91"/>
      <c r="BG466" s="91"/>
      <c r="BH466" s="91"/>
      <c r="BI466" s="91"/>
    </row>
    <row r="467" spans="2:61" ht="14.25" customHeight="1" thickBot="1">
      <c r="B467" s="361" t="s">
        <v>594</v>
      </c>
      <c r="C467" s="21"/>
      <c r="D467" s="634" t="s">
        <v>351</v>
      </c>
      <c r="E467"/>
      <c r="G467" s="119" t="s">
        <v>542</v>
      </c>
      <c r="H467" s="626"/>
      <c r="I467" s="361"/>
      <c r="J467" s="361"/>
      <c r="L467" s="100"/>
      <c r="M467" s="87"/>
      <c r="N467" s="206"/>
      <c r="O467" s="106"/>
      <c r="P467" s="106"/>
      <c r="V467" s="91"/>
      <c r="W467" s="91"/>
      <c r="X467" s="106"/>
      <c r="Y467" s="106"/>
      <c r="Z467" s="106"/>
      <c r="AA467" s="106"/>
      <c r="AB467" s="106"/>
      <c r="AC467" s="106"/>
      <c r="AD467" s="106"/>
      <c r="AE467" s="106"/>
      <c r="AF467" s="106"/>
      <c r="AG467" s="106"/>
      <c r="AH467" s="106"/>
      <c r="AI467" s="106"/>
      <c r="AJ467" s="106"/>
      <c r="AK467" s="91"/>
      <c r="AL467" s="91"/>
      <c r="AM467" s="91"/>
      <c r="AN467" s="91"/>
      <c r="AO467" s="91"/>
      <c r="AP467" s="91"/>
      <c r="AQ467" s="91"/>
      <c r="AR467" s="91"/>
      <c r="AS467" s="91"/>
      <c r="AT467" s="91"/>
      <c r="AU467" s="91"/>
      <c r="AV467" s="91"/>
      <c r="AW467" s="91"/>
      <c r="AX467" s="91"/>
      <c r="AY467" s="91"/>
      <c r="AZ467" s="91"/>
      <c r="BA467" s="91"/>
      <c r="BB467" s="91"/>
      <c r="BC467" s="91"/>
      <c r="BD467" s="91"/>
      <c r="BE467" s="91"/>
      <c r="BF467" s="91"/>
      <c r="BG467" s="91"/>
      <c r="BH467" s="91"/>
      <c r="BI467" s="91"/>
    </row>
    <row r="468" spans="2:61" ht="12.75" customHeight="1" thickBot="1">
      <c r="B468" s="362" t="s">
        <v>314</v>
      </c>
      <c r="C468" s="363"/>
      <c r="D468" s="364" t="s">
        <v>315</v>
      </c>
      <c r="E468" s="199" t="s">
        <v>316</v>
      </c>
      <c r="F468" s="199"/>
      <c r="G468" s="199"/>
      <c r="H468" s="365" t="s">
        <v>317</v>
      </c>
      <c r="I468" s="366" t="s">
        <v>318</v>
      </c>
      <c r="J468" s="367" t="s">
        <v>319</v>
      </c>
      <c r="L468" s="709"/>
      <c r="M468" s="698"/>
      <c r="N468" s="696"/>
      <c r="O468" s="106"/>
      <c r="P468" s="106"/>
      <c r="V468" s="91"/>
      <c r="W468" s="91"/>
      <c r="X468" s="106"/>
      <c r="Y468" s="106"/>
      <c r="Z468" s="106"/>
      <c r="AA468" s="106"/>
      <c r="AB468" s="106"/>
      <c r="AC468" s="106"/>
      <c r="AD468" s="106"/>
      <c r="AE468" s="106"/>
      <c r="AF468" s="106"/>
      <c r="AG468" s="106"/>
      <c r="AH468" s="106"/>
      <c r="AI468" s="106"/>
      <c r="AJ468" s="106"/>
      <c r="AK468" s="91"/>
      <c r="AL468" s="91"/>
      <c r="AM468" s="91"/>
      <c r="AN468" s="91"/>
      <c r="AO468" s="91"/>
      <c r="AP468" s="91"/>
      <c r="AQ468" s="91"/>
      <c r="AR468" s="91"/>
      <c r="AS468" s="91"/>
      <c r="AT468" s="91"/>
      <c r="AU468" s="91"/>
      <c r="AV468" s="91"/>
      <c r="AW468" s="91"/>
      <c r="AX468" s="91"/>
      <c r="AY468" s="91"/>
      <c r="AZ468" s="91"/>
      <c r="BA468" s="91"/>
      <c r="BB468" s="91"/>
      <c r="BC468" s="91"/>
      <c r="BD468" s="91"/>
      <c r="BE468" s="91"/>
      <c r="BF468" s="91"/>
      <c r="BG468" s="91"/>
      <c r="BH468" s="91"/>
      <c r="BI468" s="91"/>
    </row>
    <row r="469" spans="2:61" ht="12.75" customHeight="1">
      <c r="B469" s="368" t="s">
        <v>320</v>
      </c>
      <c r="C469" s="369" t="s">
        <v>321</v>
      </c>
      <c r="D469" s="370" t="s">
        <v>322</v>
      </c>
      <c r="E469" s="371" t="s">
        <v>323</v>
      </c>
      <c r="F469" s="371" t="s">
        <v>65</v>
      </c>
      <c r="G469" s="371" t="s">
        <v>66</v>
      </c>
      <c r="H469" s="372" t="s">
        <v>324</v>
      </c>
      <c r="I469" s="373" t="s">
        <v>325</v>
      </c>
      <c r="J469" s="374" t="s">
        <v>326</v>
      </c>
      <c r="L469" s="264"/>
      <c r="M469" s="87"/>
      <c r="N469" s="708"/>
      <c r="O469" s="106"/>
      <c r="P469" s="106"/>
      <c r="V469" s="91"/>
      <c r="W469" s="91"/>
      <c r="X469" s="106"/>
      <c r="Y469" s="106"/>
      <c r="Z469" s="106"/>
      <c r="AA469" s="106"/>
      <c r="AB469" s="106"/>
      <c r="AC469" s="106"/>
      <c r="AD469" s="106"/>
      <c r="AE469" s="106"/>
      <c r="AF469" s="106"/>
      <c r="AG469" s="106"/>
      <c r="AH469" s="106"/>
      <c r="AI469" s="106"/>
      <c r="AJ469" s="106"/>
      <c r="AK469" s="91"/>
      <c r="AL469" s="91"/>
      <c r="AM469" s="91"/>
      <c r="AN469" s="91"/>
      <c r="AO469" s="91"/>
      <c r="AP469" s="91"/>
      <c r="AQ469" s="91"/>
      <c r="AR469" s="91"/>
      <c r="AS469" s="91"/>
      <c r="AT469" s="91"/>
      <c r="AU469" s="91"/>
      <c r="AV469" s="91"/>
      <c r="AW469" s="91"/>
      <c r="AX469" s="91"/>
      <c r="AY469" s="91"/>
      <c r="AZ469" s="91"/>
      <c r="BA469" s="91"/>
      <c r="BB469" s="91"/>
      <c r="BC469" s="91"/>
      <c r="BD469" s="91"/>
      <c r="BE469" s="91"/>
      <c r="BF469" s="91"/>
      <c r="BG469" s="91"/>
      <c r="BH469" s="91"/>
      <c r="BI469" s="91"/>
    </row>
    <row r="470" spans="2:61" ht="12" customHeight="1" thickBot="1">
      <c r="B470" s="375"/>
      <c r="C470" s="376"/>
      <c r="D470" s="377"/>
      <c r="E470" s="378" t="s">
        <v>5</v>
      </c>
      <c r="F470" s="378" t="s">
        <v>6</v>
      </c>
      <c r="G470" s="378" t="s">
        <v>7</v>
      </c>
      <c r="H470" s="379" t="s">
        <v>327</v>
      </c>
      <c r="I470" s="380" t="s">
        <v>328</v>
      </c>
      <c r="J470" s="381" t="s">
        <v>329</v>
      </c>
      <c r="L470" s="100"/>
      <c r="M470" s="114"/>
      <c r="N470" s="556"/>
      <c r="O470" s="106"/>
      <c r="P470" s="106"/>
      <c r="V470" s="91"/>
      <c r="W470" s="91"/>
      <c r="X470" s="106"/>
      <c r="Y470" s="106"/>
      <c r="Z470" s="106"/>
      <c r="AA470" s="106"/>
      <c r="AB470" s="106"/>
      <c r="AC470" s="106"/>
      <c r="AD470" s="106"/>
      <c r="AE470" s="106"/>
      <c r="AF470" s="106"/>
      <c r="AG470" s="106"/>
      <c r="AH470" s="106"/>
      <c r="AI470" s="106"/>
      <c r="AJ470" s="106"/>
      <c r="AK470" s="91"/>
      <c r="AL470" s="91"/>
      <c r="AM470" s="91"/>
      <c r="AN470" s="91"/>
      <c r="AO470" s="91"/>
      <c r="AP470" s="91"/>
      <c r="AQ470" s="91"/>
      <c r="AR470" s="91"/>
      <c r="AS470" s="91"/>
      <c r="AT470" s="91"/>
      <c r="AU470" s="91"/>
      <c r="AV470" s="91"/>
      <c r="AW470" s="91"/>
      <c r="AX470" s="91"/>
      <c r="AY470" s="91"/>
      <c r="AZ470" s="91"/>
      <c r="BA470" s="91"/>
      <c r="BB470" s="91"/>
      <c r="BC470" s="91"/>
      <c r="BD470" s="91"/>
      <c r="BE470" s="91"/>
      <c r="BF470" s="91"/>
      <c r="BG470" s="91"/>
      <c r="BH470" s="91"/>
      <c r="BI470" s="91"/>
    </row>
    <row r="471" spans="2:61" ht="12" customHeight="1">
      <c r="B471" s="363"/>
      <c r="C471" s="413" t="s">
        <v>172</v>
      </c>
      <c r="D471" s="383"/>
      <c r="E471" s="427"/>
      <c r="F471" s="385"/>
      <c r="G471" s="385"/>
      <c r="H471" s="428"/>
      <c r="I471" s="387"/>
      <c r="J471" s="388"/>
      <c r="L471" s="266"/>
      <c r="M471" s="114"/>
      <c r="N471" s="248"/>
      <c r="O471" s="106"/>
      <c r="P471" s="106"/>
      <c r="V471" s="91"/>
      <c r="W471" s="91"/>
      <c r="X471" s="106"/>
      <c r="Y471" s="106"/>
      <c r="Z471" s="106"/>
      <c r="AA471" s="106"/>
      <c r="AB471" s="106"/>
      <c r="AC471" s="106"/>
      <c r="AD471" s="106"/>
      <c r="AE471" s="106"/>
      <c r="AF471" s="106"/>
      <c r="AG471" s="106"/>
      <c r="AH471" s="106"/>
      <c r="AI471" s="106"/>
      <c r="AJ471" s="106"/>
      <c r="AK471" s="91"/>
      <c r="AL471" s="91"/>
      <c r="AM471" s="91"/>
      <c r="AN471" s="91"/>
      <c r="AO471" s="91"/>
      <c r="AP471" s="91"/>
      <c r="AQ471" s="91"/>
      <c r="AR471" s="91"/>
      <c r="AS471" s="91"/>
      <c r="AT471" s="91"/>
      <c r="AU471" s="91"/>
      <c r="AV471" s="91"/>
      <c r="AW471" s="91"/>
      <c r="AX471" s="91"/>
      <c r="AY471" s="91"/>
      <c r="AZ471" s="91"/>
      <c r="BA471" s="91"/>
      <c r="BB471" s="91"/>
      <c r="BC471" s="91"/>
      <c r="BD471" s="91"/>
      <c r="BE471" s="91"/>
      <c r="BF471" s="91"/>
      <c r="BG471" s="91"/>
      <c r="BH471" s="91"/>
      <c r="BI471" s="91"/>
    </row>
    <row r="472" spans="2:61" ht="13.5" customHeight="1">
      <c r="B472" s="389" t="s">
        <v>330</v>
      </c>
      <c r="C472" s="74" t="s">
        <v>361</v>
      </c>
      <c r="D472" s="1138" t="s">
        <v>610</v>
      </c>
      <c r="E472" s="430">
        <v>15.96</v>
      </c>
      <c r="F472" s="253">
        <v>18.09</v>
      </c>
      <c r="G472" s="1845">
        <v>49.12</v>
      </c>
      <c r="H472" s="713">
        <v>423.13</v>
      </c>
      <c r="I472" s="720">
        <v>62</v>
      </c>
      <c r="J472" s="1122" t="s">
        <v>432</v>
      </c>
      <c r="L472" s="31"/>
      <c r="M472" s="7"/>
      <c r="N472" s="248"/>
      <c r="O472" s="106"/>
      <c r="P472" s="106"/>
      <c r="V472" s="91"/>
      <c r="W472" s="91"/>
      <c r="X472" s="106"/>
      <c r="Y472" s="106"/>
      <c r="Z472" s="106"/>
      <c r="AA472" s="106"/>
      <c r="AB472" s="106"/>
      <c r="AC472" s="106"/>
      <c r="AD472" s="106"/>
      <c r="AE472" s="106"/>
      <c r="AF472" s="106"/>
      <c r="AG472" s="106"/>
      <c r="AH472" s="106"/>
      <c r="AI472" s="106"/>
      <c r="AJ472" s="106"/>
      <c r="AK472" s="91"/>
      <c r="AL472" s="91"/>
      <c r="AM472" s="91"/>
      <c r="AN472" s="91"/>
      <c r="AO472" s="91"/>
      <c r="AP472" s="91"/>
      <c r="AQ472" s="91"/>
      <c r="AR472" s="91"/>
      <c r="AS472" s="91"/>
      <c r="AT472" s="91"/>
      <c r="AU472" s="91"/>
      <c r="AV472" s="91"/>
      <c r="AW472" s="91"/>
      <c r="AX472" s="91"/>
      <c r="AY472" s="91"/>
      <c r="AZ472" s="91"/>
      <c r="BA472" s="91"/>
      <c r="BB472" s="91"/>
      <c r="BC472" s="91"/>
      <c r="BD472" s="91"/>
      <c r="BE472" s="91"/>
      <c r="BF472" s="91"/>
      <c r="BG472" s="91"/>
      <c r="BH472" s="91"/>
      <c r="BI472" s="91"/>
    </row>
    <row r="473" spans="2:61" ht="12.75" customHeight="1">
      <c r="B473" s="395" t="s">
        <v>352</v>
      </c>
      <c r="C473" s="255" t="s">
        <v>252</v>
      </c>
      <c r="D473" s="294"/>
      <c r="E473" s="161"/>
      <c r="F473" s="455"/>
      <c r="G473" s="616"/>
      <c r="H473" s="621"/>
      <c r="I473" s="457"/>
      <c r="J473" s="617"/>
      <c r="L473" s="1713"/>
      <c r="M473" s="707"/>
      <c r="N473" s="1153"/>
      <c r="O473" s="106"/>
      <c r="P473" s="106"/>
      <c r="V473" s="91"/>
      <c r="W473" s="91"/>
      <c r="X473" s="106"/>
      <c r="Y473" s="106"/>
      <c r="Z473" s="106"/>
      <c r="AA473" s="106"/>
      <c r="AB473" s="106"/>
      <c r="AC473" s="106"/>
      <c r="AD473" s="106"/>
      <c r="AE473" s="106"/>
      <c r="AF473" s="106"/>
      <c r="AG473" s="106"/>
      <c r="AH473" s="106"/>
      <c r="AI473" s="106"/>
      <c r="AJ473" s="106"/>
      <c r="AK473" s="91"/>
      <c r="AL473" s="91"/>
      <c r="AM473" s="91"/>
      <c r="AN473" s="91"/>
      <c r="AO473" s="91"/>
      <c r="AP473" s="91"/>
      <c r="AQ473" s="91"/>
      <c r="AR473" s="91"/>
      <c r="AS473" s="91"/>
      <c r="AT473" s="91"/>
      <c r="AU473" s="91"/>
      <c r="AV473" s="91"/>
      <c r="AW473" s="91"/>
      <c r="AX473" s="91"/>
      <c r="AY473" s="91"/>
      <c r="AZ473" s="91"/>
      <c r="BA473" s="91"/>
      <c r="BB473" s="91"/>
      <c r="BC473" s="91"/>
      <c r="BD473" s="91"/>
      <c r="BE473" s="91"/>
      <c r="BF473" s="91"/>
      <c r="BG473" s="91"/>
      <c r="BH473" s="91"/>
      <c r="BI473" s="91"/>
    </row>
    <row r="474" spans="2:61" ht="13.5" customHeight="1">
      <c r="B474" s="396" t="s">
        <v>11</v>
      </c>
      <c r="C474" s="434" t="s">
        <v>198</v>
      </c>
      <c r="D474" s="435">
        <v>10</v>
      </c>
      <c r="E474" s="390">
        <v>0.08</v>
      </c>
      <c r="F474" s="391">
        <v>7.25</v>
      </c>
      <c r="G474" s="398">
        <v>0.13</v>
      </c>
      <c r="H474" s="270">
        <v>66.09</v>
      </c>
      <c r="I474" s="416">
        <v>8</v>
      </c>
      <c r="J474" s="1577" t="s">
        <v>453</v>
      </c>
      <c r="L474" s="709"/>
      <c r="M474" s="695"/>
      <c r="N474" s="696"/>
      <c r="O474" s="106"/>
      <c r="P474" s="106"/>
      <c r="V474" s="91"/>
      <c r="W474" s="91"/>
      <c r="X474" s="106"/>
      <c r="Y474" s="106"/>
      <c r="Z474" s="106"/>
      <c r="AA474" s="106"/>
      <c r="AB474" s="106"/>
      <c r="AC474" s="106"/>
      <c r="AD474" s="106"/>
      <c r="AE474" s="106"/>
      <c r="AF474" s="106"/>
      <c r="AG474" s="106"/>
      <c r="AH474" s="106"/>
      <c r="AI474" s="106"/>
      <c r="AJ474" s="106"/>
      <c r="AK474" s="91"/>
      <c r="AL474" s="91"/>
      <c r="AM474" s="91"/>
      <c r="AN474" s="91"/>
      <c r="AO474" s="91"/>
      <c r="AP474" s="91"/>
      <c r="AQ474" s="91"/>
      <c r="AR474" s="91"/>
      <c r="AS474" s="91"/>
      <c r="AT474" s="91"/>
      <c r="AU474" s="91"/>
      <c r="AV474" s="91"/>
      <c r="AW474" s="91"/>
      <c r="AX474" s="91"/>
      <c r="AY474" s="91"/>
      <c r="AZ474" s="91"/>
      <c r="BA474" s="91"/>
      <c r="BB474" s="91"/>
      <c r="BC474" s="91"/>
      <c r="BD474" s="91"/>
      <c r="BE474" s="91"/>
      <c r="BF474" s="91"/>
      <c r="BG474" s="91"/>
      <c r="BH474" s="91"/>
      <c r="BI474" s="91"/>
    </row>
    <row r="475" spans="2:61" ht="14.25" customHeight="1">
      <c r="B475" s="397" t="s">
        <v>355</v>
      </c>
      <c r="C475" s="434" t="s">
        <v>94</v>
      </c>
      <c r="D475" s="450">
        <v>200</v>
      </c>
      <c r="E475" s="252">
        <v>0.4</v>
      </c>
      <c r="F475" s="1913">
        <v>0</v>
      </c>
      <c r="G475" s="1424">
        <v>10.257</v>
      </c>
      <c r="H475" s="714">
        <v>42.213999999999999</v>
      </c>
      <c r="I475" s="716">
        <v>66</v>
      </c>
      <c r="J475" s="1120" t="s">
        <v>418</v>
      </c>
      <c r="L475" s="100"/>
      <c r="M475" s="87"/>
      <c r="N475" s="83"/>
      <c r="O475" s="106"/>
      <c r="P475" s="106"/>
      <c r="V475" s="91"/>
      <c r="W475" s="91"/>
      <c r="X475" s="106"/>
      <c r="Y475" s="106"/>
      <c r="Z475" s="106"/>
      <c r="AA475" s="106"/>
      <c r="AB475" s="106"/>
      <c r="AC475" s="106"/>
      <c r="AD475" s="106"/>
      <c r="AE475" s="106"/>
      <c r="AF475" s="106"/>
      <c r="AG475" s="106"/>
      <c r="AH475" s="106"/>
      <c r="AI475" s="106"/>
      <c r="AJ475" s="106"/>
      <c r="AK475" s="91"/>
      <c r="AL475" s="91"/>
      <c r="AM475" s="91"/>
      <c r="AN475" s="91"/>
      <c r="AO475" s="91"/>
      <c r="AP475" s="91"/>
      <c r="AQ475" s="91"/>
      <c r="AR475" s="91"/>
      <c r="AS475" s="91"/>
      <c r="AT475" s="91"/>
      <c r="AU475" s="91"/>
      <c r="AV475" s="91"/>
      <c r="AW475" s="91"/>
      <c r="AX475" s="91"/>
      <c r="AY475" s="91"/>
      <c r="AZ475" s="91"/>
      <c r="BA475" s="91"/>
      <c r="BB475" s="91"/>
      <c r="BC475" s="91"/>
      <c r="BD475" s="91"/>
      <c r="BE475" s="91"/>
      <c r="BF475" s="91"/>
      <c r="BG475" s="91"/>
      <c r="BH475" s="91"/>
      <c r="BI475" s="91"/>
    </row>
    <row r="476" spans="2:61" ht="13.5" customHeight="1">
      <c r="B476" s="397"/>
      <c r="C476" s="434" t="s">
        <v>9</v>
      </c>
      <c r="D476" s="1853">
        <v>40</v>
      </c>
      <c r="E476" s="1391">
        <v>1.54</v>
      </c>
      <c r="F476" s="1069">
        <v>0.55000000000000004</v>
      </c>
      <c r="G476" s="1069">
        <v>21.68</v>
      </c>
      <c r="H476" s="1063">
        <v>97.83</v>
      </c>
      <c r="I476" s="416">
        <v>9</v>
      </c>
      <c r="J476" s="1120" t="s">
        <v>8</v>
      </c>
      <c r="L476" s="316"/>
      <c r="M476" s="114"/>
      <c r="N476" s="248"/>
      <c r="O476" s="106"/>
      <c r="P476" s="106"/>
      <c r="V476" s="91"/>
      <c r="W476" s="91"/>
      <c r="X476" s="106"/>
      <c r="Y476" s="106"/>
      <c r="Z476" s="106"/>
      <c r="AA476" s="106"/>
      <c r="AB476" s="106"/>
      <c r="AC476" s="106"/>
      <c r="AD476" s="106"/>
      <c r="AE476" s="106"/>
      <c r="AF476" s="106"/>
      <c r="AG476" s="106"/>
      <c r="AH476" s="106"/>
      <c r="AI476" s="106"/>
      <c r="AJ476" s="106"/>
      <c r="AK476" s="91"/>
      <c r="AL476" s="91"/>
      <c r="AM476" s="91"/>
      <c r="AN476" s="91"/>
      <c r="AO476" s="91"/>
      <c r="AP476" s="91"/>
      <c r="AQ476" s="91"/>
      <c r="AR476" s="91"/>
      <c r="AS476" s="91"/>
      <c r="AT476" s="91"/>
      <c r="AU476" s="91"/>
      <c r="AV476" s="91"/>
      <c r="AW476" s="91"/>
      <c r="AX476" s="91"/>
      <c r="AY476" s="91"/>
      <c r="AZ476" s="91"/>
      <c r="BA476" s="91"/>
      <c r="BB476" s="91"/>
      <c r="BC476" s="91"/>
      <c r="BD476" s="91"/>
      <c r="BE476" s="91"/>
      <c r="BF476" s="91"/>
      <c r="BG476" s="91"/>
      <c r="BH476" s="91"/>
      <c r="BI476" s="91"/>
    </row>
    <row r="477" spans="2:61" ht="14.25" customHeight="1" thickBot="1">
      <c r="B477" s="830"/>
      <c r="C477" s="403" t="s">
        <v>336</v>
      </c>
      <c r="D477" s="404">
        <v>110</v>
      </c>
      <c r="E477" s="180">
        <v>0.44</v>
      </c>
      <c r="F477" s="729">
        <v>0.44</v>
      </c>
      <c r="G477" s="729">
        <v>10.78</v>
      </c>
      <c r="H477" s="718">
        <v>51.7</v>
      </c>
      <c r="I477" s="724">
        <v>77</v>
      </c>
      <c r="J477" s="1121" t="s">
        <v>444</v>
      </c>
      <c r="L477" s="100"/>
      <c r="M477" s="87"/>
      <c r="N477" s="83"/>
      <c r="O477" s="106"/>
      <c r="P477" s="106"/>
      <c r="V477" s="91"/>
      <c r="W477" s="91"/>
      <c r="X477" s="106"/>
      <c r="Y477" s="106"/>
      <c r="Z477" s="106"/>
      <c r="AA477" s="106"/>
      <c r="AB477" s="106"/>
      <c r="AC477" s="106"/>
      <c r="AD477" s="106"/>
      <c r="AE477" s="106"/>
      <c r="AF477" s="106"/>
      <c r="AG477" s="106"/>
      <c r="AH477" s="106"/>
      <c r="AI477" s="106"/>
      <c r="AJ477" s="106"/>
      <c r="AK477" s="91"/>
      <c r="AL477" s="91"/>
      <c r="AM477" s="91"/>
      <c r="AN477" s="91"/>
      <c r="AO477" s="91"/>
      <c r="AP477" s="91"/>
      <c r="AQ477" s="91"/>
      <c r="AR477" s="91"/>
      <c r="AS477" s="91"/>
      <c r="AT477" s="91"/>
      <c r="AU477" s="91"/>
      <c r="AV477" s="91"/>
      <c r="AW477" s="91"/>
      <c r="AX477" s="91"/>
      <c r="AY477" s="91"/>
      <c r="AZ477" s="91"/>
      <c r="BA477" s="91"/>
      <c r="BB477" s="91"/>
      <c r="BC477" s="91"/>
      <c r="BD477" s="91"/>
      <c r="BE477" s="91"/>
      <c r="BF477" s="91"/>
      <c r="BG477" s="91"/>
      <c r="BH477" s="91"/>
      <c r="BI477" s="91"/>
    </row>
    <row r="478" spans="2:61" ht="12.75" customHeight="1">
      <c r="B478" s="405" t="s">
        <v>333</v>
      </c>
      <c r="D478" s="1006">
        <f>D474+D475+D476+D477+195+10</f>
        <v>565</v>
      </c>
      <c r="E478" s="406">
        <f>SUM(E472:E477)</f>
        <v>18.419999999999998</v>
      </c>
      <c r="F478" s="407">
        <f>SUM(F472:F477)</f>
        <v>26.330000000000002</v>
      </c>
      <c r="G478" s="408">
        <f>SUM(G472:G477)</f>
        <v>91.966999999999999</v>
      </c>
      <c r="H478" s="409">
        <f>SUM(H472:H477)</f>
        <v>680.96400000000006</v>
      </c>
      <c r="I478" s="1078" t="s">
        <v>528</v>
      </c>
      <c r="J478" s="1079" t="s">
        <v>358</v>
      </c>
      <c r="L478" s="316"/>
      <c r="M478" s="114"/>
      <c r="N478" s="248"/>
      <c r="O478" s="106"/>
      <c r="P478" s="106"/>
      <c r="V478" s="91"/>
      <c r="W478" s="91"/>
      <c r="X478" s="106"/>
      <c r="Y478" s="106"/>
      <c r="Z478" s="106"/>
      <c r="AA478" s="106"/>
      <c r="AB478" s="106"/>
      <c r="AC478" s="106"/>
      <c r="AD478" s="106"/>
      <c r="AE478" s="106"/>
      <c r="AF478" s="106"/>
      <c r="AG478" s="106"/>
      <c r="AH478" s="106"/>
      <c r="AI478" s="106"/>
      <c r="AJ478" s="106"/>
      <c r="AK478" s="91"/>
      <c r="AL478" s="91"/>
      <c r="AM478" s="91"/>
      <c r="AN478" s="91"/>
      <c r="AO478" s="91"/>
      <c r="AP478" s="91"/>
      <c r="AQ478" s="91"/>
      <c r="AR478" s="91"/>
      <c r="AS478" s="91"/>
      <c r="AT478" s="91"/>
      <c r="AU478" s="91"/>
      <c r="AV478" s="91"/>
      <c r="AW478" s="91"/>
      <c r="AX478" s="91"/>
      <c r="AY478" s="91"/>
      <c r="AZ478" s="91"/>
      <c r="BA478" s="91"/>
      <c r="BB478" s="91"/>
      <c r="BC478" s="91"/>
      <c r="BD478" s="91"/>
      <c r="BE478" s="91"/>
      <c r="BF478" s="91"/>
      <c r="BG478" s="91"/>
      <c r="BH478" s="91"/>
      <c r="BI478" s="91"/>
    </row>
    <row r="479" spans="2:61" ht="11.25" customHeight="1">
      <c r="B479" s="1100"/>
      <c r="C479" s="871" t="s">
        <v>10</v>
      </c>
      <c r="D479" s="933">
        <v>0.25</v>
      </c>
      <c r="E479" s="873">
        <v>22.5</v>
      </c>
      <c r="F479" s="874">
        <v>23</v>
      </c>
      <c r="G479" s="875">
        <v>95.75</v>
      </c>
      <c r="H479" s="1099">
        <v>680</v>
      </c>
      <c r="I479" s="1093">
        <f>H479-H478</f>
        <v>-0.96400000000005548</v>
      </c>
      <c r="J479" s="1019" t="s">
        <v>496</v>
      </c>
      <c r="L479" s="266"/>
      <c r="M479" s="114"/>
      <c r="N479" s="248"/>
      <c r="O479" s="106"/>
      <c r="P479" s="106"/>
      <c r="V479" s="91"/>
      <c r="W479" s="91"/>
      <c r="X479" s="106"/>
      <c r="Y479" s="106"/>
      <c r="Z479" s="106"/>
      <c r="AA479" s="106"/>
      <c r="AB479" s="106"/>
      <c r="AC479" s="106"/>
      <c r="AD479" s="106"/>
      <c r="AE479" s="106"/>
      <c r="AF479" s="106"/>
      <c r="AG479" s="106"/>
      <c r="AH479" s="106"/>
      <c r="AI479" s="106"/>
      <c r="AJ479" s="106"/>
      <c r="AK479" s="91"/>
      <c r="AL479" s="91"/>
      <c r="AM479" s="91"/>
      <c r="AN479" s="91"/>
      <c r="AO479" s="91"/>
      <c r="AP479" s="91"/>
      <c r="AQ479" s="91"/>
      <c r="AR479" s="91"/>
      <c r="AS479" s="91"/>
      <c r="AT479" s="91"/>
      <c r="AU479" s="91"/>
      <c r="AV479" s="91"/>
      <c r="AW479" s="91"/>
      <c r="AX479" s="91"/>
      <c r="AY479" s="91"/>
      <c r="AZ479" s="91"/>
      <c r="BA479" s="91"/>
      <c r="BB479" s="91"/>
      <c r="BC479" s="91"/>
      <c r="BD479" s="91"/>
      <c r="BE479" s="91"/>
      <c r="BF479" s="91"/>
      <c r="BG479" s="91"/>
      <c r="BH479" s="91"/>
      <c r="BI479" s="91"/>
    </row>
    <row r="480" spans="2:61" ht="12" customHeight="1" thickBot="1">
      <c r="B480" s="195"/>
      <c r="C480" s="412" t="s">
        <v>505</v>
      </c>
      <c r="D480" s="1098"/>
      <c r="E480" s="1154">
        <v>-4.53</v>
      </c>
      <c r="F480" s="1155">
        <v>3.62</v>
      </c>
      <c r="G480" s="1155">
        <v>-0.99</v>
      </c>
      <c r="H480" s="1156">
        <v>0.04</v>
      </c>
      <c r="I480" s="411"/>
      <c r="J480" s="227"/>
      <c r="L480" s="266"/>
      <c r="M480" s="87"/>
      <c r="N480" s="248"/>
      <c r="O480" s="523"/>
      <c r="P480" s="106"/>
      <c r="V480" s="91"/>
      <c r="W480" s="91"/>
      <c r="X480" s="106"/>
      <c r="Y480" s="106"/>
      <c r="Z480" s="106"/>
      <c r="AA480" s="106"/>
      <c r="AB480" s="106"/>
      <c r="AC480" s="106"/>
      <c r="AD480" s="106"/>
      <c r="AE480" s="106"/>
      <c r="AF480" s="106"/>
      <c r="AG480" s="106"/>
      <c r="AH480" s="106"/>
      <c r="AI480" s="106"/>
      <c r="AJ480" s="106"/>
      <c r="AK480" s="91"/>
      <c r="AL480" s="91"/>
      <c r="AM480" s="91"/>
      <c r="AN480" s="91"/>
      <c r="AO480" s="91"/>
      <c r="AP480" s="91"/>
      <c r="AQ480" s="91"/>
      <c r="AR480" s="91"/>
      <c r="AS480" s="91"/>
      <c r="AT480" s="91"/>
      <c r="AU480" s="91"/>
      <c r="AV480" s="91"/>
      <c r="AW480" s="91"/>
      <c r="AX480" s="91"/>
      <c r="AY480" s="91"/>
      <c r="AZ480" s="91"/>
      <c r="BA480" s="91"/>
      <c r="BB480" s="91"/>
      <c r="BC480" s="91"/>
      <c r="BD480" s="91"/>
      <c r="BE480" s="91"/>
      <c r="BF480" s="91"/>
      <c r="BG480" s="91"/>
      <c r="BH480" s="91"/>
      <c r="BI480" s="91"/>
    </row>
    <row r="481" spans="2:61" ht="13.5" customHeight="1">
      <c r="B481" s="402"/>
      <c r="C481" s="156" t="s">
        <v>152</v>
      </c>
      <c r="D481" s="363"/>
      <c r="E481" s="5"/>
      <c r="F481" s="414"/>
      <c r="G481" s="414"/>
      <c r="H481" s="414"/>
      <c r="I481" s="415"/>
      <c r="J481" s="440"/>
      <c r="L481" s="696"/>
      <c r="M481" s="707"/>
      <c r="N481" s="696"/>
      <c r="O481" s="673"/>
      <c r="P481" s="106"/>
      <c r="V481" s="91"/>
      <c r="W481" s="91"/>
      <c r="X481" s="106"/>
      <c r="Y481" s="106"/>
      <c r="Z481" s="106"/>
      <c r="AA481" s="106"/>
      <c r="AB481" s="106"/>
      <c r="AC481" s="106"/>
      <c r="AD481" s="106"/>
      <c r="AE481" s="106"/>
      <c r="AF481" s="106"/>
      <c r="AG481" s="106"/>
      <c r="AH481" s="106"/>
      <c r="AI481" s="106"/>
      <c r="AJ481" s="106"/>
      <c r="AK481" s="91"/>
      <c r="AL481" s="91"/>
      <c r="AM481" s="91"/>
      <c r="AN481" s="91"/>
      <c r="AO481" s="91"/>
      <c r="AP481" s="91"/>
      <c r="AQ481" s="91"/>
      <c r="AR481" s="91"/>
      <c r="AS481" s="91"/>
      <c r="AT481" s="91"/>
      <c r="AU481" s="91"/>
      <c r="AV481" s="91"/>
      <c r="AW481" s="91"/>
      <c r="AX481" s="91"/>
      <c r="AY481" s="91"/>
      <c r="AZ481" s="91"/>
      <c r="BA481" s="91"/>
      <c r="BB481" s="91"/>
      <c r="BC481" s="91"/>
      <c r="BD481" s="91"/>
      <c r="BE481" s="91"/>
      <c r="BF481" s="91"/>
      <c r="BG481" s="91"/>
      <c r="BH481" s="91"/>
      <c r="BI481" s="91"/>
    </row>
    <row r="482" spans="2:61" ht="12.75" customHeight="1">
      <c r="B482" s="402"/>
      <c r="C482" s="1878" t="s">
        <v>564</v>
      </c>
      <c r="D482" s="1818">
        <v>70</v>
      </c>
      <c r="E482" s="173">
        <v>0.61299999999999999</v>
      </c>
      <c r="F482" s="431">
        <v>8.7999999999999995E-2</v>
      </c>
      <c r="G482" s="431">
        <v>1.75</v>
      </c>
      <c r="H482" s="451">
        <v>9.8800000000000008</v>
      </c>
      <c r="I482" s="716">
        <v>1</v>
      </c>
      <c r="J482" s="1118" t="s">
        <v>400</v>
      </c>
      <c r="L482" s="696"/>
      <c r="M482" s="707"/>
      <c r="N482" s="696"/>
      <c r="O482" s="106"/>
      <c r="V482" s="91"/>
      <c r="W482" s="91"/>
      <c r="X482" s="106"/>
      <c r="Y482" s="106"/>
      <c r="Z482" s="106"/>
      <c r="AA482" s="106"/>
      <c r="AB482" s="106"/>
      <c r="AC482" s="106"/>
      <c r="AD482" s="106"/>
      <c r="AE482" s="106"/>
      <c r="AF482" s="106"/>
      <c r="AG482" s="106"/>
      <c r="AH482" s="106"/>
      <c r="AI482" s="106"/>
      <c r="AJ482" s="106"/>
      <c r="AK482" s="91"/>
      <c r="AL482" s="91"/>
      <c r="AM482" s="91"/>
      <c r="AN482" s="91"/>
      <c r="AO482" s="91"/>
      <c r="AP482" s="91"/>
      <c r="AQ482" s="91"/>
      <c r="AR482" s="91"/>
      <c r="AS482" s="91"/>
      <c r="AT482" s="91"/>
      <c r="AU482" s="91"/>
      <c r="AV482" s="91"/>
      <c r="AW482" s="91"/>
      <c r="AX482" s="91"/>
      <c r="AY482" s="91"/>
      <c r="AZ482" s="91"/>
      <c r="BA482" s="91"/>
      <c r="BB482" s="91"/>
      <c r="BC482" s="91"/>
      <c r="BD482" s="91"/>
      <c r="BE482" s="91"/>
      <c r="BF482" s="91"/>
      <c r="BG482" s="91"/>
      <c r="BH482" s="91"/>
      <c r="BI482" s="91"/>
    </row>
    <row r="483" spans="2:61" ht="12" customHeight="1">
      <c r="B483" s="389" t="s">
        <v>330</v>
      </c>
      <c r="C483" s="1879" t="s">
        <v>173</v>
      </c>
      <c r="D483" s="1853">
        <v>250</v>
      </c>
      <c r="E483" s="1067">
        <v>2</v>
      </c>
      <c r="F483" s="1068">
        <v>5.5250000000000004</v>
      </c>
      <c r="G483" s="1068">
        <v>17.074999999999999</v>
      </c>
      <c r="H483" s="270">
        <v>126.02500000000001</v>
      </c>
      <c r="I483" s="416">
        <v>19</v>
      </c>
      <c r="J483" s="1962" t="s">
        <v>654</v>
      </c>
      <c r="L483" s="696"/>
      <c r="M483" s="707"/>
      <c r="N483" s="696"/>
      <c r="O483" s="106"/>
      <c r="P483" s="106"/>
      <c r="V483" s="91"/>
      <c r="W483" s="91"/>
      <c r="X483" s="106"/>
      <c r="Y483" s="106"/>
      <c r="Z483" s="106"/>
      <c r="AA483" s="106"/>
      <c r="AB483" s="106"/>
      <c r="AC483" s="106"/>
      <c r="AD483" s="106"/>
      <c r="AE483" s="106"/>
      <c r="AF483" s="106"/>
      <c r="AG483" s="106"/>
      <c r="AH483" s="106"/>
      <c r="AI483" s="106"/>
      <c r="AJ483" s="106"/>
      <c r="AK483" s="91"/>
      <c r="AL483" s="91"/>
      <c r="AM483" s="91"/>
      <c r="AN483" s="91"/>
      <c r="AO483" s="91"/>
      <c r="AP483" s="91"/>
      <c r="AQ483" s="91"/>
      <c r="AR483" s="91"/>
      <c r="AS483" s="91"/>
      <c r="AT483" s="91"/>
      <c r="AU483" s="91"/>
      <c r="AV483" s="91"/>
      <c r="AW483" s="91"/>
      <c r="AX483" s="91"/>
      <c r="AY483" s="91"/>
      <c r="AZ483" s="91"/>
      <c r="BA483" s="91"/>
      <c r="BB483" s="91"/>
      <c r="BC483" s="91"/>
      <c r="BD483" s="91"/>
      <c r="BE483" s="91"/>
      <c r="BF483" s="91"/>
      <c r="BG483" s="91"/>
      <c r="BH483" s="91"/>
      <c r="BI483" s="91"/>
    </row>
    <row r="484" spans="2:61" ht="13.5" customHeight="1">
      <c r="B484" s="395" t="s">
        <v>352</v>
      </c>
      <c r="C484" s="1819" t="s">
        <v>641</v>
      </c>
      <c r="D484" s="1866">
        <v>200</v>
      </c>
      <c r="E484" s="1889">
        <v>21.68</v>
      </c>
      <c r="F484" s="1424">
        <v>25.564</v>
      </c>
      <c r="G484" s="1424">
        <v>29.268000000000001</v>
      </c>
      <c r="H484" s="270">
        <v>433.86799999999999</v>
      </c>
      <c r="I484" s="442">
        <v>48</v>
      </c>
      <c r="J484" s="1118" t="s">
        <v>454</v>
      </c>
      <c r="L484" s="696"/>
      <c r="M484" s="707"/>
      <c r="N484" s="696"/>
      <c r="O484" s="106"/>
      <c r="P484" s="106"/>
      <c r="V484" s="91"/>
      <c r="W484" s="91"/>
      <c r="X484" s="106"/>
      <c r="Y484" s="106"/>
      <c r="Z484" s="106"/>
      <c r="AA484" s="106"/>
      <c r="AB484" s="106"/>
      <c r="AC484" s="106"/>
      <c r="AD484" s="106"/>
      <c r="AE484" s="106"/>
      <c r="AF484" s="106"/>
      <c r="AG484" s="106"/>
      <c r="AH484" s="106"/>
      <c r="AI484" s="106"/>
      <c r="AJ484" s="106"/>
      <c r="AK484" s="91"/>
      <c r="AL484" s="91"/>
      <c r="AM484" s="91"/>
      <c r="AN484" s="91"/>
      <c r="AO484" s="91"/>
      <c r="AP484" s="91"/>
      <c r="AQ484" s="91"/>
      <c r="AR484" s="91"/>
      <c r="AS484" s="91"/>
      <c r="AT484" s="91"/>
      <c r="AU484" s="91"/>
      <c r="AV484" s="91"/>
      <c r="AW484" s="91"/>
      <c r="AX484" s="91"/>
      <c r="AY484" s="91"/>
      <c r="AZ484" s="91"/>
      <c r="BA484" s="91"/>
      <c r="BB484" s="91"/>
      <c r="BC484" s="91"/>
      <c r="BD484" s="91"/>
      <c r="BE484" s="91"/>
      <c r="BF484" s="91"/>
      <c r="BG484" s="91"/>
      <c r="BH484" s="91"/>
      <c r="BI484" s="91"/>
    </row>
    <row r="485" spans="2:61" ht="12.75" customHeight="1">
      <c r="B485" s="396" t="s">
        <v>11</v>
      </c>
      <c r="C485" s="1856" t="s">
        <v>512</v>
      </c>
      <c r="D485" s="1853">
        <v>200</v>
      </c>
      <c r="E485" s="717">
        <v>1</v>
      </c>
      <c r="F485" s="1683">
        <v>0</v>
      </c>
      <c r="G485" s="1683">
        <v>25.4</v>
      </c>
      <c r="H485" s="1684">
        <v>105.6</v>
      </c>
      <c r="I485" s="1750">
        <v>75</v>
      </c>
      <c r="J485" s="1685" t="s">
        <v>506</v>
      </c>
      <c r="L485" s="1713"/>
      <c r="M485" s="1131"/>
      <c r="N485" s="1132"/>
      <c r="O485" s="106"/>
      <c r="P485" s="106"/>
      <c r="V485" s="91"/>
      <c r="W485" s="91"/>
      <c r="X485" s="106"/>
      <c r="Y485" s="106"/>
      <c r="Z485" s="106"/>
      <c r="AA485" s="106"/>
      <c r="AB485" s="106"/>
      <c r="AC485" s="106"/>
      <c r="AD485" s="106"/>
      <c r="AE485" s="106"/>
      <c r="AF485" s="106"/>
      <c r="AG485" s="106"/>
      <c r="AH485" s="106"/>
      <c r="AI485" s="106"/>
      <c r="AJ485" s="106"/>
      <c r="AK485" s="91"/>
      <c r="AL485" s="91"/>
      <c r="AM485" s="91"/>
      <c r="AN485" s="91"/>
      <c r="AO485" s="91"/>
      <c r="AP485" s="91"/>
      <c r="AQ485" s="91"/>
      <c r="AR485" s="91"/>
      <c r="AS485" s="91"/>
      <c r="AT485" s="91"/>
      <c r="AU485" s="91"/>
      <c r="AV485" s="91"/>
      <c r="AW485" s="91"/>
      <c r="AX485" s="91"/>
      <c r="AY485" s="91"/>
      <c r="AZ485" s="91"/>
      <c r="BA485" s="91"/>
      <c r="BB485" s="91"/>
      <c r="BC485" s="91"/>
      <c r="BD485" s="91"/>
      <c r="BE485" s="91"/>
      <c r="BF485" s="91"/>
      <c r="BG485" s="91"/>
      <c r="BH485" s="91"/>
      <c r="BI485" s="91"/>
    </row>
    <row r="486" spans="2:61" ht="12.75" customHeight="1">
      <c r="B486" s="397" t="s">
        <v>355</v>
      </c>
      <c r="C486" s="1240" t="s">
        <v>9</v>
      </c>
      <c r="D486" s="1853">
        <v>70</v>
      </c>
      <c r="E486" s="1824">
        <v>2.6949999999999998</v>
      </c>
      <c r="F486" s="1825">
        <v>0.96299999999999997</v>
      </c>
      <c r="G486" s="1822">
        <v>34.54</v>
      </c>
      <c r="H486" s="1826">
        <v>171.209</v>
      </c>
      <c r="I486" s="393">
        <v>9</v>
      </c>
      <c r="J486" s="1120" t="s">
        <v>8</v>
      </c>
      <c r="L486" s="683"/>
      <c r="M486" s="692"/>
      <c r="N486" s="683"/>
      <c r="O486" s="106"/>
      <c r="P486" s="106"/>
      <c r="V486" s="91"/>
      <c r="W486" s="91"/>
      <c r="X486" s="106"/>
      <c r="Y486" s="106"/>
      <c r="Z486" s="106"/>
      <c r="AA486" s="106"/>
      <c r="AB486" s="106"/>
      <c r="AC486" s="106"/>
      <c r="AD486" s="106"/>
      <c r="AE486" s="106"/>
      <c r="AF486" s="106"/>
      <c r="AG486" s="106"/>
      <c r="AH486" s="106"/>
      <c r="AI486" s="106"/>
      <c r="AJ486" s="106"/>
      <c r="AK486" s="91"/>
      <c r="AL486" s="91"/>
      <c r="AM486" s="91"/>
      <c r="AN486" s="91"/>
      <c r="AO486" s="91"/>
      <c r="AP486" s="91"/>
      <c r="AQ486" s="91"/>
      <c r="AR486" s="91"/>
      <c r="AS486" s="91"/>
      <c r="AT486" s="91"/>
      <c r="AU486" s="91"/>
      <c r="AV486" s="91"/>
      <c r="AW486" s="91"/>
      <c r="AX486" s="91"/>
      <c r="AY486" s="91"/>
      <c r="AZ486" s="91"/>
      <c r="BA486" s="91"/>
      <c r="BB486" s="91"/>
      <c r="BC486" s="91"/>
      <c r="BD486" s="91"/>
      <c r="BE486" s="91"/>
      <c r="BF486" s="91"/>
      <c r="BG486" s="91"/>
      <c r="BH486" s="91"/>
      <c r="BI486" s="91"/>
    </row>
    <row r="487" spans="2:61" ht="13.5" customHeight="1" thickBot="1">
      <c r="B487" s="402"/>
      <c r="C487" s="1110" t="s">
        <v>395</v>
      </c>
      <c r="D487" s="1138">
        <v>50</v>
      </c>
      <c r="E487" s="1898">
        <v>2.8250000000000002</v>
      </c>
      <c r="F487" s="855">
        <v>0.75</v>
      </c>
      <c r="G487" s="855">
        <v>20.931999999999999</v>
      </c>
      <c r="H487" s="1872">
        <v>101.78</v>
      </c>
      <c r="I487" s="393">
        <v>10</v>
      </c>
      <c r="J487" s="1123" t="s">
        <v>8</v>
      </c>
      <c r="O487" s="106"/>
      <c r="P487" s="106"/>
      <c r="V487" s="91"/>
      <c r="W487" s="91"/>
      <c r="X487" s="106"/>
      <c r="Y487" s="106"/>
      <c r="Z487" s="106"/>
      <c r="AA487" s="106"/>
      <c r="AB487" s="106"/>
      <c r="AC487" s="106"/>
      <c r="AD487" s="106"/>
      <c r="AE487" s="106"/>
      <c r="AF487" s="106"/>
      <c r="AG487" s="106"/>
      <c r="AH487" s="106"/>
      <c r="AI487" s="106"/>
      <c r="AJ487" s="106"/>
      <c r="AK487" s="91"/>
      <c r="AL487" s="91"/>
      <c r="AM487" s="91"/>
      <c r="AN487" s="91"/>
      <c r="AO487" s="91"/>
      <c r="AP487" s="91"/>
      <c r="AQ487" s="91"/>
      <c r="AR487" s="91"/>
      <c r="AS487" s="91"/>
      <c r="AT487" s="91"/>
      <c r="AU487" s="91"/>
      <c r="AV487" s="91"/>
      <c r="AW487" s="91"/>
      <c r="AX487" s="91"/>
      <c r="AY487" s="91"/>
      <c r="AZ487" s="91"/>
      <c r="BA487" s="91"/>
      <c r="BB487" s="91"/>
      <c r="BC487" s="91"/>
      <c r="BD487" s="91"/>
      <c r="BE487" s="91"/>
      <c r="BF487" s="91"/>
      <c r="BG487" s="91"/>
      <c r="BH487" s="91"/>
      <c r="BI487" s="91"/>
    </row>
    <row r="488" spans="2:61" ht="13.5" customHeight="1">
      <c r="B488" s="405" t="s">
        <v>337</v>
      </c>
      <c r="C488" s="34"/>
      <c r="D488" s="1029">
        <f>D482+D483+D485+D486+D487+50+150</f>
        <v>840</v>
      </c>
      <c r="E488" s="422">
        <f>SUM(E482:E487)</f>
        <v>30.812999999999999</v>
      </c>
      <c r="F488" s="407">
        <f>SUM(F482:F487)</f>
        <v>32.89</v>
      </c>
      <c r="G488" s="423">
        <f>SUM(G482:G487)</f>
        <v>128.96499999999997</v>
      </c>
      <c r="H488" s="424">
        <f>SUM(H482:H487)</f>
        <v>948.36200000000008</v>
      </c>
      <c r="I488" s="1082" t="s">
        <v>528</v>
      </c>
      <c r="J488" s="1079" t="s">
        <v>358</v>
      </c>
      <c r="O488" s="106"/>
      <c r="P488" s="106"/>
      <c r="V488" s="91"/>
      <c r="W488" s="91"/>
      <c r="X488" s="106"/>
      <c r="Y488" s="106"/>
      <c r="Z488" s="106"/>
      <c r="AA488" s="106"/>
      <c r="AB488" s="106"/>
      <c r="AC488" s="106"/>
      <c r="AD488" s="106"/>
      <c r="AE488" s="106"/>
      <c r="AF488" s="106"/>
      <c r="AG488" s="106"/>
      <c r="AH488" s="106"/>
      <c r="AI488" s="106"/>
      <c r="AJ488" s="106"/>
      <c r="AK488" s="91"/>
      <c r="AL488" s="91"/>
      <c r="AM488" s="91"/>
      <c r="AN488" s="91"/>
      <c r="AO488" s="91"/>
      <c r="AP488" s="91"/>
      <c r="AQ488" s="91"/>
      <c r="AR488" s="91"/>
      <c r="AS488" s="91"/>
      <c r="AT488" s="91"/>
      <c r="AU488" s="91"/>
      <c r="AV488" s="91"/>
      <c r="AW488" s="91"/>
      <c r="AX488" s="91"/>
      <c r="AY488" s="91"/>
      <c r="AZ488" s="91"/>
      <c r="BA488" s="91"/>
      <c r="BB488" s="91"/>
      <c r="BC488" s="91"/>
      <c r="BD488" s="91"/>
      <c r="BE488" s="91"/>
      <c r="BF488" s="91"/>
      <c r="BG488" s="91"/>
      <c r="BH488" s="91"/>
      <c r="BI488" s="91"/>
    </row>
    <row r="489" spans="2:61" ht="12" customHeight="1">
      <c r="B489" s="1100"/>
      <c r="C489" s="871" t="s">
        <v>10</v>
      </c>
      <c r="D489" s="933">
        <v>0.35</v>
      </c>
      <c r="E489" s="873">
        <v>31.5</v>
      </c>
      <c r="F489" s="874">
        <v>32.200000000000003</v>
      </c>
      <c r="G489" s="875">
        <v>134.05000000000001</v>
      </c>
      <c r="H489" s="876">
        <v>952</v>
      </c>
      <c r="I489" s="1318">
        <f>H489-H488</f>
        <v>3.63799999999992</v>
      </c>
      <c r="J489" s="1019" t="s">
        <v>496</v>
      </c>
      <c r="O489" s="106"/>
      <c r="P489" s="106"/>
      <c r="V489" s="91"/>
      <c r="W489" s="91"/>
      <c r="X489" s="106"/>
      <c r="Y489" s="106"/>
      <c r="Z489" s="106"/>
      <c r="AA489" s="106"/>
      <c r="AB489" s="106"/>
      <c r="AC489" s="106"/>
      <c r="AD489" s="106"/>
      <c r="AE489" s="106"/>
      <c r="AF489" s="106"/>
      <c r="AG489" s="106"/>
      <c r="AH489" s="106"/>
      <c r="AI489" s="106"/>
      <c r="AJ489" s="106"/>
      <c r="AK489" s="91"/>
      <c r="AL489" s="91"/>
      <c r="AM489" s="91"/>
      <c r="AN489" s="91"/>
      <c r="AO489" s="91"/>
      <c r="AP489" s="91"/>
      <c r="AQ489" s="91"/>
      <c r="AR489" s="91"/>
      <c r="AS489" s="91"/>
      <c r="AT489" s="91"/>
      <c r="AU489" s="91"/>
      <c r="AV489" s="91"/>
      <c r="AW489" s="91"/>
      <c r="AX489" s="91"/>
      <c r="AY489" s="91"/>
      <c r="AZ489" s="91"/>
      <c r="BA489" s="91"/>
      <c r="BB489" s="91"/>
      <c r="BC489" s="91"/>
      <c r="BD489" s="91"/>
      <c r="BE489" s="91"/>
      <c r="BF489" s="91"/>
      <c r="BG489" s="91"/>
      <c r="BH489" s="91"/>
      <c r="BI489" s="91"/>
    </row>
    <row r="490" spans="2:61" ht="12.75" customHeight="1" thickBot="1">
      <c r="B490" s="195"/>
      <c r="C490" s="1097" t="s">
        <v>505</v>
      </c>
      <c r="D490" s="1098"/>
      <c r="E490" s="1086">
        <v>-0.76</v>
      </c>
      <c r="F490" s="647">
        <v>0.75</v>
      </c>
      <c r="G490" s="647">
        <v>-1.33</v>
      </c>
      <c r="H490" s="1877">
        <v>-0.13</v>
      </c>
      <c r="I490" s="410"/>
      <c r="J490" s="227"/>
      <c r="O490" s="106"/>
      <c r="P490" s="106"/>
      <c r="V490" s="91"/>
      <c r="W490" s="91"/>
      <c r="X490" s="106"/>
      <c r="Y490" s="106"/>
      <c r="Z490" s="106"/>
      <c r="AA490" s="106"/>
      <c r="AB490" s="106"/>
      <c r="AC490" s="106"/>
      <c r="AD490" s="106"/>
      <c r="AE490" s="106"/>
      <c r="AF490" s="106"/>
      <c r="AG490" s="106"/>
      <c r="AH490" s="106"/>
      <c r="AI490" s="106"/>
      <c r="AJ490" s="106"/>
      <c r="AK490" s="91"/>
      <c r="AL490" s="91"/>
      <c r="AM490" s="91"/>
      <c r="AN490" s="91"/>
      <c r="AO490" s="91"/>
      <c r="AP490" s="91"/>
      <c r="AQ490" s="91"/>
      <c r="AR490" s="91"/>
      <c r="AS490" s="91"/>
      <c r="AT490" s="91"/>
      <c r="AU490" s="91"/>
      <c r="AV490" s="91"/>
      <c r="AW490" s="91"/>
      <c r="AX490" s="91"/>
      <c r="AY490" s="91"/>
      <c r="AZ490" s="91"/>
      <c r="BA490" s="91"/>
      <c r="BB490" s="91"/>
      <c r="BC490" s="91"/>
      <c r="BD490" s="91"/>
      <c r="BE490" s="91"/>
      <c r="BF490" s="91"/>
      <c r="BG490" s="91"/>
      <c r="BH490" s="91"/>
      <c r="BI490" s="91"/>
    </row>
    <row r="491" spans="2:61" ht="14.25" customHeight="1" thickBot="1">
      <c r="O491" s="106"/>
      <c r="P491" s="106"/>
      <c r="V491" s="91"/>
      <c r="W491" s="91"/>
      <c r="X491" s="106"/>
      <c r="Y491" s="106"/>
      <c r="Z491" s="106"/>
      <c r="AA491" s="106"/>
      <c r="AB491" s="106"/>
      <c r="AC491" s="106"/>
      <c r="AD491" s="106"/>
      <c r="AE491" s="106"/>
      <c r="AF491" s="106"/>
      <c r="AG491" s="106"/>
      <c r="AH491" s="106"/>
      <c r="AI491" s="106"/>
      <c r="AJ491" s="106"/>
      <c r="AK491" s="91"/>
      <c r="AL491" s="91"/>
      <c r="AM491" s="91"/>
      <c r="AN491" s="91"/>
      <c r="AO491" s="91"/>
      <c r="AP491" s="91"/>
      <c r="AQ491" s="91"/>
      <c r="AR491" s="91"/>
      <c r="AS491" s="91"/>
      <c r="AT491" s="91"/>
      <c r="AU491" s="91"/>
      <c r="AV491" s="91"/>
      <c r="AW491" s="91"/>
      <c r="AX491" s="91"/>
      <c r="AY491" s="91"/>
      <c r="AZ491" s="91"/>
      <c r="BA491" s="91"/>
      <c r="BB491" s="91"/>
      <c r="BC491" s="91"/>
      <c r="BD491" s="91"/>
      <c r="BE491" s="91"/>
      <c r="BF491" s="91"/>
      <c r="BG491" s="91"/>
      <c r="BH491" s="91"/>
      <c r="BI491" s="91"/>
    </row>
    <row r="492" spans="2:61" ht="12" customHeight="1">
      <c r="B492" s="1563" t="s">
        <v>571</v>
      </c>
      <c r="C492" s="34" t="s">
        <v>508</v>
      </c>
      <c r="D492" s="35"/>
      <c r="E492" s="475">
        <f>E478+E488</f>
        <v>49.232999999999997</v>
      </c>
      <c r="F492" s="476">
        <f>F478+F488</f>
        <v>59.22</v>
      </c>
      <c r="G492" s="476">
        <f>G478+G488</f>
        <v>220.93199999999996</v>
      </c>
      <c r="H492" s="477">
        <f>H478+H488</f>
        <v>1629.326</v>
      </c>
      <c r="I492" s="1078" t="s">
        <v>528</v>
      </c>
      <c r="J492" s="1079" t="s">
        <v>358</v>
      </c>
      <c r="O492" s="106"/>
      <c r="P492" s="106"/>
      <c r="V492" s="91"/>
      <c r="W492" s="91"/>
      <c r="X492" s="106"/>
      <c r="Y492" s="106"/>
      <c r="Z492" s="106"/>
      <c r="AA492" s="106"/>
      <c r="AB492" s="106"/>
      <c r="AC492" s="106"/>
      <c r="AD492" s="106"/>
      <c r="AE492" s="106"/>
      <c r="AF492" s="106"/>
      <c r="AG492" s="106"/>
      <c r="AH492" s="106"/>
      <c r="AI492" s="106"/>
      <c r="AJ492" s="106"/>
      <c r="AK492" s="91"/>
      <c r="AL492" s="91"/>
      <c r="AM492" s="91"/>
      <c r="AN492" s="91"/>
      <c r="AO492" s="91"/>
      <c r="AP492" s="91"/>
      <c r="AQ492" s="91"/>
      <c r="AR492" s="91"/>
      <c r="AS492" s="91"/>
      <c r="AT492" s="91"/>
      <c r="AU492" s="91"/>
      <c r="AV492" s="91"/>
      <c r="AW492" s="91"/>
      <c r="AX492" s="91"/>
      <c r="AY492" s="91"/>
      <c r="AZ492" s="91"/>
      <c r="BA492" s="91"/>
      <c r="BB492" s="91"/>
      <c r="BC492" s="91"/>
      <c r="BD492" s="91"/>
      <c r="BE492" s="91"/>
      <c r="BF492" s="91"/>
      <c r="BG492" s="91"/>
      <c r="BH492" s="91"/>
      <c r="BI492" s="91"/>
    </row>
    <row r="493" spans="2:61" ht="12" customHeight="1">
      <c r="B493" s="711"/>
      <c r="C493" s="916" t="s">
        <v>10</v>
      </c>
      <c r="D493" s="1106">
        <v>0.6</v>
      </c>
      <c r="E493" s="1010">
        <v>54</v>
      </c>
      <c r="F493" s="878">
        <v>55.2</v>
      </c>
      <c r="G493" s="879">
        <v>229.8</v>
      </c>
      <c r="H493" s="1107">
        <v>1632</v>
      </c>
      <c r="I493" s="1093">
        <f>H493-H492</f>
        <v>2.6739999999999782</v>
      </c>
      <c r="J493" s="1019" t="s">
        <v>496</v>
      </c>
      <c r="O493" s="106"/>
      <c r="P493" s="106"/>
      <c r="V493" s="91"/>
      <c r="W493" s="91"/>
      <c r="X493" s="106"/>
      <c r="Y493" s="106"/>
      <c r="Z493" s="106"/>
      <c r="AA493" s="106"/>
      <c r="AB493" s="106"/>
      <c r="AC493" s="106"/>
      <c r="AD493" s="106"/>
      <c r="AE493" s="106"/>
      <c r="AF493" s="106"/>
      <c r="AG493" s="106"/>
      <c r="AH493" s="106"/>
      <c r="AI493" s="106"/>
      <c r="AJ493" s="106"/>
      <c r="AK493" s="91"/>
      <c r="AL493" s="91"/>
      <c r="AM493" s="91"/>
      <c r="AN493" s="91"/>
      <c r="AO493" s="91"/>
      <c r="AP493" s="91"/>
      <c r="AQ493" s="91"/>
      <c r="AR493" s="91"/>
      <c r="AS493" s="91"/>
      <c r="AT493" s="91"/>
      <c r="AU493" s="91"/>
      <c r="AV493" s="91"/>
      <c r="AW493" s="91"/>
      <c r="AX493" s="91"/>
      <c r="AY493" s="91"/>
      <c r="AZ493" s="91"/>
      <c r="BA493" s="91"/>
      <c r="BB493" s="91"/>
      <c r="BC493" s="91"/>
      <c r="BD493" s="91"/>
      <c r="BE493" s="91"/>
      <c r="BF493" s="91"/>
      <c r="BG493" s="91"/>
      <c r="BH493" s="91"/>
      <c r="BI493" s="91"/>
    </row>
    <row r="494" spans="2:61" ht="15.75" thickBot="1">
      <c r="B494" s="195"/>
      <c r="C494" s="1097" t="s">
        <v>505</v>
      </c>
      <c r="D494" s="1098"/>
      <c r="E494" s="1086">
        <v>-5.3</v>
      </c>
      <c r="F494" s="647">
        <v>4.37</v>
      </c>
      <c r="G494" s="647">
        <v>-2.3199999999999998</v>
      </c>
      <c r="H494" s="1087">
        <v>-0.1</v>
      </c>
      <c r="I494" s="411"/>
      <c r="J494" s="227"/>
      <c r="O494" s="106"/>
      <c r="V494" s="91"/>
      <c r="W494" s="91"/>
      <c r="X494" s="106"/>
      <c r="Y494" s="106"/>
      <c r="Z494" s="106"/>
      <c r="AA494" s="106"/>
      <c r="AB494" s="106"/>
      <c r="AC494" s="106"/>
      <c r="AD494" s="106"/>
      <c r="AE494" s="106"/>
      <c r="AF494" s="106"/>
      <c r="AG494" s="106"/>
      <c r="AH494" s="106"/>
      <c r="AI494" s="106"/>
      <c r="AJ494" s="106"/>
      <c r="AK494" s="91"/>
      <c r="AL494" s="91"/>
      <c r="AM494" s="91"/>
      <c r="AN494" s="91"/>
      <c r="AO494" s="91"/>
      <c r="AP494" s="91"/>
      <c r="AQ494" s="91"/>
      <c r="AR494" s="91"/>
      <c r="AS494" s="91"/>
      <c r="AT494" s="91"/>
      <c r="AU494" s="91"/>
      <c r="AV494" s="91"/>
      <c r="AW494" s="91"/>
      <c r="AX494" s="91"/>
      <c r="AY494" s="91"/>
      <c r="AZ494" s="91"/>
      <c r="BA494" s="91"/>
      <c r="BB494" s="91"/>
      <c r="BC494" s="91"/>
      <c r="BD494" s="91"/>
      <c r="BE494" s="91"/>
      <c r="BF494" s="91"/>
      <c r="BG494" s="91"/>
      <c r="BH494" s="91"/>
      <c r="BI494" s="91"/>
    </row>
    <row r="495" spans="2:61" ht="15.75" thickBot="1">
      <c r="O495" s="106"/>
      <c r="P495" s="106"/>
      <c r="V495" s="91"/>
      <c r="W495" s="91"/>
      <c r="X495" s="106"/>
      <c r="Y495" s="106"/>
      <c r="Z495" s="106"/>
      <c r="AA495" s="106"/>
      <c r="AB495" s="106"/>
      <c r="AC495" s="106"/>
      <c r="AD495" s="106"/>
      <c r="AE495" s="106"/>
      <c r="AF495" s="106"/>
      <c r="AG495" s="106"/>
      <c r="AH495" s="106"/>
      <c r="AI495" s="106"/>
      <c r="AJ495" s="106"/>
      <c r="AK495" s="91"/>
      <c r="AL495" s="91"/>
      <c r="AM495" s="91"/>
      <c r="AN495" s="91"/>
      <c r="AO495" s="91"/>
      <c r="AP495" s="91"/>
      <c r="AQ495" s="91"/>
      <c r="AR495" s="91"/>
      <c r="AS495" s="91"/>
      <c r="AT495" s="91"/>
      <c r="AU495" s="91"/>
      <c r="AV495" s="91"/>
      <c r="AW495" s="91"/>
      <c r="AX495" s="91"/>
      <c r="AY495" s="91"/>
      <c r="AZ495" s="91"/>
      <c r="BA495" s="91"/>
      <c r="BB495" s="91"/>
      <c r="BC495" s="91"/>
      <c r="BD495" s="91"/>
      <c r="BE495" s="91"/>
      <c r="BF495" s="91"/>
      <c r="BG495" s="91"/>
      <c r="BH495" s="91"/>
      <c r="BI495" s="91"/>
    </row>
    <row r="496" spans="2:61" ht="15.75" thickBot="1">
      <c r="B496" s="362" t="s">
        <v>314</v>
      </c>
      <c r="C496" s="363"/>
      <c r="D496" s="364" t="s">
        <v>315</v>
      </c>
      <c r="E496" s="199" t="s">
        <v>316</v>
      </c>
      <c r="F496" s="199"/>
      <c r="G496" s="199"/>
      <c r="H496" s="365" t="s">
        <v>317</v>
      </c>
      <c r="I496" s="366" t="s">
        <v>318</v>
      </c>
      <c r="J496" s="367" t="s">
        <v>319</v>
      </c>
      <c r="O496" s="106"/>
      <c r="P496" s="106"/>
      <c r="V496" s="91"/>
      <c r="W496" s="91"/>
      <c r="X496" s="106"/>
      <c r="Y496" s="106"/>
      <c r="Z496" s="106"/>
      <c r="AA496" s="106"/>
      <c r="AB496" s="106"/>
      <c r="AC496" s="106"/>
      <c r="AD496" s="106"/>
      <c r="AE496" s="106"/>
      <c r="AF496" s="106"/>
      <c r="AG496" s="106"/>
      <c r="AH496" s="106"/>
      <c r="AI496" s="106"/>
      <c r="AJ496" s="106"/>
      <c r="AK496" s="91"/>
      <c r="AL496" s="91"/>
      <c r="AM496" s="91"/>
      <c r="AN496" s="91"/>
      <c r="AO496" s="91"/>
      <c r="AP496" s="91"/>
      <c r="AQ496" s="91"/>
      <c r="AR496" s="91"/>
      <c r="AS496" s="91"/>
      <c r="AT496" s="91"/>
      <c r="AU496" s="91"/>
      <c r="AV496" s="91"/>
      <c r="AW496" s="91"/>
      <c r="AX496" s="91"/>
      <c r="AY496" s="91"/>
      <c r="AZ496" s="91"/>
      <c r="BA496" s="91"/>
      <c r="BB496" s="91"/>
      <c r="BC496" s="91"/>
      <c r="BD496" s="91"/>
      <c r="BE496" s="91"/>
      <c r="BF496" s="91"/>
      <c r="BG496" s="91"/>
      <c r="BH496" s="91"/>
      <c r="BI496" s="91"/>
    </row>
    <row r="497" spans="2:61">
      <c r="B497" s="368" t="s">
        <v>320</v>
      </c>
      <c r="C497" s="369" t="s">
        <v>321</v>
      </c>
      <c r="D497" s="370" t="s">
        <v>322</v>
      </c>
      <c r="E497" s="371" t="s">
        <v>323</v>
      </c>
      <c r="F497" s="371" t="s">
        <v>65</v>
      </c>
      <c r="G497" s="371" t="s">
        <v>66</v>
      </c>
      <c r="H497" s="372" t="s">
        <v>324</v>
      </c>
      <c r="I497" s="373" t="s">
        <v>325</v>
      </c>
      <c r="J497" s="374" t="s">
        <v>326</v>
      </c>
      <c r="O497" s="106"/>
      <c r="P497" s="106"/>
      <c r="V497" s="91"/>
      <c r="W497" s="91"/>
      <c r="X497" s="106"/>
      <c r="Y497" s="106"/>
      <c r="Z497" s="106"/>
      <c r="AA497" s="106"/>
      <c r="AB497" s="106"/>
      <c r="AC497" s="106"/>
      <c r="AD497" s="106"/>
      <c r="AE497" s="106"/>
      <c r="AF497" s="106"/>
      <c r="AG497" s="106"/>
      <c r="AH497" s="106"/>
      <c r="AI497" s="106"/>
      <c r="AJ497" s="106"/>
      <c r="AK497" s="91"/>
      <c r="AL497" s="91"/>
      <c r="AM497" s="91"/>
      <c r="AN497" s="91"/>
      <c r="AO497" s="91"/>
      <c r="AP497" s="91"/>
      <c r="AQ497" s="91"/>
      <c r="AR497" s="91"/>
      <c r="AS497" s="91"/>
      <c r="AT497" s="91"/>
      <c r="AU497" s="91"/>
      <c r="AV497" s="91"/>
      <c r="AW497" s="91"/>
      <c r="AX497" s="91"/>
      <c r="AY497" s="91"/>
      <c r="AZ497" s="91"/>
      <c r="BA497" s="91"/>
      <c r="BB497" s="91"/>
      <c r="BC497" s="91"/>
      <c r="BD497" s="91"/>
      <c r="BE497" s="91"/>
      <c r="BF497" s="91"/>
      <c r="BG497" s="91"/>
      <c r="BH497" s="91"/>
      <c r="BI497" s="91"/>
    </row>
    <row r="498" spans="2:61" ht="15.75" thickBot="1">
      <c r="B498" s="375"/>
      <c r="C498" s="376"/>
      <c r="D498" s="377"/>
      <c r="E498" s="378" t="s">
        <v>5</v>
      </c>
      <c r="F498" s="378" t="s">
        <v>6</v>
      </c>
      <c r="G498" s="378" t="s">
        <v>7</v>
      </c>
      <c r="H498" s="379" t="s">
        <v>327</v>
      </c>
      <c r="I498" s="380" t="s">
        <v>328</v>
      </c>
      <c r="J498" s="381" t="s">
        <v>329</v>
      </c>
      <c r="O498" s="106"/>
      <c r="P498" s="106"/>
      <c r="V498" s="91"/>
      <c r="W498" s="91"/>
      <c r="X498" s="106"/>
      <c r="Y498" s="106"/>
      <c r="Z498" s="106"/>
      <c r="AA498" s="106"/>
      <c r="AB498" s="106"/>
      <c r="AC498" s="106"/>
      <c r="AD498" s="106"/>
      <c r="AE498" s="106"/>
      <c r="AF498" s="106"/>
      <c r="AG498" s="106"/>
      <c r="AH498" s="106"/>
      <c r="AI498" s="106"/>
      <c r="AJ498" s="106"/>
      <c r="AK498" s="91"/>
      <c r="AL498" s="91"/>
      <c r="AM498" s="91"/>
      <c r="AN498" s="91"/>
      <c r="AO498" s="91"/>
      <c r="AP498" s="91"/>
      <c r="AQ498" s="91"/>
      <c r="AR498" s="91"/>
      <c r="AS498" s="91"/>
      <c r="AT498" s="91"/>
      <c r="AU498" s="91"/>
      <c r="AV498" s="91"/>
      <c r="AW498" s="91"/>
      <c r="AX498" s="91"/>
      <c r="AY498" s="91"/>
      <c r="AZ498" s="91"/>
      <c r="BA498" s="91"/>
      <c r="BB498" s="91"/>
      <c r="BC498" s="91"/>
      <c r="BD498" s="91"/>
      <c r="BE498" s="91"/>
      <c r="BF498" s="91"/>
      <c r="BG498" s="91"/>
      <c r="BH498" s="91"/>
      <c r="BI498" s="91"/>
    </row>
    <row r="499" spans="2:61" ht="15.75">
      <c r="B499" s="363"/>
      <c r="C499" s="156" t="s">
        <v>172</v>
      </c>
      <c r="D499" s="383"/>
      <c r="E499" s="384"/>
      <c r="F499" s="385"/>
      <c r="G499" s="385"/>
      <c r="H499" s="386"/>
      <c r="I499" s="387"/>
      <c r="J499" s="388"/>
      <c r="L499" s="322"/>
      <c r="O499" s="106"/>
      <c r="P499" s="106"/>
      <c r="Q499" s="11"/>
      <c r="R499" s="11"/>
      <c r="S499" s="11"/>
      <c r="V499" s="91"/>
      <c r="W499" s="91"/>
      <c r="X499" s="106"/>
      <c r="Y499" s="106"/>
      <c r="Z499" s="106"/>
      <c r="AA499" s="106"/>
      <c r="AB499" s="106"/>
      <c r="AC499" s="106"/>
      <c r="AD499" s="106"/>
      <c r="AE499" s="106"/>
      <c r="AF499" s="106"/>
      <c r="AG499" s="106"/>
      <c r="AH499" s="106"/>
      <c r="AI499" s="106"/>
      <c r="AJ499" s="106"/>
      <c r="AK499" s="91"/>
      <c r="AL499" s="91"/>
      <c r="AM499" s="91"/>
      <c r="AN499" s="91"/>
      <c r="AO499" s="91"/>
      <c r="AP499" s="91"/>
      <c r="AQ499" s="91"/>
      <c r="AR499" s="91"/>
      <c r="AS499" s="91"/>
      <c r="AT499" s="91"/>
      <c r="AU499" s="91"/>
      <c r="AV499" s="91"/>
      <c r="AW499" s="91"/>
      <c r="AX499" s="91"/>
      <c r="AY499" s="91"/>
      <c r="AZ499" s="91"/>
      <c r="BA499" s="91"/>
      <c r="BB499" s="91"/>
      <c r="BC499" s="91"/>
      <c r="BD499" s="91"/>
      <c r="BE499" s="91"/>
      <c r="BF499" s="91"/>
      <c r="BG499" s="91"/>
      <c r="BH499" s="91"/>
      <c r="BI499" s="91"/>
    </row>
    <row r="500" spans="2:61">
      <c r="B500" s="389" t="s">
        <v>330</v>
      </c>
      <c r="C500" s="1226" t="s">
        <v>624</v>
      </c>
      <c r="D500" s="1244">
        <v>250</v>
      </c>
      <c r="E500" s="1423">
        <v>9.51</v>
      </c>
      <c r="F500" s="1424">
        <v>6.95</v>
      </c>
      <c r="G500" s="1424">
        <v>23.062000000000001</v>
      </c>
      <c r="H500" s="1872">
        <v>192.1</v>
      </c>
      <c r="I500" s="393">
        <v>27</v>
      </c>
      <c r="J500" s="1120" t="s">
        <v>388</v>
      </c>
      <c r="O500" s="106"/>
      <c r="P500" s="106"/>
      <c r="Q500" s="11"/>
      <c r="R500" s="11"/>
      <c r="S500" s="11"/>
      <c r="V500" s="91"/>
      <c r="W500" s="91"/>
      <c r="X500" s="106"/>
      <c r="Y500" s="106"/>
      <c r="Z500" s="106"/>
      <c r="AA500" s="106"/>
      <c r="AB500" s="106"/>
      <c r="AC500" s="106"/>
      <c r="AD500" s="106"/>
      <c r="AE500" s="106"/>
      <c r="AF500" s="106"/>
      <c r="AG500" s="106"/>
      <c r="AH500" s="106"/>
      <c r="AI500" s="106"/>
      <c r="AJ500" s="106"/>
      <c r="AK500" s="91"/>
      <c r="AL500" s="91"/>
      <c r="AM500" s="91"/>
      <c r="AN500" s="91"/>
      <c r="AO500" s="91"/>
      <c r="AP500" s="91"/>
      <c r="AQ500" s="91"/>
      <c r="AR500" s="91"/>
      <c r="AS500" s="91"/>
      <c r="AT500" s="91"/>
      <c r="AU500" s="91"/>
      <c r="AV500" s="91"/>
      <c r="AW500" s="91"/>
      <c r="AX500" s="91"/>
      <c r="AY500" s="91"/>
      <c r="AZ500" s="91"/>
      <c r="BA500" s="91"/>
      <c r="BB500" s="91"/>
      <c r="BC500" s="91"/>
      <c r="BD500" s="91"/>
      <c r="BE500" s="91"/>
      <c r="BF500" s="91"/>
      <c r="BG500" s="91"/>
      <c r="BH500" s="91"/>
      <c r="BI500" s="91"/>
    </row>
    <row r="501" spans="2:61" ht="13.5" customHeight="1">
      <c r="B501" s="395" t="s">
        <v>352</v>
      </c>
      <c r="C501" s="74" t="s">
        <v>206</v>
      </c>
      <c r="D501" s="1584">
        <v>15</v>
      </c>
      <c r="E501" s="1898">
        <v>0.60599999999999998</v>
      </c>
      <c r="F501" s="441">
        <v>3.1709999999999998</v>
      </c>
      <c r="G501" s="1891">
        <v>6.3710000000000004</v>
      </c>
      <c r="H501" s="1826">
        <v>53.438000000000002</v>
      </c>
      <c r="I501" s="453">
        <v>11</v>
      </c>
      <c r="J501" s="1144" t="s">
        <v>8</v>
      </c>
      <c r="O501" s="106"/>
      <c r="P501" s="106"/>
      <c r="Q501" s="11"/>
      <c r="R501" s="11"/>
      <c r="S501" s="11"/>
      <c r="V501" s="91"/>
      <c r="W501" s="91"/>
      <c r="X501" s="106"/>
      <c r="Y501" s="106"/>
      <c r="Z501" s="106"/>
      <c r="AA501" s="106"/>
      <c r="AB501" s="106"/>
      <c r="AC501" s="106"/>
      <c r="AD501" s="106"/>
      <c r="AE501" s="106"/>
      <c r="AF501" s="106"/>
      <c r="AG501" s="106"/>
      <c r="AH501" s="106"/>
      <c r="AI501" s="106"/>
      <c r="AJ501" s="106"/>
      <c r="AK501" s="91"/>
      <c r="AL501" s="91"/>
      <c r="AM501" s="91"/>
      <c r="AN501" s="91"/>
      <c r="AO501" s="91"/>
      <c r="AP501" s="91"/>
      <c r="AQ501" s="91"/>
      <c r="AR501" s="91"/>
      <c r="AS501" s="91"/>
      <c r="AT501" s="91"/>
      <c r="AU501" s="91"/>
      <c r="AV501" s="91"/>
      <c r="AW501" s="91"/>
      <c r="AX501" s="91"/>
      <c r="AY501" s="91"/>
      <c r="AZ501" s="91"/>
      <c r="BA501" s="91"/>
      <c r="BB501" s="91"/>
      <c r="BC501" s="91"/>
      <c r="BD501" s="91"/>
      <c r="BE501" s="91"/>
      <c r="BF501" s="91"/>
      <c r="BG501" s="91"/>
      <c r="BH501" s="91"/>
      <c r="BI501" s="91"/>
    </row>
    <row r="502" spans="2:61" ht="13.5" customHeight="1">
      <c r="B502" s="396" t="s">
        <v>11</v>
      </c>
      <c r="C502" s="1240" t="s">
        <v>647</v>
      </c>
      <c r="D502" s="1852">
        <v>200</v>
      </c>
      <c r="E502" s="1423">
        <v>2.91</v>
      </c>
      <c r="F502" s="1424">
        <v>2.2000000000000002</v>
      </c>
      <c r="G502" s="1424">
        <v>14.66</v>
      </c>
      <c r="H502" s="714">
        <v>90.41</v>
      </c>
      <c r="I502" s="716">
        <v>68</v>
      </c>
      <c r="J502" s="1120" t="s">
        <v>646</v>
      </c>
      <c r="O502" s="106"/>
      <c r="P502" s="106"/>
      <c r="Q502" s="11"/>
      <c r="R502" s="11"/>
      <c r="S502" s="11"/>
      <c r="V502" s="91"/>
      <c r="W502" s="91"/>
      <c r="X502" s="106"/>
      <c r="Y502" s="106"/>
      <c r="Z502" s="106"/>
      <c r="AA502" s="106"/>
      <c r="AB502" s="106"/>
      <c r="AC502" s="106"/>
      <c r="AD502" s="106"/>
      <c r="AE502" s="106"/>
      <c r="AF502" s="106"/>
      <c r="AG502" s="106"/>
      <c r="AH502" s="106"/>
      <c r="AI502" s="106"/>
      <c r="AJ502" s="106"/>
      <c r="AK502" s="91"/>
      <c r="AL502" s="91"/>
      <c r="AM502" s="91"/>
      <c r="AN502" s="91"/>
      <c r="AO502" s="91"/>
      <c r="AP502" s="91"/>
      <c r="AQ502" s="91"/>
      <c r="AR502" s="91"/>
      <c r="AS502" s="91"/>
      <c r="AT502" s="91"/>
      <c r="AU502" s="91"/>
      <c r="AV502" s="91"/>
      <c r="AW502" s="91"/>
      <c r="AX502" s="91"/>
      <c r="AY502" s="91"/>
      <c r="AZ502" s="91"/>
      <c r="BA502" s="91"/>
      <c r="BB502" s="91"/>
      <c r="BC502" s="91"/>
      <c r="BD502" s="91"/>
      <c r="BE502" s="91"/>
      <c r="BF502" s="91"/>
      <c r="BG502" s="91"/>
      <c r="BH502" s="91"/>
      <c r="BI502" s="91"/>
    </row>
    <row r="503" spans="2:61" ht="13.5" customHeight="1">
      <c r="B503" s="397" t="s">
        <v>356</v>
      </c>
      <c r="C503" s="1240" t="s">
        <v>572</v>
      </c>
      <c r="D503" s="1852">
        <v>100</v>
      </c>
      <c r="E503" s="252">
        <v>7.91</v>
      </c>
      <c r="F503" s="391">
        <v>10.199999999999999</v>
      </c>
      <c r="G503" s="398">
        <v>30.12</v>
      </c>
      <c r="H503" s="1872">
        <v>243.92</v>
      </c>
      <c r="I503" s="393">
        <v>65</v>
      </c>
      <c r="J503" s="1537" t="s">
        <v>456</v>
      </c>
      <c r="O503" s="106"/>
      <c r="P503" s="106"/>
      <c r="Q503" s="11"/>
      <c r="R503" s="11"/>
      <c r="S503" s="11"/>
      <c r="V503" s="91"/>
      <c r="W503" s="91"/>
      <c r="X503" s="106"/>
      <c r="Y503" s="106"/>
      <c r="Z503" s="106"/>
      <c r="AA503" s="106"/>
      <c r="AB503" s="106"/>
      <c r="AC503" s="106"/>
      <c r="AD503" s="106"/>
      <c r="AE503" s="106"/>
      <c r="AF503" s="106"/>
      <c r="AG503" s="106"/>
      <c r="AH503" s="106"/>
      <c r="AI503" s="106"/>
      <c r="AJ503" s="106"/>
      <c r="AK503" s="91"/>
      <c r="AL503" s="91"/>
      <c r="AM503" s="91"/>
      <c r="AN503" s="91"/>
      <c r="AO503" s="91"/>
      <c r="AP503" s="91"/>
      <c r="AQ503" s="91"/>
      <c r="AR503" s="91"/>
      <c r="AS503" s="91"/>
      <c r="AT503" s="91"/>
      <c r="AU503" s="91"/>
      <c r="AV503" s="91"/>
      <c r="AW503" s="91"/>
      <c r="AX503" s="91"/>
      <c r="AY503" s="91"/>
      <c r="AZ503" s="91"/>
      <c r="BA503" s="91"/>
      <c r="BB503" s="91"/>
      <c r="BC503" s="91"/>
      <c r="BD503" s="91"/>
      <c r="BE503" s="91"/>
      <c r="BF503" s="91"/>
      <c r="BG503" s="91"/>
      <c r="BH503" s="91"/>
      <c r="BI503" s="91"/>
    </row>
    <row r="504" spans="2:61" ht="15.75" thickBot="1">
      <c r="B504" s="830"/>
      <c r="C504" s="1760" t="s">
        <v>9</v>
      </c>
      <c r="D504" s="404">
        <v>40</v>
      </c>
      <c r="E504" s="1391">
        <v>1.54</v>
      </c>
      <c r="F504" s="1069">
        <v>0.55000000000000004</v>
      </c>
      <c r="G504" s="1069">
        <v>21.68</v>
      </c>
      <c r="H504" s="1063">
        <v>97.83</v>
      </c>
      <c r="I504" s="478">
        <v>9</v>
      </c>
      <c r="J504" s="1123" t="s">
        <v>8</v>
      </c>
      <c r="N504" s="556"/>
      <c r="O504" s="106"/>
      <c r="P504" s="106"/>
      <c r="Q504" s="11"/>
      <c r="R504" s="11"/>
      <c r="S504" s="11"/>
      <c r="V504" s="91"/>
      <c r="W504" s="91"/>
      <c r="X504" s="106"/>
      <c r="Y504" s="106"/>
      <c r="Z504" s="106"/>
      <c r="AA504" s="106"/>
      <c r="AB504" s="106"/>
      <c r="AC504" s="106"/>
      <c r="AD504" s="106"/>
      <c r="AE504" s="106"/>
      <c r="AF504" s="106"/>
      <c r="AG504" s="106"/>
      <c r="AH504" s="106"/>
      <c r="AI504" s="106"/>
      <c r="AJ504" s="106"/>
      <c r="AK504" s="91"/>
      <c r="AL504" s="91"/>
      <c r="AM504" s="91"/>
      <c r="AN504" s="91"/>
      <c r="AO504" s="91"/>
      <c r="AP504" s="91"/>
      <c r="AQ504" s="91"/>
      <c r="AR504" s="91"/>
      <c r="AS504" s="91"/>
      <c r="AT504" s="91"/>
      <c r="AU504" s="91"/>
      <c r="AV504" s="91"/>
      <c r="AW504" s="91"/>
      <c r="AX504" s="91"/>
      <c r="AY504" s="91"/>
      <c r="AZ504" s="91"/>
      <c r="BA504" s="91"/>
      <c r="BB504" s="91"/>
      <c r="BC504" s="91"/>
      <c r="BD504" s="91"/>
      <c r="BE504" s="91"/>
      <c r="BF504" s="91"/>
      <c r="BG504" s="91"/>
      <c r="BH504" s="91"/>
      <c r="BI504" s="91"/>
    </row>
    <row r="505" spans="2:61">
      <c r="B505" s="405" t="s">
        <v>333</v>
      </c>
      <c r="D505" s="333">
        <f>SUM(D500:D504)</f>
        <v>605</v>
      </c>
      <c r="E505" s="406">
        <f>SUM(E500:E504)</f>
        <v>22.475999999999999</v>
      </c>
      <c r="F505" s="407">
        <f>SUM(F500:F504)</f>
        <v>23.071000000000002</v>
      </c>
      <c r="G505" s="408">
        <f>SUM(G500:G504)</f>
        <v>95.893000000000001</v>
      </c>
      <c r="H505" s="409">
        <f>SUM(H500:H504)</f>
        <v>677.69799999999998</v>
      </c>
      <c r="I505" s="1078" t="s">
        <v>528</v>
      </c>
      <c r="J505" s="1079" t="s">
        <v>358</v>
      </c>
      <c r="N505" s="248"/>
      <c r="O505" s="106"/>
      <c r="P505" s="106"/>
      <c r="Q505" s="11"/>
      <c r="R505" s="11"/>
      <c r="S505" s="11"/>
      <c r="V505" s="91"/>
      <c r="W505" s="91"/>
      <c r="X505" s="106"/>
      <c r="Y505" s="106"/>
      <c r="Z505" s="106"/>
      <c r="AA505" s="106"/>
      <c r="AB505" s="106"/>
      <c r="AC505" s="106"/>
      <c r="AD505" s="106"/>
      <c r="AE505" s="106"/>
      <c r="AF505" s="106"/>
      <c r="AG505" s="106"/>
      <c r="AH505" s="106"/>
      <c r="AI505" s="106"/>
      <c r="AJ505" s="106"/>
      <c r="AK505" s="91"/>
      <c r="AL505" s="91"/>
      <c r="AM505" s="91"/>
      <c r="AN505" s="91"/>
      <c r="AO505" s="91"/>
      <c r="AP505" s="91"/>
      <c r="AQ505" s="91"/>
      <c r="AR505" s="91"/>
      <c r="AS505" s="91"/>
      <c r="AT505" s="91"/>
      <c r="AU505" s="91"/>
      <c r="AV505" s="91"/>
      <c r="AW505" s="91"/>
      <c r="AX505" s="91"/>
      <c r="AY505" s="91"/>
      <c r="AZ505" s="91"/>
      <c r="BA505" s="91"/>
      <c r="BB505" s="91"/>
      <c r="BC505" s="91"/>
      <c r="BD505" s="91"/>
      <c r="BE505" s="91"/>
      <c r="BF505" s="91"/>
      <c r="BG505" s="91"/>
      <c r="BH505" s="91"/>
      <c r="BI505" s="91"/>
    </row>
    <row r="506" spans="2:61" ht="12" customHeight="1">
      <c r="B506" s="1100"/>
      <c r="C506" s="871" t="s">
        <v>10</v>
      </c>
      <c r="D506" s="933">
        <v>0.25</v>
      </c>
      <c r="E506" s="873">
        <v>22.5</v>
      </c>
      <c r="F506" s="874">
        <v>23</v>
      </c>
      <c r="G506" s="875">
        <v>95.75</v>
      </c>
      <c r="H506" s="1099">
        <v>680</v>
      </c>
      <c r="I506" s="1093">
        <f>H506-H505</f>
        <v>2.3020000000000209</v>
      </c>
      <c r="J506" s="1019" t="s">
        <v>496</v>
      </c>
      <c r="N506" s="696"/>
      <c r="O506" s="106"/>
      <c r="P506" s="106"/>
      <c r="Q506" s="11"/>
      <c r="R506" s="11"/>
      <c r="S506" s="11"/>
      <c r="V506" s="91"/>
      <c r="W506" s="91"/>
      <c r="X506" s="106"/>
      <c r="Y506" s="106"/>
      <c r="Z506" s="106"/>
      <c r="AA506" s="106"/>
      <c r="AB506" s="106"/>
      <c r="AC506" s="106"/>
      <c r="AD506" s="106"/>
      <c r="AE506" s="106"/>
      <c r="AF506" s="106"/>
      <c r="AG506" s="106"/>
      <c r="AH506" s="106"/>
      <c r="AI506" s="106"/>
      <c r="AJ506" s="106"/>
      <c r="AK506" s="91"/>
      <c r="AL506" s="91"/>
      <c r="AM506" s="91"/>
      <c r="AN506" s="91"/>
      <c r="AO506" s="91"/>
      <c r="AP506" s="91"/>
      <c r="AQ506" s="91"/>
      <c r="AR506" s="91"/>
      <c r="AS506" s="91"/>
      <c r="AT506" s="91"/>
      <c r="AU506" s="91"/>
      <c r="AV506" s="91"/>
      <c r="AW506" s="91"/>
      <c r="AX506" s="91"/>
      <c r="AY506" s="91"/>
      <c r="AZ506" s="91"/>
      <c r="BA506" s="91"/>
      <c r="BB506" s="91"/>
      <c r="BC506" s="91"/>
      <c r="BD506" s="91"/>
      <c r="BE506" s="91"/>
      <c r="BF506" s="91"/>
      <c r="BG506" s="91"/>
      <c r="BH506" s="91"/>
      <c r="BI506" s="91"/>
    </row>
    <row r="507" spans="2:61" ht="11.25" customHeight="1" thickBot="1">
      <c r="B507" s="195"/>
      <c r="C507" s="412" t="s">
        <v>505</v>
      </c>
      <c r="D507" s="1098"/>
      <c r="E507" s="1154">
        <v>-0.03</v>
      </c>
      <c r="F507" s="1155">
        <v>0.08</v>
      </c>
      <c r="G507" s="1155">
        <v>0.04</v>
      </c>
      <c r="H507" s="1156">
        <v>-0.08</v>
      </c>
      <c r="I507" s="411"/>
      <c r="J507" s="227"/>
      <c r="N507" s="696"/>
      <c r="O507" s="106"/>
      <c r="P507" s="106"/>
      <c r="Q507" s="11"/>
      <c r="R507" s="11"/>
      <c r="S507" s="11"/>
      <c r="V507" s="91"/>
      <c r="W507" s="91"/>
      <c r="X507" s="106"/>
      <c r="Y507" s="106"/>
      <c r="Z507" s="106"/>
      <c r="AA507" s="106"/>
      <c r="AB507" s="106"/>
      <c r="AC507" s="106"/>
      <c r="AD507" s="106"/>
      <c r="AE507" s="106"/>
      <c r="AF507" s="106"/>
      <c r="AG507" s="106"/>
      <c r="AH507" s="106"/>
      <c r="AI507" s="106"/>
      <c r="AJ507" s="106"/>
      <c r="AK507" s="91"/>
      <c r="AL507" s="91"/>
      <c r="AM507" s="91"/>
      <c r="AN507" s="91"/>
      <c r="AO507" s="91"/>
      <c r="AP507" s="91"/>
      <c r="AQ507" s="91"/>
      <c r="AR507" s="91"/>
      <c r="AS507" s="91"/>
      <c r="AT507" s="91"/>
      <c r="AU507" s="91"/>
      <c r="AV507" s="91"/>
      <c r="AW507" s="91"/>
      <c r="AX507" s="91"/>
      <c r="AY507" s="91"/>
      <c r="AZ507" s="91"/>
      <c r="BA507" s="91"/>
      <c r="BB507" s="91"/>
      <c r="BC507" s="91"/>
      <c r="BD507" s="91"/>
      <c r="BE507" s="91"/>
      <c r="BF507" s="91"/>
      <c r="BG507" s="91"/>
      <c r="BH507" s="91"/>
      <c r="BI507" s="91"/>
    </row>
    <row r="508" spans="2:61">
      <c r="B508" s="402"/>
      <c r="C508" s="155" t="s">
        <v>152</v>
      </c>
      <c r="D508" s="363"/>
      <c r="F508" s="414"/>
      <c r="G508" s="414"/>
      <c r="H508" s="414"/>
      <c r="I508" s="440"/>
      <c r="J508" s="440"/>
      <c r="L508" s="709"/>
      <c r="M508" s="707"/>
      <c r="N508" s="696"/>
      <c r="O508" s="523"/>
      <c r="P508" s="106"/>
      <c r="Q508" s="11"/>
      <c r="R508" s="11"/>
      <c r="S508" s="11"/>
      <c r="V508" s="91"/>
      <c r="W508" s="91"/>
      <c r="X508" s="106"/>
      <c r="Y508" s="106"/>
      <c r="Z508" s="106"/>
      <c r="AA508" s="106"/>
      <c r="AB508" s="106"/>
      <c r="AC508" s="106"/>
      <c r="AD508" s="106"/>
      <c r="AE508" s="106"/>
      <c r="AF508" s="106"/>
      <c r="AG508" s="106"/>
      <c r="AH508" s="106"/>
      <c r="AI508" s="106"/>
      <c r="AJ508" s="106"/>
      <c r="AK508" s="91"/>
      <c r="AL508" s="91"/>
      <c r="AM508" s="91"/>
      <c r="AN508" s="91"/>
      <c r="AO508" s="91"/>
      <c r="AP508" s="91"/>
      <c r="AQ508" s="91"/>
      <c r="AR508" s="91"/>
      <c r="AS508" s="91"/>
      <c r="AT508" s="91"/>
      <c r="AU508" s="91"/>
      <c r="AV508" s="91"/>
      <c r="AW508" s="91"/>
      <c r="AX508" s="91"/>
      <c r="AY508" s="91"/>
      <c r="AZ508" s="91"/>
      <c r="BA508" s="91"/>
      <c r="BB508" s="91"/>
      <c r="BC508" s="91"/>
      <c r="BD508" s="91"/>
      <c r="BE508" s="91"/>
      <c r="BF508" s="91"/>
      <c r="BG508" s="91"/>
      <c r="BH508" s="91"/>
      <c r="BI508" s="91"/>
    </row>
    <row r="509" spans="2:61">
      <c r="B509" s="402"/>
      <c r="C509" s="1761" t="s">
        <v>458</v>
      </c>
      <c r="D509" s="1762">
        <v>60</v>
      </c>
      <c r="E509" s="893">
        <v>1.0249999999999999</v>
      </c>
      <c r="F509" s="857">
        <v>3.0030000000000001</v>
      </c>
      <c r="G509" s="857">
        <v>5.0750000000000002</v>
      </c>
      <c r="H509" s="713">
        <v>51.42</v>
      </c>
      <c r="I509" s="433">
        <v>6</v>
      </c>
      <c r="J509" s="1415" t="s">
        <v>457</v>
      </c>
      <c r="L509" s="1713"/>
      <c r="M509" s="707"/>
      <c r="N509" s="1153"/>
      <c r="O509" s="673"/>
      <c r="P509" s="106"/>
      <c r="Q509" s="11"/>
      <c r="R509" s="11"/>
      <c r="S509" s="11"/>
      <c r="V509" s="91"/>
      <c r="W509" s="91"/>
      <c r="X509" s="106"/>
      <c r="Y509" s="106"/>
      <c r="Z509" s="106"/>
      <c r="AA509" s="106"/>
      <c r="AB509" s="106"/>
      <c r="AC509" s="106"/>
      <c r="AD509" s="106"/>
      <c r="AE509" s="106"/>
      <c r="AF509" s="106"/>
      <c r="AG509" s="106"/>
      <c r="AH509" s="106"/>
      <c r="AI509" s="106"/>
      <c r="AJ509" s="106"/>
      <c r="AK509" s="91"/>
      <c r="AL509" s="91"/>
      <c r="AM509" s="91"/>
      <c r="AN509" s="91"/>
      <c r="AO509" s="91"/>
      <c r="AP509" s="91"/>
      <c r="AQ509" s="91"/>
      <c r="AR509" s="91"/>
      <c r="AS509" s="91"/>
      <c r="AT509" s="91"/>
      <c r="AU509" s="91"/>
      <c r="AV509" s="91"/>
      <c r="AW509" s="91"/>
      <c r="AX509" s="91"/>
      <c r="AY509" s="91"/>
      <c r="AZ509" s="91"/>
      <c r="BA509" s="91"/>
      <c r="BB509" s="91"/>
      <c r="BC509" s="91"/>
      <c r="BD509" s="91"/>
      <c r="BE509" s="91"/>
      <c r="BF509" s="91"/>
      <c r="BG509" s="91"/>
      <c r="BH509" s="91"/>
      <c r="BI509" s="91"/>
    </row>
    <row r="510" spans="2:61">
      <c r="B510" s="402"/>
      <c r="C510" s="785" t="s">
        <v>459</v>
      </c>
      <c r="D510" s="472"/>
      <c r="E510" s="189"/>
      <c r="F510" s="637"/>
      <c r="G510" s="637"/>
      <c r="H510" s="189"/>
      <c r="I510" s="472"/>
      <c r="J510" s="465"/>
      <c r="N510" s="696"/>
      <c r="O510" s="106"/>
      <c r="P510" s="106"/>
      <c r="Q510" s="11"/>
      <c r="R510" s="11"/>
      <c r="S510" s="11"/>
      <c r="V510" s="91"/>
      <c r="W510" s="91"/>
      <c r="X510" s="106"/>
      <c r="Y510" s="106"/>
      <c r="Z510" s="106"/>
      <c r="AA510" s="106"/>
      <c r="AB510" s="106"/>
      <c r="AC510" s="106"/>
      <c r="AD510" s="106"/>
      <c r="AE510" s="106"/>
      <c r="AF510" s="106"/>
      <c r="AG510" s="106"/>
      <c r="AH510" s="106"/>
      <c r="AI510" s="106"/>
      <c r="AJ510" s="106"/>
      <c r="AK510" s="91"/>
      <c r="AL510" s="91"/>
      <c r="AM510" s="91"/>
      <c r="AN510" s="91"/>
      <c r="AO510" s="91"/>
      <c r="AP510" s="91"/>
      <c r="AQ510" s="91"/>
      <c r="AR510" s="91"/>
      <c r="AS510" s="91"/>
      <c r="AT510" s="91"/>
      <c r="AU510" s="91"/>
      <c r="AV510" s="91"/>
      <c r="AW510" s="91"/>
      <c r="AX510" s="91"/>
      <c r="AY510" s="91"/>
      <c r="AZ510" s="91"/>
      <c r="BA510" s="91"/>
      <c r="BB510" s="91"/>
      <c r="BC510" s="91"/>
      <c r="BD510" s="91"/>
      <c r="BE510" s="91"/>
      <c r="BF510" s="91"/>
      <c r="BG510" s="91"/>
      <c r="BH510" s="91"/>
      <c r="BI510" s="91"/>
    </row>
    <row r="511" spans="2:61">
      <c r="B511" s="389" t="s">
        <v>330</v>
      </c>
      <c r="C511" s="781" t="s">
        <v>573</v>
      </c>
      <c r="D511" s="1762">
        <v>250</v>
      </c>
      <c r="E511" s="926">
        <v>2.1949999999999998</v>
      </c>
      <c r="F511" s="441">
        <v>2.78</v>
      </c>
      <c r="G511" s="441">
        <v>13.39</v>
      </c>
      <c r="H511" s="254">
        <v>94.66</v>
      </c>
      <c r="I511" s="433">
        <v>22</v>
      </c>
      <c r="J511" s="1994" t="s">
        <v>678</v>
      </c>
      <c r="N511" s="1880"/>
      <c r="O511" s="106"/>
      <c r="P511" s="106"/>
      <c r="Q511" s="11"/>
      <c r="R511" s="11"/>
      <c r="S511" s="11"/>
      <c r="V511" s="91"/>
      <c r="W511" s="91"/>
      <c r="X511" s="106"/>
      <c r="Y511" s="106"/>
      <c r="Z511" s="106"/>
      <c r="AA511" s="106"/>
      <c r="AB511" s="106"/>
      <c r="AC511" s="106"/>
      <c r="AD511" s="106"/>
      <c r="AE511" s="106"/>
      <c r="AF511" s="106"/>
      <c r="AG511" s="106"/>
      <c r="AH511" s="106"/>
      <c r="AI511" s="106"/>
      <c r="AJ511" s="106"/>
      <c r="AK511" s="91"/>
      <c r="AL511" s="91"/>
      <c r="AM511" s="91"/>
      <c r="AN511" s="91"/>
      <c r="AO511" s="91"/>
      <c r="AP511" s="91"/>
      <c r="AQ511" s="91"/>
      <c r="AR511" s="91"/>
      <c r="AS511" s="91"/>
      <c r="AT511" s="91"/>
      <c r="AU511" s="91"/>
      <c r="AV511" s="91"/>
      <c r="AW511" s="91"/>
      <c r="AX511" s="91"/>
      <c r="AY511" s="91"/>
      <c r="AZ511" s="91"/>
      <c r="BA511" s="91"/>
      <c r="BB511" s="91"/>
      <c r="BC511" s="91"/>
      <c r="BD511" s="91"/>
      <c r="BE511" s="91"/>
      <c r="BF511" s="91"/>
      <c r="BG511" s="91"/>
      <c r="BH511" s="91"/>
      <c r="BI511" s="91"/>
    </row>
    <row r="512" spans="2:61">
      <c r="B512" s="395" t="s">
        <v>352</v>
      </c>
      <c r="C512" s="1748" t="s">
        <v>108</v>
      </c>
      <c r="D512" s="1763">
        <v>200</v>
      </c>
      <c r="E512" s="1914">
        <v>21.37</v>
      </c>
      <c r="F512" s="1915">
        <v>24.73</v>
      </c>
      <c r="G512" s="1915">
        <v>21.44</v>
      </c>
      <c r="H512" s="1936">
        <v>351.06</v>
      </c>
      <c r="I512" s="1221">
        <v>49</v>
      </c>
      <c r="J512" s="1118" t="s">
        <v>455</v>
      </c>
      <c r="N512" s="11"/>
      <c r="O512" s="106"/>
      <c r="P512" s="106"/>
      <c r="Q512" s="11"/>
      <c r="R512" s="11"/>
      <c r="S512" s="11"/>
      <c r="V512" s="91"/>
      <c r="W512" s="91"/>
      <c r="X512" s="106"/>
      <c r="Y512" s="106"/>
      <c r="Z512" s="106"/>
      <c r="AA512" s="106"/>
      <c r="AB512" s="106"/>
      <c r="AC512" s="106"/>
      <c r="AD512" s="106"/>
      <c r="AE512" s="106"/>
      <c r="AF512" s="106"/>
      <c r="AG512" s="106"/>
      <c r="AH512" s="106"/>
      <c r="AI512" s="106"/>
      <c r="AJ512" s="106"/>
      <c r="AK512" s="91"/>
      <c r="AL512" s="91"/>
      <c r="AM512" s="91"/>
      <c r="AN512" s="91"/>
      <c r="AO512" s="91"/>
      <c r="AP512" s="91"/>
      <c r="AQ512" s="91"/>
      <c r="AR512" s="91"/>
      <c r="AS512" s="91"/>
      <c r="AT512" s="91"/>
      <c r="AU512" s="91"/>
      <c r="AV512" s="91"/>
      <c r="AW512" s="91"/>
      <c r="AX512" s="91"/>
      <c r="AY512" s="91"/>
      <c r="AZ512" s="91"/>
      <c r="BA512" s="91"/>
      <c r="BB512" s="91"/>
      <c r="BC512" s="91"/>
      <c r="BD512" s="91"/>
      <c r="BE512" s="91"/>
      <c r="BF512" s="91"/>
      <c r="BG512" s="91"/>
      <c r="BH512" s="91"/>
      <c r="BI512" s="91"/>
    </row>
    <row r="513" spans="2:61" ht="15.75">
      <c r="B513" s="396" t="s">
        <v>11</v>
      </c>
      <c r="C513" s="1544" t="s">
        <v>236</v>
      </c>
      <c r="D513" s="1140">
        <v>200</v>
      </c>
      <c r="E513" s="1894">
        <v>0.6</v>
      </c>
      <c r="F513" s="441">
        <v>0</v>
      </c>
      <c r="G513" s="431">
        <v>32.75</v>
      </c>
      <c r="H513" s="713">
        <v>133.38</v>
      </c>
      <c r="I513" s="1787">
        <v>74</v>
      </c>
      <c r="J513" s="1120" t="s">
        <v>448</v>
      </c>
      <c r="N513" s="83"/>
      <c r="O513" s="106"/>
      <c r="P513" s="106"/>
      <c r="Q513" s="11"/>
      <c r="R513" s="11"/>
      <c r="S513" s="11"/>
      <c r="V513" s="91"/>
      <c r="W513" s="91"/>
      <c r="X513" s="106"/>
      <c r="Y513" s="106"/>
      <c r="Z513" s="106"/>
      <c r="AA513" s="106"/>
      <c r="AB513" s="106"/>
      <c r="AC513" s="106"/>
      <c r="AD513" s="106"/>
      <c r="AE513" s="106"/>
      <c r="AF513" s="106"/>
      <c r="AG513" s="106"/>
      <c r="AH513" s="106"/>
      <c r="AI513" s="106"/>
      <c r="AJ513" s="106"/>
      <c r="AK513" s="91"/>
      <c r="AL513" s="91"/>
      <c r="AM513" s="91"/>
      <c r="AN513" s="91"/>
      <c r="AO513" s="91"/>
      <c r="AP513" s="91"/>
      <c r="AQ513" s="91"/>
      <c r="AR513" s="91"/>
      <c r="AS513" s="91"/>
      <c r="AT513" s="91"/>
      <c r="AU513" s="91"/>
      <c r="AV513" s="91"/>
      <c r="AW513" s="91"/>
      <c r="AX513" s="91"/>
      <c r="AY513" s="91"/>
      <c r="AZ513" s="91"/>
      <c r="BA513" s="91"/>
      <c r="BB513" s="91"/>
      <c r="BC513" s="91"/>
      <c r="BD513" s="91"/>
      <c r="BE513" s="91"/>
      <c r="BF513" s="91"/>
      <c r="BG513" s="91"/>
      <c r="BH513" s="91"/>
      <c r="BI513" s="91"/>
    </row>
    <row r="514" spans="2:61">
      <c r="B514" s="397" t="s">
        <v>356</v>
      </c>
      <c r="C514" s="1748" t="s">
        <v>9</v>
      </c>
      <c r="D514" s="1853">
        <v>70</v>
      </c>
      <c r="E514" s="1824">
        <v>2.6949999999999998</v>
      </c>
      <c r="F514" s="1825">
        <v>0.96299999999999997</v>
      </c>
      <c r="G514" s="1822">
        <v>34.54</v>
      </c>
      <c r="H514" s="1826">
        <v>171.209</v>
      </c>
      <c r="I514" s="393">
        <v>9</v>
      </c>
      <c r="J514" s="1120" t="s">
        <v>8</v>
      </c>
      <c r="N514" s="696"/>
      <c r="O514" s="106"/>
      <c r="P514" s="106"/>
      <c r="Q514" s="11"/>
      <c r="R514" s="11"/>
      <c r="S514" s="11"/>
      <c r="V514" s="91"/>
      <c r="W514" s="91"/>
      <c r="X514" s="106"/>
      <c r="Y514" s="106"/>
      <c r="Z514" s="106"/>
      <c r="AA514" s="106"/>
      <c r="AB514" s="106"/>
      <c r="AC514" s="106"/>
      <c r="AD514" s="106"/>
      <c r="AE514" s="106"/>
      <c r="AF514" s="106"/>
      <c r="AG514" s="106"/>
      <c r="AH514" s="106"/>
      <c r="AI514" s="106"/>
      <c r="AJ514" s="106"/>
      <c r="AK514" s="91"/>
      <c r="AL514" s="91"/>
      <c r="AM514" s="91"/>
      <c r="AN514" s="91"/>
      <c r="AO514" s="91"/>
      <c r="AP514" s="91"/>
      <c r="AQ514" s="91"/>
      <c r="AR514" s="91"/>
      <c r="AS514" s="91"/>
      <c r="AT514" s="91"/>
      <c r="AU514" s="91"/>
      <c r="AV514" s="91"/>
      <c r="AW514" s="91"/>
      <c r="AX514" s="91"/>
      <c r="AY514" s="91"/>
      <c r="AZ514" s="91"/>
      <c r="BA514" s="91"/>
      <c r="BB514" s="91"/>
      <c r="BC514" s="91"/>
      <c r="BD514" s="91"/>
      <c r="BE514" s="91"/>
      <c r="BF514" s="91"/>
      <c r="BG514" s="91"/>
      <c r="BH514" s="91"/>
      <c r="BI514" s="91"/>
    </row>
    <row r="515" spans="2:61">
      <c r="B515" s="402"/>
      <c r="C515" s="1748" t="s">
        <v>395</v>
      </c>
      <c r="D515" s="1138">
        <v>50</v>
      </c>
      <c r="E515" s="1898">
        <v>2.8250000000000002</v>
      </c>
      <c r="F515" s="855">
        <v>0.75</v>
      </c>
      <c r="G515" s="855">
        <v>20.931999999999999</v>
      </c>
      <c r="H515" s="1872">
        <v>101.78</v>
      </c>
      <c r="I515" s="437">
        <v>10</v>
      </c>
      <c r="J515" s="1120" t="s">
        <v>8</v>
      </c>
      <c r="N515" s="699"/>
      <c r="O515" s="106"/>
      <c r="P515" s="106"/>
      <c r="Q515" s="11"/>
      <c r="R515" s="11"/>
      <c r="S515" s="11"/>
      <c r="V515" s="91"/>
      <c r="W515" s="91"/>
      <c r="X515" s="106"/>
      <c r="Y515" s="106"/>
      <c r="Z515" s="106"/>
      <c r="AA515" s="106"/>
      <c r="AB515" s="106"/>
      <c r="AC515" s="106"/>
      <c r="AD515" s="106"/>
      <c r="AE515" s="106"/>
      <c r="AF515" s="106"/>
      <c r="AG515" s="106"/>
      <c r="AH515" s="106"/>
      <c r="AI515" s="106"/>
      <c r="AJ515" s="106"/>
      <c r="AK515" s="91"/>
      <c r="AL515" s="91"/>
      <c r="AM515" s="91"/>
      <c r="AN515" s="91"/>
      <c r="AO515" s="91"/>
      <c r="AP515" s="91"/>
      <c r="AQ515" s="91"/>
      <c r="AR515" s="91"/>
      <c r="AS515" s="91"/>
      <c r="AT515" s="91"/>
      <c r="AU515" s="91"/>
      <c r="AV515" s="91"/>
      <c r="AW515" s="91"/>
      <c r="AX515" s="91"/>
      <c r="AY515" s="91"/>
      <c r="AZ515" s="91"/>
      <c r="BA515" s="91"/>
      <c r="BB515" s="91"/>
      <c r="BC515" s="91"/>
      <c r="BD515" s="91"/>
      <c r="BE515" s="91"/>
      <c r="BF515" s="91"/>
      <c r="BG515" s="91"/>
      <c r="BH515" s="91"/>
      <c r="BI515" s="91"/>
    </row>
    <row r="516" spans="2:61" ht="15.75" thickBot="1">
      <c r="B516" s="402"/>
      <c r="C516" s="1761" t="s">
        <v>445</v>
      </c>
      <c r="D516" s="404">
        <v>110</v>
      </c>
      <c r="E516" s="180">
        <v>0.44</v>
      </c>
      <c r="F516" s="729">
        <v>0.44</v>
      </c>
      <c r="G516" s="729">
        <v>10.78</v>
      </c>
      <c r="H516" s="718">
        <v>51.7</v>
      </c>
      <c r="I516" s="724">
        <v>77</v>
      </c>
      <c r="J516" s="1121" t="s">
        <v>444</v>
      </c>
      <c r="L516" s="266"/>
      <c r="M516" s="114"/>
      <c r="N516" s="248"/>
      <c r="O516" s="106"/>
      <c r="P516" s="106"/>
      <c r="Q516" s="11"/>
      <c r="R516" s="11"/>
      <c r="S516" s="11"/>
      <c r="V516" s="91"/>
      <c r="W516" s="91"/>
      <c r="X516" s="106"/>
      <c r="Y516" s="106"/>
      <c r="Z516" s="106"/>
      <c r="AA516" s="106"/>
      <c r="AB516" s="106"/>
      <c r="AC516" s="106"/>
      <c r="AD516" s="106"/>
      <c r="AE516" s="106"/>
      <c r="AF516" s="106"/>
      <c r="AG516" s="106"/>
      <c r="AH516" s="106"/>
      <c r="AI516" s="106"/>
      <c r="AJ516" s="106"/>
      <c r="AK516" s="91"/>
      <c r="AL516" s="91"/>
      <c r="AM516" s="91"/>
      <c r="AN516" s="91"/>
      <c r="AO516" s="91"/>
      <c r="AP516" s="91"/>
      <c r="AQ516" s="91"/>
      <c r="AR516" s="91"/>
      <c r="AS516" s="91"/>
      <c r="AT516" s="91"/>
      <c r="AU516" s="91"/>
      <c r="AV516" s="91"/>
      <c r="AW516" s="91"/>
      <c r="AX516" s="91"/>
      <c r="AY516" s="91"/>
      <c r="AZ516" s="91"/>
      <c r="BA516" s="91"/>
      <c r="BB516" s="91"/>
      <c r="BC516" s="91"/>
      <c r="BD516" s="91"/>
      <c r="BE516" s="91"/>
      <c r="BF516" s="91"/>
      <c r="BG516" s="91"/>
      <c r="BH516" s="91"/>
      <c r="BI516" s="91"/>
    </row>
    <row r="517" spans="2:61" ht="12" customHeight="1">
      <c r="B517" s="897" t="s">
        <v>337</v>
      </c>
      <c r="C517" s="34"/>
      <c r="D517" s="1585">
        <f>SUM(D509:D516)</f>
        <v>940</v>
      </c>
      <c r="E517" s="422">
        <f>SUM(E509:E516)</f>
        <v>31.150000000000002</v>
      </c>
      <c r="F517" s="407">
        <f>SUM(F509:F516)</f>
        <v>32.665999999999997</v>
      </c>
      <c r="G517" s="423">
        <f>SUM(G509:G516)</f>
        <v>138.90699999999998</v>
      </c>
      <c r="H517" s="409">
        <f>SUM(H509:H516)</f>
        <v>955.20900000000006</v>
      </c>
      <c r="I517" s="1078" t="s">
        <v>528</v>
      </c>
      <c r="J517" s="1079" t="s">
        <v>358</v>
      </c>
      <c r="L517" s="266"/>
      <c r="M517" s="114"/>
      <c r="N517" s="248"/>
      <c r="O517" s="106"/>
      <c r="P517" s="5"/>
      <c r="Q517" s="11"/>
      <c r="R517" s="11"/>
      <c r="S517" s="11"/>
      <c r="V517" s="91"/>
      <c r="W517" s="91"/>
      <c r="X517" s="106"/>
      <c r="Y517" s="106"/>
      <c r="Z517" s="106"/>
      <c r="AA517" s="106"/>
      <c r="AB517" s="106"/>
      <c r="AC517" s="106"/>
      <c r="AD517" s="106"/>
      <c r="AE517" s="106"/>
      <c r="AF517" s="106"/>
      <c r="AG517" s="106"/>
      <c r="AH517" s="106"/>
      <c r="AI517" s="106"/>
      <c r="AJ517" s="106"/>
      <c r="AK517" s="91"/>
      <c r="AL517" s="91"/>
      <c r="AM517" s="91"/>
      <c r="AN517" s="91"/>
      <c r="AO517" s="91"/>
      <c r="AP517" s="91"/>
      <c r="AQ517" s="91"/>
      <c r="AR517" s="91"/>
      <c r="AS517" s="91"/>
      <c r="AT517" s="91"/>
      <c r="AU517" s="91"/>
      <c r="AV517" s="91"/>
      <c r="AW517" s="91"/>
      <c r="AX517" s="91"/>
      <c r="AY517" s="91"/>
      <c r="AZ517" s="91"/>
      <c r="BA517" s="91"/>
      <c r="BB517" s="91"/>
      <c r="BC517" s="91"/>
      <c r="BD517" s="91"/>
      <c r="BE517" s="91"/>
      <c r="BF517" s="91"/>
      <c r="BG517" s="91"/>
      <c r="BH517" s="91"/>
      <c r="BI517" s="91"/>
    </row>
    <row r="518" spans="2:61" ht="15" customHeight="1">
      <c r="B518" s="1100"/>
      <c r="C518" s="871" t="s">
        <v>10</v>
      </c>
      <c r="D518" s="933">
        <v>0.35</v>
      </c>
      <c r="E518" s="873">
        <v>31.5</v>
      </c>
      <c r="F518" s="874">
        <v>32.200000000000003</v>
      </c>
      <c r="G518" s="875">
        <v>134.05000000000001</v>
      </c>
      <c r="H518" s="1099">
        <v>952</v>
      </c>
      <c r="I518" s="1093">
        <f>H518-H517</f>
        <v>-3.20900000000006</v>
      </c>
      <c r="J518" s="1019" t="s">
        <v>496</v>
      </c>
      <c r="L518" s="266"/>
      <c r="M518" s="87"/>
      <c r="N518" s="248"/>
      <c r="O518" s="106"/>
      <c r="P518" s="106"/>
      <c r="Q518" s="11"/>
      <c r="R518" s="11"/>
      <c r="S518" s="11"/>
      <c r="V518" s="91"/>
      <c r="W518" s="91"/>
      <c r="X518" s="106"/>
      <c r="Y518" s="106"/>
      <c r="Z518" s="106"/>
      <c r="AA518" s="106"/>
      <c r="AB518" s="106"/>
      <c r="AC518" s="106"/>
      <c r="AD518" s="106"/>
      <c r="AE518" s="106"/>
      <c r="AF518" s="106"/>
      <c r="AG518" s="106"/>
      <c r="AH518" s="106"/>
      <c r="AI518" s="106"/>
      <c r="AJ518" s="106"/>
      <c r="AK518" s="91"/>
      <c r="AL518" s="91"/>
      <c r="AM518" s="91"/>
      <c r="AN518" s="91"/>
      <c r="AO518" s="91"/>
      <c r="AP518" s="91"/>
      <c r="AQ518" s="91"/>
      <c r="AR518" s="91"/>
      <c r="AS518" s="91"/>
      <c r="AT518" s="91"/>
      <c r="AU518" s="91"/>
      <c r="AV518" s="91"/>
      <c r="AW518" s="91"/>
      <c r="AX518" s="91"/>
      <c r="AY518" s="91"/>
      <c r="AZ518" s="91"/>
      <c r="BA518" s="91"/>
      <c r="BB518" s="91"/>
      <c r="BC518" s="91"/>
      <c r="BD518" s="91"/>
      <c r="BE518" s="91"/>
      <c r="BF518" s="91"/>
      <c r="BG518" s="91"/>
      <c r="BH518" s="91"/>
      <c r="BI518" s="91"/>
    </row>
    <row r="519" spans="2:61" ht="12" customHeight="1" thickBot="1">
      <c r="B519" s="195"/>
      <c r="C519" s="1097" t="s">
        <v>505</v>
      </c>
      <c r="D519" s="1550"/>
      <c r="E519" s="1086">
        <v>-0.39</v>
      </c>
      <c r="F519" s="647">
        <v>0.51</v>
      </c>
      <c r="G519" s="647">
        <v>1.27</v>
      </c>
      <c r="H519" s="1087">
        <v>0.12</v>
      </c>
      <c r="I519" s="411"/>
      <c r="J519" s="227"/>
      <c r="L519" s="31"/>
      <c r="M519" s="7"/>
      <c r="N519" s="248"/>
      <c r="O519" s="106"/>
      <c r="P519" s="106"/>
      <c r="Q519" s="11"/>
      <c r="R519" s="11"/>
      <c r="S519" s="11"/>
      <c r="V519" s="91"/>
      <c r="W519" s="91"/>
      <c r="X519" s="106"/>
      <c r="Y519" s="106"/>
      <c r="Z519" s="106"/>
      <c r="AA519" s="106"/>
      <c r="AB519" s="106"/>
      <c r="AC519" s="106"/>
      <c r="AD519" s="106"/>
      <c r="AE519" s="106"/>
      <c r="AF519" s="106"/>
      <c r="AG519" s="106"/>
      <c r="AH519" s="106"/>
      <c r="AI519" s="106"/>
      <c r="AJ519" s="106"/>
      <c r="AK519" s="91"/>
      <c r="AL519" s="91"/>
      <c r="AM519" s="91"/>
      <c r="AN519" s="91"/>
      <c r="AO519" s="91"/>
      <c r="AP519" s="91"/>
      <c r="AQ519" s="91"/>
      <c r="AR519" s="91"/>
      <c r="AS519" s="91"/>
      <c r="AT519" s="91"/>
      <c r="AU519" s="91"/>
      <c r="AV519" s="91"/>
      <c r="AW519" s="91"/>
      <c r="AX519" s="91"/>
      <c r="AY519" s="91"/>
      <c r="AZ519" s="91"/>
      <c r="BA519" s="91"/>
      <c r="BB519" s="91"/>
      <c r="BC519" s="91"/>
      <c r="BD519" s="91"/>
      <c r="BE519" s="91"/>
      <c r="BF519" s="91"/>
      <c r="BG519" s="91"/>
      <c r="BH519" s="91"/>
      <c r="BI519" s="91"/>
    </row>
    <row r="520" spans="2:61" ht="15.75" thickBot="1">
      <c r="L520" s="696"/>
      <c r="M520" s="707"/>
      <c r="N520" s="696"/>
      <c r="O520" s="106"/>
      <c r="P520" s="106"/>
      <c r="Q520" s="11"/>
      <c r="R520" s="11"/>
      <c r="S520" s="11"/>
      <c r="V520" s="91"/>
      <c r="W520" s="91"/>
      <c r="X520" s="106"/>
      <c r="Y520" s="106"/>
      <c r="Z520" s="106"/>
      <c r="AA520" s="106"/>
      <c r="AB520" s="106"/>
      <c r="AC520" s="106"/>
      <c r="AD520" s="106"/>
      <c r="AE520" s="106"/>
      <c r="AF520" s="106"/>
      <c r="AG520" s="106"/>
      <c r="AH520" s="106"/>
      <c r="AI520" s="106"/>
      <c r="AJ520" s="106"/>
      <c r="AK520" s="91"/>
      <c r="AL520" s="91"/>
      <c r="AM520" s="91"/>
      <c r="AN520" s="91"/>
      <c r="AO520" s="91"/>
      <c r="AP520" s="91"/>
      <c r="AQ520" s="91"/>
      <c r="AR520" s="91"/>
      <c r="AS520" s="91"/>
      <c r="AT520" s="91"/>
      <c r="AU520" s="91"/>
      <c r="AV520" s="91"/>
      <c r="AW520" s="91"/>
      <c r="AX520" s="91"/>
      <c r="AY520" s="91"/>
      <c r="AZ520" s="91"/>
      <c r="BA520" s="91"/>
      <c r="BB520" s="91"/>
      <c r="BC520" s="91"/>
      <c r="BD520" s="91"/>
      <c r="BE520" s="91"/>
      <c r="BF520" s="91"/>
      <c r="BG520" s="91"/>
      <c r="BH520" s="91"/>
      <c r="BI520" s="91"/>
    </row>
    <row r="521" spans="2:61" ht="15.75" customHeight="1">
      <c r="B521" s="1563" t="s">
        <v>574</v>
      </c>
      <c r="C521" s="34" t="s">
        <v>508</v>
      </c>
      <c r="D521" s="35"/>
      <c r="E521" s="475">
        <f>E505+E517</f>
        <v>53.626000000000005</v>
      </c>
      <c r="F521" s="476">
        <f>F505+F517</f>
        <v>55.736999999999995</v>
      </c>
      <c r="G521" s="476">
        <f>G505+G517</f>
        <v>234.79999999999998</v>
      </c>
      <c r="H521" s="477">
        <f>H505+H517</f>
        <v>1632.9070000000002</v>
      </c>
      <c r="I521" s="1078" t="s">
        <v>528</v>
      </c>
      <c r="J521" s="1079" t="s">
        <v>358</v>
      </c>
      <c r="L521" s="696"/>
      <c r="M521" s="707"/>
      <c r="N521" s="696"/>
      <c r="O521" s="106"/>
      <c r="P521" s="106"/>
      <c r="Q521" s="11"/>
      <c r="R521" s="11"/>
      <c r="S521" s="11"/>
      <c r="V521" s="91"/>
      <c r="W521" s="91"/>
      <c r="X521" s="106"/>
      <c r="Y521" s="106"/>
      <c r="Z521" s="106"/>
      <c r="AA521" s="106"/>
      <c r="AB521" s="106"/>
      <c r="AC521" s="106"/>
      <c r="AD521" s="106"/>
      <c r="AE521" s="106"/>
      <c r="AF521" s="106"/>
      <c r="AG521" s="106"/>
      <c r="AH521" s="106"/>
      <c r="AI521" s="106"/>
      <c r="AJ521" s="106"/>
      <c r="AK521" s="91"/>
      <c r="AL521" s="91"/>
      <c r="AM521" s="91"/>
      <c r="AN521" s="91"/>
      <c r="AO521" s="91"/>
      <c r="AP521" s="91"/>
      <c r="AQ521" s="91"/>
      <c r="AR521" s="91"/>
      <c r="AS521" s="91"/>
      <c r="AT521" s="91"/>
      <c r="AU521" s="91"/>
      <c r="AV521" s="91"/>
      <c r="AW521" s="91"/>
      <c r="AX521" s="91"/>
      <c r="AY521" s="91"/>
      <c r="AZ521" s="91"/>
      <c r="BA521" s="91"/>
      <c r="BB521" s="91"/>
      <c r="BC521" s="91"/>
      <c r="BD521" s="91"/>
      <c r="BE521" s="91"/>
      <c r="BF521" s="91"/>
      <c r="BG521" s="91"/>
      <c r="BH521" s="91"/>
      <c r="BI521" s="91"/>
    </row>
    <row r="522" spans="2:61">
      <c r="B522" s="711"/>
      <c r="C522" s="916" t="s">
        <v>10</v>
      </c>
      <c r="D522" s="1106">
        <v>0.6</v>
      </c>
      <c r="E522" s="1010">
        <v>54</v>
      </c>
      <c r="F522" s="878">
        <v>55.2</v>
      </c>
      <c r="G522" s="879">
        <v>229.8</v>
      </c>
      <c r="H522" s="1107">
        <v>1632</v>
      </c>
      <c r="I522" s="1093">
        <f>H522-H521</f>
        <v>-0.9070000000001528</v>
      </c>
      <c r="J522" s="1019" t="s">
        <v>496</v>
      </c>
      <c r="L522" s="696"/>
      <c r="M522" s="707"/>
      <c r="N522" s="696"/>
      <c r="O522" s="106"/>
      <c r="P522" s="106"/>
      <c r="Q522" s="11"/>
      <c r="R522" s="11"/>
      <c r="S522" s="11"/>
      <c r="V522" s="91"/>
      <c r="W522" s="91"/>
      <c r="X522" s="106"/>
      <c r="Y522" s="106"/>
      <c r="Z522" s="106"/>
      <c r="AA522" s="106"/>
      <c r="AB522" s="106"/>
      <c r="AC522" s="106"/>
      <c r="AD522" s="106"/>
      <c r="AE522" s="106"/>
      <c r="AF522" s="106"/>
      <c r="AG522" s="106"/>
      <c r="AH522" s="106"/>
      <c r="AI522" s="106"/>
      <c r="AJ522" s="106"/>
      <c r="AK522" s="91"/>
      <c r="AL522" s="91"/>
      <c r="AM522" s="91"/>
      <c r="AN522" s="91"/>
      <c r="AO522" s="91"/>
      <c r="AP522" s="91"/>
      <c r="AQ522" s="91"/>
      <c r="AR522" s="91"/>
      <c r="AS522" s="91"/>
      <c r="AT522" s="91"/>
      <c r="AU522" s="91"/>
      <c r="AV522" s="91"/>
      <c r="AW522" s="91"/>
      <c r="AX522" s="91"/>
      <c r="AY522" s="91"/>
      <c r="AZ522" s="91"/>
      <c r="BA522" s="91"/>
      <c r="BB522" s="91"/>
      <c r="BC522" s="91"/>
      <c r="BD522" s="91"/>
      <c r="BE522" s="91"/>
      <c r="BF522" s="91"/>
      <c r="BG522" s="91"/>
      <c r="BH522" s="91"/>
      <c r="BI522" s="91"/>
    </row>
    <row r="523" spans="2:61" ht="12.75" customHeight="1" thickBot="1">
      <c r="B523" s="195"/>
      <c r="C523" s="1097" t="s">
        <v>505</v>
      </c>
      <c r="D523" s="1098"/>
      <c r="E523" s="1086">
        <v>-0.42</v>
      </c>
      <c r="F523" s="647">
        <v>0.57999999999999996</v>
      </c>
      <c r="G523" s="647">
        <v>1.31</v>
      </c>
      <c r="H523" s="1087">
        <v>0.03</v>
      </c>
      <c r="I523" s="411"/>
      <c r="J523" s="227"/>
      <c r="L523" s="696"/>
      <c r="M523" s="707"/>
      <c r="N523" s="696"/>
      <c r="O523" s="106"/>
      <c r="P523" s="106"/>
      <c r="Q523" s="11"/>
      <c r="R523" s="11"/>
      <c r="S523" s="11"/>
      <c r="V523" s="91"/>
      <c r="W523" s="91"/>
      <c r="X523" s="106"/>
      <c r="Y523" s="106"/>
      <c r="Z523" s="106"/>
      <c r="AA523" s="106"/>
      <c r="AB523" s="106"/>
      <c r="AC523" s="106"/>
      <c r="AD523" s="106"/>
      <c r="AE523" s="106"/>
      <c r="AF523" s="106"/>
      <c r="AG523" s="106"/>
      <c r="AH523" s="106"/>
      <c r="AI523" s="106"/>
      <c r="AJ523" s="106"/>
      <c r="AK523" s="91"/>
      <c r="AL523" s="91"/>
      <c r="AM523" s="91"/>
      <c r="AN523" s="91"/>
      <c r="AO523" s="91"/>
      <c r="AP523" s="91"/>
      <c r="AQ523" s="91"/>
      <c r="AR523" s="91"/>
      <c r="AS523" s="91"/>
      <c r="AT523" s="91"/>
      <c r="AU523" s="91"/>
      <c r="AV523" s="91"/>
      <c r="AW523" s="91"/>
      <c r="AX523" s="91"/>
      <c r="AY523" s="91"/>
      <c r="AZ523" s="91"/>
      <c r="BA523" s="91"/>
      <c r="BB523" s="91"/>
      <c r="BC523" s="91"/>
      <c r="BD523" s="91"/>
      <c r="BE523" s="91"/>
      <c r="BF523" s="91"/>
      <c r="BG523" s="91"/>
      <c r="BH523" s="91"/>
      <c r="BI523" s="91"/>
    </row>
    <row r="524" spans="2:61">
      <c r="D524" s="12"/>
      <c r="E524" s="1842"/>
      <c r="F524" s="1842"/>
      <c r="G524" s="1842"/>
      <c r="H524" s="1842"/>
      <c r="I524"/>
      <c r="J524"/>
      <c r="L524" s="1713"/>
      <c r="M524" s="1131"/>
      <c r="N524" s="1132"/>
      <c r="O524" s="106"/>
      <c r="P524" s="106"/>
      <c r="Q524" s="11"/>
      <c r="R524" s="11"/>
      <c r="S524" s="11"/>
      <c r="V524" s="91"/>
      <c r="W524" s="91"/>
      <c r="X524" s="106"/>
      <c r="Y524" s="106"/>
      <c r="Z524" s="106"/>
      <c r="AA524" s="106"/>
      <c r="AB524" s="106"/>
      <c r="AC524" s="106"/>
      <c r="AD524" s="106"/>
      <c r="AE524" s="106"/>
      <c r="AF524" s="106"/>
      <c r="AG524" s="106"/>
      <c r="AH524" s="106"/>
      <c r="AI524" s="106"/>
      <c r="AJ524" s="106"/>
      <c r="AK524" s="91"/>
      <c r="AL524" s="91"/>
      <c r="AM524" s="91"/>
      <c r="AN524" s="91"/>
      <c r="AO524" s="91"/>
      <c r="AP524" s="91"/>
      <c r="AQ524" s="91"/>
      <c r="AR524" s="91"/>
      <c r="AS524" s="91"/>
      <c r="AT524" s="91"/>
      <c r="AU524" s="91"/>
      <c r="AV524" s="91"/>
      <c r="AW524" s="91"/>
      <c r="AX524" s="91"/>
      <c r="AY524" s="91"/>
      <c r="AZ524" s="91"/>
      <c r="BA524" s="91"/>
      <c r="BB524" s="91"/>
      <c r="BC524" s="91"/>
      <c r="BD524" s="91"/>
      <c r="BE524" s="91"/>
      <c r="BF524" s="91"/>
      <c r="BG524" s="91"/>
      <c r="BH524" s="91"/>
      <c r="BI524" s="91"/>
    </row>
    <row r="525" spans="2:61" ht="9.75" customHeight="1">
      <c r="B525" s="335"/>
      <c r="D525" s="335"/>
      <c r="I525" s="21"/>
      <c r="J525" s="25"/>
      <c r="L525" s="696"/>
      <c r="M525" s="707"/>
      <c r="N525" s="696"/>
      <c r="O525" s="106"/>
      <c r="P525" s="106"/>
      <c r="Q525" s="11"/>
      <c r="R525" s="11"/>
      <c r="S525" s="11"/>
      <c r="V525" s="91"/>
      <c r="W525" s="91"/>
      <c r="X525" s="106"/>
      <c r="Y525" s="106"/>
      <c r="Z525" s="106"/>
      <c r="AA525" s="106"/>
      <c r="AB525" s="106"/>
      <c r="AC525" s="106"/>
      <c r="AD525" s="106"/>
      <c r="AE525" s="106"/>
      <c r="AF525" s="106"/>
      <c r="AG525" s="106"/>
      <c r="AH525" s="106"/>
      <c r="AI525" s="106"/>
      <c r="AJ525" s="106"/>
      <c r="AK525" s="91"/>
      <c r="AL525" s="91"/>
      <c r="AM525" s="91"/>
      <c r="AN525" s="91"/>
      <c r="AO525" s="91"/>
      <c r="AP525" s="91"/>
      <c r="AQ525" s="91"/>
      <c r="AR525" s="91"/>
      <c r="AS525" s="91"/>
      <c r="AT525" s="91"/>
      <c r="AU525" s="91"/>
      <c r="AV525" s="91"/>
      <c r="AW525" s="91"/>
      <c r="AX525" s="91"/>
      <c r="AY525" s="91"/>
      <c r="AZ525" s="91"/>
      <c r="BA525" s="91"/>
      <c r="BB525" s="91"/>
      <c r="BC525" s="91"/>
      <c r="BD525" s="91"/>
      <c r="BE525" s="91"/>
      <c r="BF525" s="91"/>
      <c r="BG525" s="91"/>
      <c r="BH525" s="91"/>
      <c r="BI525" s="91"/>
    </row>
    <row r="526" spans="2:61" ht="12" customHeight="1">
      <c r="B526" s="79"/>
      <c r="C526" s="79"/>
      <c r="D526" s="1222" t="s">
        <v>313</v>
      </c>
      <c r="E526" s="79"/>
      <c r="F526" s="79"/>
      <c r="G526" s="1223"/>
      <c r="H526" s="79"/>
      <c r="I526" s="79"/>
      <c r="J526" s="79"/>
      <c r="L526" s="696"/>
      <c r="M526" s="126"/>
      <c r="N526" s="696"/>
      <c r="O526" s="106"/>
      <c r="P526" s="106"/>
      <c r="Q526" s="11"/>
      <c r="R526" s="11"/>
      <c r="S526" s="11"/>
      <c r="V526" s="91"/>
      <c r="W526" s="91"/>
      <c r="X526" s="106"/>
      <c r="Y526" s="106"/>
      <c r="Z526" s="106"/>
      <c r="AA526" s="106"/>
      <c r="AB526" s="106"/>
      <c r="AC526" s="106"/>
      <c r="AD526" s="106"/>
      <c r="AE526" s="106"/>
      <c r="AF526" s="106"/>
      <c r="AG526" s="106"/>
      <c r="AH526" s="106"/>
      <c r="AI526" s="106"/>
      <c r="AJ526" s="106"/>
      <c r="AK526" s="91"/>
      <c r="AL526" s="91"/>
      <c r="AM526" s="91"/>
      <c r="AN526" s="91"/>
      <c r="AO526" s="91"/>
      <c r="AP526" s="91"/>
      <c r="AQ526" s="91"/>
      <c r="AR526" s="91"/>
      <c r="AS526" s="91"/>
      <c r="AT526" s="91"/>
      <c r="AU526" s="91"/>
      <c r="AV526" s="91"/>
      <c r="AW526" s="91"/>
      <c r="AX526" s="91"/>
      <c r="AY526" s="91"/>
      <c r="AZ526" s="91"/>
      <c r="BA526" s="91"/>
      <c r="BB526" s="91"/>
      <c r="BC526" s="91"/>
      <c r="BD526" s="91"/>
      <c r="BE526" s="91"/>
      <c r="BF526" s="91"/>
      <c r="BG526" s="91"/>
      <c r="BH526" s="91"/>
      <c r="BI526" s="91"/>
    </row>
    <row r="527" spans="2:61" ht="12.75" customHeight="1">
      <c r="B527" s="335" t="s">
        <v>362</v>
      </c>
      <c r="D527" s="335"/>
      <c r="E527"/>
      <c r="F527"/>
      <c r="H527" s="335"/>
      <c r="I527" s="21"/>
      <c r="J527" s="25"/>
      <c r="L527" s="696"/>
      <c r="M527" s="707"/>
      <c r="N527" s="696"/>
      <c r="O527" s="106"/>
      <c r="P527" s="106"/>
      <c r="Q527" s="11"/>
      <c r="R527" s="11"/>
      <c r="S527" s="11"/>
      <c r="V527" s="91"/>
      <c r="W527" s="91"/>
      <c r="X527" s="106"/>
      <c r="Y527" s="106"/>
      <c r="Z527" s="106"/>
      <c r="AA527" s="106"/>
      <c r="AB527" s="106"/>
      <c r="AC527" s="106"/>
      <c r="AD527" s="106"/>
      <c r="AE527" s="106"/>
      <c r="AF527" s="106"/>
      <c r="AG527" s="106"/>
      <c r="AH527" s="106"/>
      <c r="AI527" s="106"/>
      <c r="AJ527" s="106"/>
      <c r="AK527" s="91"/>
      <c r="AL527" s="91"/>
      <c r="AM527" s="91"/>
      <c r="AN527" s="91"/>
      <c r="AO527" s="91"/>
      <c r="AP527" s="91"/>
      <c r="AQ527" s="91"/>
      <c r="AR527" s="91"/>
      <c r="AS527" s="91"/>
      <c r="AT527" s="91"/>
      <c r="AU527" s="91"/>
      <c r="AV527" s="91"/>
      <c r="AW527" s="91"/>
      <c r="AX527" s="91"/>
      <c r="AY527" s="91"/>
      <c r="AZ527" s="91"/>
      <c r="BA527" s="91"/>
      <c r="BB527" s="91"/>
      <c r="BC527" s="91"/>
      <c r="BD527" s="91"/>
      <c r="BE527" s="91"/>
      <c r="BF527" s="91"/>
      <c r="BG527" s="91"/>
      <c r="BH527" s="91"/>
      <c r="BI527" s="91"/>
    </row>
    <row r="528" spans="2:61" ht="12.75" customHeight="1" thickBot="1">
      <c r="B528" s="361" t="s">
        <v>594</v>
      </c>
      <c r="C528" s="21"/>
      <c r="D528" s="634" t="s">
        <v>351</v>
      </c>
      <c r="E528"/>
      <c r="G528" s="1599" t="s">
        <v>542</v>
      </c>
      <c r="H528" s="626"/>
      <c r="I528" s="361"/>
      <c r="J528" s="361"/>
      <c r="L528" s="3"/>
      <c r="M528" s="493"/>
      <c r="N528" s="1441"/>
      <c r="O528" s="106"/>
      <c r="P528" s="106"/>
      <c r="Q528" s="11"/>
      <c r="V528" s="91"/>
      <c r="W528" s="91"/>
      <c r="X528" s="106"/>
      <c r="Y528" s="106"/>
      <c r="Z528" s="106"/>
      <c r="AA528" s="106"/>
      <c r="AB528" s="106"/>
      <c r="AC528" s="106"/>
      <c r="AD528" s="106"/>
      <c r="AE528" s="106"/>
      <c r="AF528" s="106"/>
      <c r="AG528" s="106"/>
      <c r="AH528" s="106"/>
      <c r="AI528" s="106"/>
      <c r="AJ528" s="106"/>
      <c r="AK528" s="91"/>
      <c r="AL528" s="91"/>
      <c r="AM528" s="91"/>
      <c r="AN528" s="91"/>
      <c r="AO528" s="91"/>
      <c r="AP528" s="91"/>
      <c r="AQ528" s="91"/>
      <c r="AR528" s="91"/>
      <c r="AS528" s="91"/>
      <c r="AT528" s="91"/>
      <c r="AU528" s="91"/>
      <c r="AV528" s="91"/>
      <c r="AW528" s="91"/>
      <c r="AX528" s="91"/>
      <c r="AY528" s="91"/>
      <c r="AZ528" s="91"/>
      <c r="BA528" s="91"/>
      <c r="BB528" s="91"/>
      <c r="BC528" s="91"/>
      <c r="BD528" s="91"/>
      <c r="BE528" s="91"/>
      <c r="BF528" s="91"/>
      <c r="BG528" s="91"/>
      <c r="BH528" s="91"/>
      <c r="BI528" s="91"/>
    </row>
    <row r="529" spans="2:61" ht="12.75" customHeight="1" thickBot="1">
      <c r="B529" s="362" t="s">
        <v>314</v>
      </c>
      <c r="C529" s="363"/>
      <c r="D529" s="364" t="s">
        <v>315</v>
      </c>
      <c r="E529" s="199" t="s">
        <v>316</v>
      </c>
      <c r="F529" s="199"/>
      <c r="G529" s="199"/>
      <c r="H529" s="365" t="s">
        <v>317</v>
      </c>
      <c r="I529" s="366" t="s">
        <v>318</v>
      </c>
      <c r="J529" s="367" t="s">
        <v>319</v>
      </c>
      <c r="L529" s="696"/>
      <c r="M529" s="707"/>
      <c r="N529" s="696"/>
      <c r="O529" s="106"/>
      <c r="P529" s="106"/>
      <c r="Q529" s="11"/>
      <c r="V529" s="91"/>
      <c r="W529" s="91"/>
      <c r="X529" s="106"/>
      <c r="Y529" s="106"/>
      <c r="Z529" s="106"/>
      <c r="AA529" s="106"/>
      <c r="AB529" s="106"/>
      <c r="AC529" s="106"/>
      <c r="AD529" s="106"/>
      <c r="AE529" s="106"/>
      <c r="AF529" s="106"/>
      <c r="AG529" s="106"/>
      <c r="AH529" s="106"/>
      <c r="AI529" s="106"/>
      <c r="AJ529" s="106"/>
      <c r="AK529" s="91"/>
      <c r="AL529" s="91"/>
      <c r="AM529" s="91"/>
      <c r="AN529" s="91"/>
      <c r="AO529" s="91"/>
      <c r="AP529" s="91"/>
      <c r="AQ529" s="91"/>
      <c r="AR529" s="91"/>
      <c r="AS529" s="91"/>
      <c r="AT529" s="91"/>
      <c r="AU529" s="91"/>
      <c r="AV529" s="91"/>
      <c r="AW529" s="91"/>
      <c r="AX529" s="91"/>
      <c r="AY529" s="91"/>
      <c r="AZ529" s="91"/>
      <c r="BA529" s="91"/>
      <c r="BB529" s="91"/>
      <c r="BC529" s="91"/>
      <c r="BD529" s="91"/>
      <c r="BE529" s="91"/>
      <c r="BF529" s="91"/>
      <c r="BG529" s="91"/>
      <c r="BH529" s="91"/>
      <c r="BI529" s="91"/>
    </row>
    <row r="530" spans="2:61" ht="9.75" customHeight="1">
      <c r="B530" s="368" t="s">
        <v>320</v>
      </c>
      <c r="C530" s="369" t="s">
        <v>321</v>
      </c>
      <c r="D530" s="370" t="s">
        <v>322</v>
      </c>
      <c r="E530" s="371" t="s">
        <v>323</v>
      </c>
      <c r="F530" s="371" t="s">
        <v>65</v>
      </c>
      <c r="G530" s="371" t="s">
        <v>66</v>
      </c>
      <c r="H530" s="372" t="s">
        <v>324</v>
      </c>
      <c r="I530" s="373" t="s">
        <v>325</v>
      </c>
      <c r="J530" s="374" t="s">
        <v>326</v>
      </c>
      <c r="L530" s="100"/>
      <c r="M530" s="87"/>
      <c r="N530" s="86"/>
      <c r="O530" s="106"/>
      <c r="P530" s="106"/>
      <c r="Q530" s="11"/>
      <c r="V530" s="91"/>
      <c r="W530" s="91"/>
      <c r="X530" s="106"/>
      <c r="Y530" s="106"/>
      <c r="Z530" s="106"/>
      <c r="AA530" s="106"/>
      <c r="AB530" s="106"/>
      <c r="AC530" s="106"/>
      <c r="AD530" s="106"/>
      <c r="AE530" s="106"/>
      <c r="AF530" s="106"/>
      <c r="AG530" s="106"/>
      <c r="AH530" s="106"/>
      <c r="AI530" s="106"/>
      <c r="AJ530" s="106"/>
      <c r="AK530" s="91"/>
      <c r="AL530" s="91"/>
      <c r="AM530" s="91"/>
      <c r="AN530" s="91"/>
      <c r="AO530" s="91"/>
      <c r="AP530" s="91"/>
      <c r="AQ530" s="91"/>
      <c r="AR530" s="91"/>
      <c r="AS530" s="91"/>
      <c r="AT530" s="91"/>
      <c r="AU530" s="91"/>
      <c r="AV530" s="91"/>
      <c r="AW530" s="91"/>
      <c r="AX530" s="91"/>
      <c r="AY530" s="91"/>
      <c r="AZ530" s="91"/>
      <c r="BA530" s="91"/>
      <c r="BB530" s="91"/>
      <c r="BC530" s="91"/>
      <c r="BD530" s="91"/>
      <c r="BE530" s="91"/>
      <c r="BF530" s="91"/>
      <c r="BG530" s="91"/>
      <c r="BH530" s="91"/>
      <c r="BI530" s="91"/>
    </row>
    <row r="531" spans="2:61" ht="12" customHeight="1" thickBot="1">
      <c r="B531" s="375"/>
      <c r="C531" s="376"/>
      <c r="D531" s="377"/>
      <c r="E531" s="378" t="s">
        <v>5</v>
      </c>
      <c r="F531" s="378" t="s">
        <v>6</v>
      </c>
      <c r="G531" s="378" t="s">
        <v>7</v>
      </c>
      <c r="H531" s="379" t="s">
        <v>327</v>
      </c>
      <c r="I531" s="380" t="s">
        <v>328</v>
      </c>
      <c r="J531" s="381" t="s">
        <v>329</v>
      </c>
      <c r="L531" s="100"/>
      <c r="M531" s="707"/>
      <c r="N531" s="86"/>
      <c r="O531" s="106"/>
      <c r="P531" s="106"/>
      <c r="Q531" s="11"/>
      <c r="V531" s="91"/>
      <c r="W531" s="91"/>
      <c r="X531" s="106"/>
      <c r="Y531" s="106"/>
      <c r="Z531" s="106"/>
      <c r="AA531" s="106"/>
      <c r="AB531" s="106"/>
      <c r="AC531" s="106"/>
      <c r="AD531" s="106"/>
      <c r="AE531" s="106"/>
      <c r="AF531" s="106"/>
      <c r="AG531" s="106"/>
      <c r="AH531" s="106"/>
      <c r="AI531" s="106"/>
      <c r="AJ531" s="106"/>
      <c r="AK531" s="91"/>
      <c r="AL531" s="91"/>
      <c r="AM531" s="91"/>
      <c r="AN531" s="91"/>
      <c r="AO531" s="91"/>
      <c r="AP531" s="91"/>
      <c r="AQ531" s="91"/>
      <c r="AR531" s="91"/>
      <c r="AS531" s="91"/>
      <c r="AT531" s="91"/>
      <c r="AU531" s="91"/>
      <c r="AV531" s="91"/>
      <c r="AW531" s="91"/>
      <c r="AX531" s="91"/>
      <c r="AY531" s="91"/>
      <c r="AZ531" s="91"/>
      <c r="BA531" s="91"/>
      <c r="BB531" s="91"/>
      <c r="BC531" s="91"/>
      <c r="BD531" s="91"/>
      <c r="BE531" s="91"/>
      <c r="BF531" s="91"/>
      <c r="BG531" s="91"/>
      <c r="BH531" s="91"/>
      <c r="BI531" s="91"/>
    </row>
    <row r="532" spans="2:61" ht="13.5" customHeight="1">
      <c r="B532" s="363"/>
      <c r="C532" s="156" t="s">
        <v>172</v>
      </c>
      <c r="D532" s="383"/>
      <c r="E532" s="384"/>
      <c r="F532" s="385"/>
      <c r="G532" s="385"/>
      <c r="H532" s="386"/>
      <c r="I532" s="387"/>
      <c r="J532" s="388"/>
      <c r="L532" s="322"/>
      <c r="M532" s="696"/>
      <c r="N532" s="696"/>
      <c r="O532" s="106"/>
      <c r="P532" s="5"/>
      <c r="Q532" s="11"/>
      <c r="V532" s="91"/>
      <c r="W532" s="91"/>
      <c r="X532" s="106"/>
      <c r="Y532" s="106"/>
      <c r="Z532" s="106"/>
      <c r="AA532" s="106"/>
      <c r="AB532" s="106"/>
      <c r="AC532" s="106"/>
      <c r="AD532" s="106"/>
      <c r="AE532" s="106"/>
      <c r="AF532" s="106"/>
      <c r="AG532" s="106"/>
      <c r="AH532" s="106"/>
      <c r="AI532" s="106"/>
      <c r="AJ532" s="106"/>
      <c r="AK532" s="91"/>
      <c r="AL532" s="91"/>
      <c r="AM532" s="91"/>
      <c r="AN532" s="91"/>
      <c r="AO532" s="91"/>
      <c r="AP532" s="91"/>
      <c r="AQ532" s="91"/>
      <c r="AR532" s="91"/>
      <c r="AS532" s="91"/>
      <c r="AT532" s="91"/>
      <c r="AU532" s="91"/>
      <c r="AV532" s="91"/>
      <c r="AW532" s="91"/>
      <c r="AX532" s="91"/>
      <c r="AY532" s="91"/>
      <c r="AZ532" s="91"/>
      <c r="BA532" s="91"/>
      <c r="BB532" s="91"/>
      <c r="BC532" s="91"/>
      <c r="BD532" s="91"/>
      <c r="BE532" s="91"/>
      <c r="BF532" s="91"/>
      <c r="BG532" s="91"/>
      <c r="BH532" s="91"/>
      <c r="BI532" s="91"/>
    </row>
    <row r="533" spans="2:61" ht="13.5" customHeight="1">
      <c r="B533" s="389" t="s">
        <v>330</v>
      </c>
      <c r="C533" s="1937" t="s">
        <v>627</v>
      </c>
      <c r="D533" s="233">
        <v>205</v>
      </c>
      <c r="E533" s="1423">
        <v>12.189</v>
      </c>
      <c r="F533" s="1424">
        <v>6.4640000000000004</v>
      </c>
      <c r="G533" s="1424">
        <v>31.91</v>
      </c>
      <c r="H533" s="270">
        <v>226.01</v>
      </c>
      <c r="I533" s="393">
        <v>31</v>
      </c>
      <c r="J533" s="1120" t="s">
        <v>435</v>
      </c>
      <c r="L533" s="696"/>
      <c r="M533" s="695"/>
      <c r="N533" s="696"/>
      <c r="O533" s="523"/>
      <c r="P533" s="5"/>
      <c r="Q533" s="11"/>
      <c r="V533" s="91"/>
      <c r="W533" s="91"/>
      <c r="X533" s="106"/>
      <c r="Y533" s="106"/>
      <c r="Z533" s="106"/>
      <c r="AA533" s="106"/>
      <c r="AB533" s="106"/>
      <c r="AC533" s="106"/>
      <c r="AD533" s="106"/>
      <c r="AE533" s="106"/>
      <c r="AF533" s="106"/>
      <c r="AG533" s="106"/>
      <c r="AH533" s="106"/>
      <c r="AI533" s="106"/>
      <c r="AJ533" s="106"/>
      <c r="AK533" s="91"/>
      <c r="AL533" s="91"/>
      <c r="AM533" s="91"/>
      <c r="AN533" s="91"/>
      <c r="AO533" s="91"/>
      <c r="AP533" s="91"/>
      <c r="AQ533" s="91"/>
      <c r="AR533" s="91"/>
      <c r="AS533" s="91"/>
      <c r="AT533" s="91"/>
      <c r="AU533" s="91"/>
      <c r="AV533" s="91"/>
      <c r="AW533" s="91"/>
      <c r="AX533" s="91"/>
      <c r="AY533" s="91"/>
      <c r="AZ533" s="91"/>
      <c r="BA533" s="91"/>
      <c r="BB533" s="91"/>
      <c r="BC533" s="91"/>
      <c r="BD533" s="91"/>
      <c r="BE533" s="91"/>
      <c r="BF533" s="91"/>
      <c r="BG533" s="91"/>
      <c r="BH533" s="91"/>
      <c r="BI533" s="91"/>
    </row>
    <row r="534" spans="2:61" ht="12.75" customHeight="1">
      <c r="B534" s="395" t="s">
        <v>352</v>
      </c>
      <c r="C534" s="446" t="s">
        <v>125</v>
      </c>
      <c r="D534" s="1818">
        <v>200</v>
      </c>
      <c r="E534" s="1909">
        <v>5.8639999999999999</v>
      </c>
      <c r="F534" s="441">
        <v>5.1680000000000001</v>
      </c>
      <c r="G534" s="441">
        <v>18.177</v>
      </c>
      <c r="H534" s="436">
        <v>142.69</v>
      </c>
      <c r="I534" s="1221">
        <v>69</v>
      </c>
      <c r="J534" s="1158" t="s">
        <v>436</v>
      </c>
      <c r="L534" s="266"/>
      <c r="M534" s="87"/>
      <c r="N534" s="248"/>
      <c r="O534" s="673"/>
      <c r="P534" s="5"/>
      <c r="Q534" s="11"/>
      <c r="V534" s="91"/>
      <c r="W534" s="91"/>
      <c r="X534" s="106"/>
      <c r="Y534" s="106"/>
      <c r="Z534" s="106"/>
      <c r="AA534" s="106"/>
      <c r="AB534" s="106"/>
      <c r="AC534" s="106"/>
      <c r="AD534" s="106"/>
      <c r="AE534" s="106"/>
      <c r="AF534" s="106"/>
      <c r="AG534" s="106"/>
      <c r="AH534" s="106"/>
      <c r="AI534" s="106"/>
      <c r="AJ534" s="106"/>
      <c r="AK534" s="91"/>
      <c r="AL534" s="91"/>
      <c r="AM534" s="91"/>
      <c r="AN534" s="91"/>
      <c r="AO534" s="91"/>
      <c r="AP534" s="91"/>
      <c r="AQ534" s="91"/>
      <c r="AR534" s="91"/>
      <c r="AS534" s="91"/>
      <c r="AT534" s="91"/>
      <c r="AU534" s="91"/>
      <c r="AV534" s="91"/>
      <c r="AW534" s="91"/>
      <c r="AX534" s="91"/>
      <c r="AY534" s="91"/>
      <c r="AZ534" s="91"/>
      <c r="BA534" s="91"/>
      <c r="BB534" s="91"/>
      <c r="BC534" s="91"/>
      <c r="BD534" s="91"/>
      <c r="BE534" s="91"/>
      <c r="BF534" s="91"/>
      <c r="BG534" s="91"/>
      <c r="BH534" s="91"/>
      <c r="BI534" s="91"/>
    </row>
    <row r="535" spans="2:61" ht="13.5" customHeight="1">
      <c r="B535" s="396" t="s">
        <v>11</v>
      </c>
      <c r="C535" s="446" t="s">
        <v>221</v>
      </c>
      <c r="D535" s="435">
        <v>15</v>
      </c>
      <c r="E535" s="390">
        <v>0.12</v>
      </c>
      <c r="F535" s="1424">
        <v>10.875</v>
      </c>
      <c r="G535" s="1424">
        <v>0.19500000000000001</v>
      </c>
      <c r="H535" s="270">
        <v>89.135000000000005</v>
      </c>
      <c r="I535" s="416">
        <v>8</v>
      </c>
      <c r="J535" s="1577" t="s">
        <v>453</v>
      </c>
      <c r="L535" s="102"/>
      <c r="M535" s="114"/>
      <c r="N535" s="83"/>
      <c r="O535" s="106"/>
      <c r="P535" s="5"/>
      <c r="Q535" s="11"/>
      <c r="V535" s="91"/>
      <c r="W535" s="91"/>
      <c r="X535" s="106"/>
      <c r="Y535" s="106"/>
      <c r="Z535" s="106"/>
      <c r="AA535" s="106"/>
      <c r="AB535" s="106"/>
      <c r="AC535" s="106"/>
      <c r="AD535" s="106"/>
      <c r="AE535" s="106"/>
      <c r="AF535" s="106"/>
      <c r="AG535" s="106"/>
      <c r="AH535" s="106"/>
      <c r="AI535" s="106"/>
      <c r="AJ535" s="106"/>
      <c r="AK535" s="91"/>
      <c r="AL535" s="91"/>
      <c r="AM535" s="91"/>
      <c r="AN535" s="91"/>
      <c r="AO535" s="91"/>
      <c r="AP535" s="91"/>
      <c r="AQ535" s="91"/>
      <c r="AR535" s="91"/>
      <c r="AS535" s="91"/>
      <c r="AT535" s="91"/>
      <c r="AU535" s="91"/>
      <c r="AV535" s="91"/>
      <c r="AW535" s="91"/>
      <c r="AX535" s="91"/>
      <c r="AY535" s="91"/>
      <c r="AZ535" s="91"/>
      <c r="BA535" s="91"/>
      <c r="BB535" s="91"/>
      <c r="BC535" s="91"/>
      <c r="BD535" s="91"/>
      <c r="BE535" s="91"/>
      <c r="BF535" s="91"/>
      <c r="BG535" s="91"/>
      <c r="BH535" s="91"/>
      <c r="BI535" s="91"/>
    </row>
    <row r="536" spans="2:61" ht="12" customHeight="1">
      <c r="B536" s="397" t="s">
        <v>369</v>
      </c>
      <c r="C536" s="446" t="s">
        <v>9</v>
      </c>
      <c r="D536" s="1853">
        <v>70</v>
      </c>
      <c r="E536" s="1824">
        <v>2.6949999999999998</v>
      </c>
      <c r="F536" s="1825">
        <v>0.96299999999999997</v>
      </c>
      <c r="G536" s="1822">
        <v>34.54</v>
      </c>
      <c r="H536" s="1826">
        <v>171.209</v>
      </c>
      <c r="I536" s="401">
        <v>9</v>
      </c>
      <c r="J536" s="1120" t="s">
        <v>8</v>
      </c>
      <c r="L536" s="264"/>
      <c r="M536" s="87"/>
      <c r="N536" s="708"/>
      <c r="O536" s="106"/>
      <c r="P536" s="5"/>
      <c r="Q536" s="11"/>
      <c r="V536" s="91"/>
      <c r="W536" s="91"/>
      <c r="X536" s="106"/>
      <c r="Y536" s="106"/>
      <c r="Z536" s="106"/>
      <c r="AA536" s="106"/>
      <c r="AB536" s="106"/>
      <c r="AC536" s="106"/>
      <c r="AD536" s="106"/>
      <c r="AE536" s="106"/>
      <c r="AF536" s="106"/>
      <c r="AG536" s="106"/>
      <c r="AH536" s="106"/>
      <c r="AI536" s="106"/>
      <c r="AJ536" s="106"/>
      <c r="AK536" s="91"/>
      <c r="AL536" s="91"/>
      <c r="AM536" s="91"/>
      <c r="AN536" s="91"/>
      <c r="AO536" s="91"/>
      <c r="AP536" s="91"/>
      <c r="AQ536" s="91"/>
      <c r="AR536" s="91"/>
      <c r="AS536" s="91"/>
      <c r="AT536" s="91"/>
      <c r="AU536" s="91"/>
      <c r="AV536" s="91"/>
      <c r="AW536" s="91"/>
      <c r="AX536" s="91"/>
      <c r="AY536" s="91"/>
      <c r="AZ536" s="91"/>
      <c r="BA536" s="91"/>
      <c r="BB536" s="91"/>
      <c r="BC536" s="91"/>
      <c r="BD536" s="91"/>
      <c r="BE536" s="91"/>
      <c r="BF536" s="91"/>
      <c r="BG536" s="91"/>
      <c r="BH536" s="91"/>
      <c r="BI536" s="91"/>
    </row>
    <row r="537" spans="2:61" ht="12.75" customHeight="1" thickBot="1">
      <c r="B537" s="402"/>
      <c r="C537" s="471" t="s">
        <v>336</v>
      </c>
      <c r="D537" s="404">
        <v>110</v>
      </c>
      <c r="E537" s="180">
        <v>0.44</v>
      </c>
      <c r="F537" s="729">
        <v>0.44</v>
      </c>
      <c r="G537" s="729">
        <v>10.78</v>
      </c>
      <c r="H537" s="718">
        <v>51.7</v>
      </c>
      <c r="I537" s="724">
        <v>77</v>
      </c>
      <c r="J537" s="1121" t="s">
        <v>444</v>
      </c>
      <c r="L537" s="266"/>
      <c r="M537" s="114"/>
      <c r="N537" s="248"/>
      <c r="O537" s="106"/>
      <c r="P537" s="5"/>
      <c r="Q537" s="11"/>
      <c r="V537" s="91"/>
      <c r="W537" s="91"/>
      <c r="X537" s="106"/>
      <c r="Y537" s="106"/>
      <c r="Z537" s="106"/>
      <c r="AA537" s="106"/>
      <c r="AB537" s="106"/>
      <c r="AC537" s="106"/>
      <c r="AD537" s="106"/>
      <c r="AE537" s="106"/>
      <c r="AF537" s="106"/>
      <c r="AG537" s="106"/>
      <c r="AH537" s="106"/>
      <c r="AI537" s="106"/>
      <c r="AJ537" s="106"/>
      <c r="AK537" s="91"/>
      <c r="AL537" s="91"/>
      <c r="AM537" s="91"/>
      <c r="AN537" s="91"/>
      <c r="AO537" s="91"/>
      <c r="AP537" s="91"/>
      <c r="AQ537" s="91"/>
      <c r="AR537" s="91"/>
      <c r="AS537" s="91"/>
      <c r="AT537" s="91"/>
      <c r="AU537" s="91"/>
      <c r="AV537" s="91"/>
      <c r="AW537" s="91"/>
      <c r="AX537" s="91"/>
      <c r="AY537" s="91"/>
      <c r="AZ537" s="91"/>
      <c r="BA537" s="91"/>
      <c r="BB537" s="91"/>
      <c r="BC537" s="91"/>
      <c r="BD537" s="91"/>
      <c r="BE537" s="91"/>
      <c r="BF537" s="91"/>
      <c r="BG537" s="91"/>
      <c r="BH537" s="91"/>
      <c r="BI537" s="91"/>
    </row>
    <row r="538" spans="2:61" ht="12.75" customHeight="1">
      <c r="B538" s="897" t="s">
        <v>333</v>
      </c>
      <c r="C538" s="63"/>
      <c r="D538" s="1585">
        <f>SUM(D533:D537)</f>
        <v>600</v>
      </c>
      <c r="E538" s="406">
        <f>SUM(E533:E537)</f>
        <v>21.308000000000003</v>
      </c>
      <c r="F538" s="407">
        <f>SUM(F533:F537)</f>
        <v>23.910000000000004</v>
      </c>
      <c r="G538" s="408">
        <f>SUM(G533:G537)</f>
        <v>95.602000000000004</v>
      </c>
      <c r="H538" s="409">
        <f>SUM(H533:H537)</f>
        <v>680.74400000000003</v>
      </c>
      <c r="I538" s="1082" t="s">
        <v>528</v>
      </c>
      <c r="J538" s="1079" t="s">
        <v>358</v>
      </c>
      <c r="L538" s="31"/>
      <c r="M538" s="7"/>
      <c r="N538" s="248"/>
      <c r="O538" s="106"/>
      <c r="P538" s="5"/>
      <c r="Q538" s="11"/>
      <c r="V538" s="91"/>
      <c r="W538" s="91"/>
      <c r="X538" s="106"/>
      <c r="Y538" s="106"/>
      <c r="Z538" s="106"/>
      <c r="AA538" s="106"/>
      <c r="AB538" s="106"/>
      <c r="AC538" s="106"/>
      <c r="AD538" s="106"/>
      <c r="AE538" s="106"/>
      <c r="AF538" s="106"/>
      <c r="AG538" s="106"/>
      <c r="AH538" s="106"/>
      <c r="AI538" s="106"/>
      <c r="AJ538" s="106"/>
      <c r="AK538" s="91"/>
      <c r="AL538" s="91"/>
      <c r="AM538" s="91"/>
      <c r="AN538" s="91"/>
      <c r="AO538" s="91"/>
      <c r="AP538" s="91"/>
      <c r="AQ538" s="91"/>
      <c r="AR538" s="91"/>
      <c r="AS538" s="91"/>
      <c r="AT538" s="91"/>
      <c r="AU538" s="91"/>
      <c r="AV538" s="91"/>
      <c r="AW538" s="91"/>
      <c r="AX538" s="91"/>
      <c r="AY538" s="91"/>
      <c r="AZ538" s="91"/>
      <c r="BA538" s="91"/>
      <c r="BB538" s="91"/>
      <c r="BC538" s="91"/>
      <c r="BD538" s="91"/>
      <c r="BE538" s="91"/>
      <c r="BF538" s="91"/>
      <c r="BG538" s="91"/>
      <c r="BH538" s="91"/>
      <c r="BI538" s="91"/>
    </row>
    <row r="539" spans="2:61" ht="13.5" customHeight="1">
      <c r="B539" s="1100"/>
      <c r="C539" s="1197" t="s">
        <v>10</v>
      </c>
      <c r="D539" s="933">
        <v>0.25</v>
      </c>
      <c r="E539" s="873">
        <v>22.5</v>
      </c>
      <c r="F539" s="874">
        <v>23</v>
      </c>
      <c r="G539" s="875">
        <v>95.75</v>
      </c>
      <c r="H539" s="1099">
        <v>680</v>
      </c>
      <c r="I539" s="1318">
        <f>H539-H538</f>
        <v>-0.74400000000002819</v>
      </c>
      <c r="J539" s="1019" t="s">
        <v>496</v>
      </c>
      <c r="L539" s="11"/>
      <c r="M539" s="1131"/>
      <c r="N539" s="11"/>
      <c r="O539" s="106"/>
      <c r="P539" s="5"/>
      <c r="Q539" s="11"/>
      <c r="V539" s="91"/>
      <c r="W539" s="91"/>
      <c r="X539" s="106"/>
      <c r="Y539" s="106"/>
      <c r="Z539" s="106"/>
      <c r="AA539" s="106"/>
      <c r="AB539" s="106"/>
      <c r="AC539" s="106"/>
      <c r="AD539" s="106"/>
      <c r="AE539" s="106"/>
      <c r="AF539" s="106"/>
      <c r="AG539" s="106"/>
      <c r="AH539" s="106"/>
      <c r="AI539" s="106"/>
      <c r="AJ539" s="106"/>
      <c r="AK539" s="91"/>
      <c r="AL539" s="91"/>
      <c r="AM539" s="91"/>
      <c r="AN539" s="91"/>
      <c r="AO539" s="91"/>
      <c r="AP539" s="91"/>
      <c r="AQ539" s="91"/>
      <c r="AR539" s="91"/>
      <c r="AS539" s="91"/>
      <c r="AT539" s="91"/>
      <c r="AU539" s="91"/>
      <c r="AV539" s="91"/>
      <c r="AW539" s="91"/>
      <c r="AX539" s="91"/>
      <c r="AY539" s="91"/>
      <c r="AZ539" s="91"/>
      <c r="BA539" s="91"/>
      <c r="BB539" s="91"/>
      <c r="BC539" s="91"/>
      <c r="BD539" s="91"/>
      <c r="BE539" s="91"/>
      <c r="BF539" s="91"/>
      <c r="BG539" s="91"/>
      <c r="BH539" s="91"/>
      <c r="BI539" s="91"/>
    </row>
    <row r="540" spans="2:61" ht="11.25" customHeight="1" thickBot="1">
      <c r="B540" s="195"/>
      <c r="C540" s="412" t="s">
        <v>505</v>
      </c>
      <c r="D540" s="1550"/>
      <c r="E540" s="1154">
        <v>-1.32</v>
      </c>
      <c r="F540" s="1155">
        <v>0.99</v>
      </c>
      <c r="G540" s="1155">
        <v>-0.04</v>
      </c>
      <c r="H540" s="1156">
        <v>0.03</v>
      </c>
      <c r="I540" s="410"/>
      <c r="J540" s="227"/>
      <c r="L540" s="1713"/>
      <c r="M540" s="707"/>
      <c r="N540" s="1153"/>
      <c r="O540" s="106"/>
      <c r="P540" s="5"/>
      <c r="Q540" s="11"/>
      <c r="V540" s="91"/>
      <c r="W540" s="91"/>
      <c r="X540" s="106"/>
      <c r="Y540" s="106"/>
      <c r="Z540" s="106"/>
      <c r="AA540" s="106"/>
      <c r="AB540" s="106"/>
      <c r="AC540" s="106"/>
      <c r="AD540" s="106"/>
      <c r="AE540" s="106"/>
      <c r="AF540" s="106"/>
      <c r="AG540" s="106"/>
      <c r="AH540" s="106"/>
      <c r="AI540" s="106"/>
      <c r="AJ540" s="106"/>
      <c r="AK540" s="91"/>
      <c r="AL540" s="91"/>
      <c r="AM540" s="91"/>
      <c r="AN540" s="91"/>
      <c r="AO540" s="91"/>
      <c r="AP540" s="91"/>
      <c r="AQ540" s="91"/>
      <c r="AR540" s="91"/>
      <c r="AS540" s="91"/>
      <c r="AT540" s="91"/>
      <c r="AU540" s="91"/>
      <c r="AV540" s="91"/>
      <c r="AW540" s="91"/>
      <c r="AX540" s="91"/>
      <c r="AY540" s="91"/>
      <c r="AZ540" s="91"/>
      <c r="BA540" s="91"/>
      <c r="BB540" s="91"/>
      <c r="BC540" s="91"/>
      <c r="BD540" s="91"/>
      <c r="BE540" s="91"/>
      <c r="BF540" s="91"/>
      <c r="BG540" s="91"/>
      <c r="BH540" s="91"/>
      <c r="BI540" s="91"/>
    </row>
    <row r="541" spans="2:61" ht="12" customHeight="1">
      <c r="B541" s="363"/>
      <c r="C541" s="156" t="s">
        <v>152</v>
      </c>
      <c r="D541" s="363"/>
      <c r="E541" s="49"/>
      <c r="F541" s="414"/>
      <c r="G541" s="414"/>
      <c r="H541" s="414"/>
      <c r="I541" s="415"/>
      <c r="J541" s="415"/>
      <c r="L541" s="696"/>
      <c r="M541" s="695"/>
      <c r="N541" s="696"/>
      <c r="O541" s="106"/>
      <c r="P541" s="106"/>
      <c r="Q541" s="11"/>
      <c r="V541" s="91"/>
      <c r="W541" s="91"/>
      <c r="X541" s="106"/>
      <c r="Y541" s="106"/>
      <c r="Z541" s="106"/>
      <c r="AA541" s="106"/>
      <c r="AB541" s="106"/>
      <c r="AC541" s="106"/>
      <c r="AD541" s="106"/>
      <c r="AE541" s="106"/>
      <c r="AF541" s="106"/>
      <c r="AG541" s="106"/>
      <c r="AH541" s="106"/>
      <c r="AI541" s="106"/>
      <c r="AJ541" s="106"/>
      <c r="AK541" s="91"/>
      <c r="AL541" s="91"/>
      <c r="AM541" s="91"/>
      <c r="AN541" s="91"/>
      <c r="AO541" s="91"/>
      <c r="AP541" s="91"/>
      <c r="AQ541" s="91"/>
      <c r="AR541" s="91"/>
      <c r="AS541" s="91"/>
      <c r="AT541" s="91"/>
      <c r="AU541" s="91"/>
      <c r="AV541" s="91"/>
      <c r="AW541" s="91"/>
      <c r="AX541" s="91"/>
      <c r="AY541" s="91"/>
      <c r="AZ541" s="91"/>
      <c r="BA541" s="91"/>
      <c r="BB541" s="91"/>
      <c r="BC541" s="91"/>
      <c r="BD541" s="91"/>
      <c r="BE541" s="91"/>
      <c r="BF541" s="91"/>
      <c r="BG541" s="91"/>
      <c r="BH541" s="91"/>
      <c r="BI541" s="91"/>
    </row>
    <row r="542" spans="2:61" ht="13.5" customHeight="1">
      <c r="B542" s="389" t="s">
        <v>330</v>
      </c>
      <c r="C542" s="1320" t="s">
        <v>564</v>
      </c>
      <c r="D542" s="1818">
        <v>70</v>
      </c>
      <c r="E542" s="173">
        <v>0.61299999999999999</v>
      </c>
      <c r="F542" s="431">
        <v>8.7999999999999995E-2</v>
      </c>
      <c r="G542" s="431">
        <v>1.75</v>
      </c>
      <c r="H542" s="451">
        <v>9.8800000000000008</v>
      </c>
      <c r="I542" s="393">
        <v>1</v>
      </c>
      <c r="J542" s="1118" t="s">
        <v>400</v>
      </c>
      <c r="L542" s="100"/>
      <c r="M542" s="87"/>
      <c r="N542" s="83"/>
      <c r="O542" s="106"/>
      <c r="P542" s="106"/>
      <c r="Q542" s="11"/>
      <c r="V542" s="91"/>
      <c r="W542" s="91"/>
      <c r="X542" s="106"/>
      <c r="Y542" s="106"/>
      <c r="Z542" s="106"/>
      <c r="AA542" s="106"/>
      <c r="AB542" s="106"/>
      <c r="AC542" s="106"/>
      <c r="AD542" s="106"/>
      <c r="AE542" s="106"/>
      <c r="AF542" s="106"/>
      <c r="AG542" s="106"/>
      <c r="AH542" s="106"/>
      <c r="AI542" s="106"/>
      <c r="AJ542" s="106"/>
      <c r="AK542" s="91"/>
      <c r="AL542" s="91"/>
      <c r="AM542" s="91"/>
      <c r="AN542" s="91"/>
      <c r="AO542" s="91"/>
      <c r="AP542" s="91"/>
      <c r="AQ542" s="91"/>
      <c r="AR542" s="91"/>
      <c r="AS542" s="91"/>
      <c r="AT542" s="91"/>
      <c r="AU542" s="91"/>
      <c r="AV542" s="91"/>
      <c r="AW542" s="91"/>
      <c r="AX542" s="91"/>
      <c r="AY542" s="91"/>
      <c r="AZ542" s="91"/>
      <c r="BA542" s="91"/>
      <c r="BB542" s="91"/>
      <c r="BC542" s="91"/>
      <c r="BD542" s="91"/>
      <c r="BE542" s="91"/>
      <c r="BF542" s="91"/>
      <c r="BG542" s="91"/>
      <c r="BH542" s="91"/>
      <c r="BI542" s="91"/>
    </row>
    <row r="543" spans="2:61" ht="12" customHeight="1">
      <c r="B543" s="395" t="s">
        <v>352</v>
      </c>
      <c r="C543" s="1163" t="s">
        <v>614</v>
      </c>
      <c r="D543" s="246">
        <v>250</v>
      </c>
      <c r="E543" s="926">
        <v>1.8</v>
      </c>
      <c r="F543" s="855">
        <v>4.9249999999999998</v>
      </c>
      <c r="G543" s="926">
        <v>16.413</v>
      </c>
      <c r="H543" s="270">
        <v>129.17500000000001</v>
      </c>
      <c r="I543" s="393">
        <v>13</v>
      </c>
      <c r="J543" s="1966" t="s">
        <v>653</v>
      </c>
      <c r="L543" s="86"/>
      <c r="M543" s="114"/>
      <c r="N543" s="248"/>
      <c r="O543" s="106"/>
      <c r="P543" s="106"/>
      <c r="Q543" s="11"/>
      <c r="V543" s="91"/>
      <c r="W543" s="91"/>
      <c r="X543" s="106"/>
      <c r="Y543" s="106"/>
      <c r="Z543" s="106"/>
      <c r="AA543" s="106"/>
      <c r="AB543" s="106"/>
      <c r="AC543" s="106"/>
      <c r="AD543" s="106"/>
      <c r="AE543" s="106"/>
      <c r="AF543" s="106"/>
      <c r="AG543" s="106"/>
      <c r="AH543" s="106"/>
      <c r="AI543" s="106"/>
      <c r="AJ543" s="106"/>
      <c r="AK543" s="91"/>
      <c r="AL543" s="91"/>
      <c r="AM543" s="91"/>
      <c r="AN543" s="91"/>
      <c r="AO543" s="91"/>
      <c r="AP543" s="91"/>
      <c r="AQ543" s="91"/>
      <c r="AR543" s="91"/>
      <c r="AS543" s="91"/>
      <c r="AT543" s="91"/>
      <c r="AU543" s="91"/>
      <c r="AV543" s="91"/>
      <c r="AW543" s="91"/>
      <c r="AX543" s="91"/>
      <c r="AY543" s="91"/>
      <c r="AZ543" s="91"/>
      <c r="BA543" s="91"/>
      <c r="BB543" s="91"/>
      <c r="BC543" s="91"/>
      <c r="BD543" s="91"/>
      <c r="BE543" s="91"/>
      <c r="BF543" s="91"/>
      <c r="BG543" s="91"/>
      <c r="BH543" s="91"/>
      <c r="BI543" s="91"/>
    </row>
    <row r="544" spans="2:61" ht="12.75" customHeight="1">
      <c r="B544" s="396" t="s">
        <v>11</v>
      </c>
      <c r="C544" s="1320" t="s">
        <v>300</v>
      </c>
      <c r="D544" s="1883">
        <v>100</v>
      </c>
      <c r="E544" s="1423">
        <v>21.277000000000001</v>
      </c>
      <c r="F544" s="1424">
        <v>19.055</v>
      </c>
      <c r="G544" s="1424">
        <v>12.319000000000001</v>
      </c>
      <c r="H544" s="270">
        <v>279.81799999999998</v>
      </c>
      <c r="I544" s="452">
        <v>47</v>
      </c>
      <c r="J544" s="1586" t="s">
        <v>416</v>
      </c>
      <c r="L544" s="696"/>
      <c r="M544" s="114"/>
      <c r="N544" s="696"/>
      <c r="O544" s="106"/>
      <c r="P544" s="106"/>
      <c r="Q544" s="11"/>
      <c r="V544" s="91"/>
      <c r="W544" s="91"/>
      <c r="X544" s="106"/>
      <c r="Y544" s="106"/>
      <c r="Z544" s="106"/>
      <c r="AA544" s="106"/>
      <c r="AB544" s="106"/>
      <c r="AC544" s="106"/>
      <c r="AD544" s="106"/>
      <c r="AE544" s="106"/>
      <c r="AF544" s="106"/>
      <c r="AG544" s="106"/>
      <c r="AH544" s="106"/>
      <c r="AI544" s="106"/>
      <c r="AJ544" s="106"/>
      <c r="AK544" s="91"/>
      <c r="AL544" s="91"/>
      <c r="AM544" s="91"/>
      <c r="AN544" s="91"/>
      <c r="AO544" s="91"/>
      <c r="AP544" s="91"/>
      <c r="AQ544" s="91"/>
      <c r="AR544" s="91"/>
      <c r="AS544" s="91"/>
      <c r="AT544" s="91"/>
      <c r="AU544" s="91"/>
      <c r="AV544" s="91"/>
      <c r="AW544" s="91"/>
      <c r="AX544" s="91"/>
      <c r="AY544" s="91"/>
      <c r="AZ544" s="91"/>
      <c r="BA544" s="91"/>
      <c r="BB544" s="91"/>
      <c r="BC544" s="91"/>
      <c r="BD544" s="91"/>
      <c r="BE544" s="91"/>
      <c r="BF544" s="91"/>
      <c r="BG544" s="91"/>
      <c r="BH544" s="91"/>
      <c r="BI544" s="91"/>
    </row>
    <row r="545" spans="2:61" ht="13.5" customHeight="1">
      <c r="B545" s="397" t="s">
        <v>369</v>
      </c>
      <c r="C545" s="1145" t="s">
        <v>575</v>
      </c>
      <c r="D545" s="725">
        <v>180</v>
      </c>
      <c r="E545" s="252">
        <v>3.42</v>
      </c>
      <c r="F545" s="391">
        <v>7.74</v>
      </c>
      <c r="G545" s="391">
        <v>16.829999999999998</v>
      </c>
      <c r="H545" s="270">
        <v>153</v>
      </c>
      <c r="I545" s="393">
        <v>38</v>
      </c>
      <c r="J545" s="1170" t="s">
        <v>423</v>
      </c>
      <c r="L545" s="792"/>
      <c r="M545" s="114"/>
      <c r="N545" s="793"/>
      <c r="O545" s="106"/>
      <c r="P545" s="5"/>
      <c r="Q545" s="11"/>
      <c r="V545" s="91"/>
      <c r="W545" s="91"/>
      <c r="X545" s="106"/>
      <c r="Y545" s="106"/>
      <c r="Z545" s="106"/>
      <c r="AA545" s="106"/>
      <c r="AB545" s="106"/>
      <c r="AC545" s="106"/>
      <c r="AD545" s="106"/>
      <c r="AE545" s="106"/>
      <c r="AF545" s="106"/>
      <c r="AG545" s="106"/>
      <c r="AH545" s="106"/>
      <c r="AI545" s="106"/>
      <c r="AJ545" s="106"/>
      <c r="AK545" s="91"/>
      <c r="AL545" s="91"/>
      <c r="AM545" s="91"/>
      <c r="AN545" s="91"/>
      <c r="AO545" s="91"/>
      <c r="AP545" s="91"/>
      <c r="AQ545" s="91"/>
      <c r="AR545" s="91"/>
      <c r="AS545" s="91"/>
      <c r="AT545" s="91"/>
      <c r="AU545" s="91"/>
      <c r="AV545" s="91"/>
      <c r="AW545" s="91"/>
      <c r="AX545" s="91"/>
      <c r="AY545" s="91"/>
      <c r="AZ545" s="91"/>
      <c r="BA545" s="91"/>
      <c r="BB545" s="91"/>
      <c r="BC545" s="91"/>
      <c r="BD545" s="91"/>
      <c r="BE545" s="91"/>
      <c r="BF545" s="91"/>
      <c r="BG545" s="91"/>
      <c r="BH545" s="91"/>
      <c r="BI545" s="91"/>
    </row>
    <row r="546" spans="2:61" ht="12" customHeight="1">
      <c r="B546" s="402"/>
      <c r="C546" s="1882" t="s">
        <v>190</v>
      </c>
      <c r="D546" s="1851">
        <v>200</v>
      </c>
      <c r="E546" s="1124">
        <v>1</v>
      </c>
      <c r="F546" s="722">
        <v>0.2</v>
      </c>
      <c r="G546" s="722">
        <v>20.2</v>
      </c>
      <c r="H546" s="1749">
        <v>86</v>
      </c>
      <c r="I546" s="457">
        <v>75</v>
      </c>
      <c r="J546" s="1120" t="s">
        <v>514</v>
      </c>
      <c r="L546" s="100"/>
      <c r="M546" s="114"/>
      <c r="N546" s="83"/>
      <c r="O546" s="106"/>
      <c r="P546" s="106"/>
      <c r="Q546" s="11"/>
      <c r="V546" s="91"/>
      <c r="W546" s="91"/>
      <c r="X546" s="106"/>
      <c r="Y546" s="106"/>
      <c r="Z546" s="106"/>
      <c r="AA546" s="106"/>
      <c r="AB546" s="106"/>
      <c r="AC546" s="106"/>
      <c r="AD546" s="106"/>
      <c r="AE546" s="106"/>
      <c r="AF546" s="106"/>
      <c r="AG546" s="106"/>
      <c r="AH546" s="106"/>
      <c r="AI546" s="106"/>
      <c r="AJ546" s="106"/>
      <c r="AK546" s="91"/>
      <c r="AL546" s="91"/>
      <c r="AM546" s="91"/>
      <c r="AN546" s="91"/>
      <c r="AO546" s="91"/>
      <c r="AP546" s="91"/>
      <c r="AQ546" s="91"/>
      <c r="AR546" s="91"/>
      <c r="AS546" s="91"/>
      <c r="AT546" s="91"/>
      <c r="AU546" s="91"/>
      <c r="AV546" s="91"/>
      <c r="AW546" s="91"/>
      <c r="AX546" s="91"/>
      <c r="AY546" s="91"/>
      <c r="AZ546" s="91"/>
      <c r="BA546" s="91"/>
      <c r="BB546" s="91"/>
      <c r="BC546" s="91"/>
      <c r="BD546" s="91"/>
      <c r="BE546" s="91"/>
      <c r="BF546" s="91"/>
      <c r="BG546" s="91"/>
      <c r="BH546" s="91"/>
      <c r="BI546" s="91"/>
    </row>
    <row r="547" spans="2:61" ht="13.5" customHeight="1">
      <c r="B547" s="402"/>
      <c r="C547" s="1320" t="s">
        <v>9</v>
      </c>
      <c r="D547" s="1851">
        <v>60</v>
      </c>
      <c r="E547" s="1756">
        <v>2.31</v>
      </c>
      <c r="F547" s="1690">
        <v>0.82</v>
      </c>
      <c r="G547" s="1683">
        <v>32.520000000000003</v>
      </c>
      <c r="H547" s="1691">
        <v>146.75</v>
      </c>
      <c r="I547" s="393">
        <v>9</v>
      </c>
      <c r="J547" s="1171" t="s">
        <v>8</v>
      </c>
      <c r="L547" s="316"/>
      <c r="M547" s="114"/>
      <c r="N547" s="248"/>
      <c r="O547" s="106"/>
      <c r="P547" s="106"/>
      <c r="Q547" s="11"/>
      <c r="V547" s="91"/>
      <c r="W547" s="91"/>
      <c r="X547" s="106"/>
      <c r="Y547" s="106"/>
      <c r="Z547" s="106"/>
      <c r="AA547" s="106"/>
      <c r="AB547" s="106"/>
      <c r="AC547" s="106"/>
      <c r="AD547" s="106"/>
      <c r="AE547" s="106"/>
      <c r="AF547" s="106"/>
      <c r="AG547" s="106"/>
      <c r="AH547" s="106"/>
      <c r="AI547" s="106"/>
      <c r="AJ547" s="106"/>
      <c r="AK547" s="91"/>
      <c r="AL547" s="91"/>
      <c r="AM547" s="91"/>
      <c r="AN547" s="91"/>
      <c r="AO547" s="91"/>
      <c r="AP547" s="91"/>
      <c r="AQ547" s="91"/>
      <c r="AR547" s="91"/>
      <c r="AS547" s="91"/>
      <c r="AT547" s="91"/>
      <c r="AU547" s="91"/>
      <c r="AV547" s="91"/>
      <c r="AW547" s="91"/>
      <c r="AX547" s="91"/>
      <c r="AY547" s="91"/>
      <c r="AZ547" s="91"/>
      <c r="BA547" s="91"/>
      <c r="BB547" s="91"/>
      <c r="BC547" s="91"/>
      <c r="BD547" s="91"/>
      <c r="BE547" s="91"/>
      <c r="BF547" s="91"/>
      <c r="BG547" s="91"/>
      <c r="BH547" s="91"/>
      <c r="BI547" s="91"/>
    </row>
    <row r="548" spans="2:61" ht="12" customHeight="1" thickBot="1">
      <c r="B548" s="830"/>
      <c r="C548" s="1248" t="s">
        <v>395</v>
      </c>
      <c r="D548" s="1141">
        <v>70</v>
      </c>
      <c r="E548" s="1898">
        <v>3.9550000000000001</v>
      </c>
      <c r="F548" s="855">
        <v>1.05</v>
      </c>
      <c r="G548" s="855">
        <v>29.305</v>
      </c>
      <c r="H548" s="1872">
        <v>142.49199999999999</v>
      </c>
      <c r="I548" s="393">
        <v>10</v>
      </c>
      <c r="J548" s="1172" t="s">
        <v>8</v>
      </c>
      <c r="L548" s="316"/>
      <c r="M548" s="114"/>
      <c r="N548" s="248"/>
      <c r="O548" s="106"/>
      <c r="P548" s="106"/>
      <c r="Q548" s="11"/>
      <c r="V548" s="91"/>
      <c r="W548" s="91"/>
      <c r="X548" s="106"/>
      <c r="Y548" s="106"/>
      <c r="Z548" s="106"/>
      <c r="AA548" s="106"/>
      <c r="AB548" s="106"/>
      <c r="AC548" s="106"/>
      <c r="AD548" s="106"/>
      <c r="AE548" s="106"/>
      <c r="AF548" s="106"/>
      <c r="AG548" s="106"/>
      <c r="AH548" s="106"/>
      <c r="AI548" s="106"/>
      <c r="AJ548" s="106"/>
      <c r="AK548" s="91"/>
      <c r="AL548" s="91"/>
      <c r="AM548" s="91"/>
      <c r="AN548" s="91"/>
      <c r="AO548" s="91"/>
      <c r="AP548" s="91"/>
      <c r="AQ548" s="91"/>
      <c r="AR548" s="91"/>
      <c r="AS548" s="91"/>
      <c r="AT548" s="91"/>
      <c r="AU548" s="91"/>
      <c r="AV548" s="91"/>
      <c r="AW548" s="91"/>
      <c r="AX548" s="91"/>
      <c r="AY548" s="91"/>
      <c r="AZ548" s="91"/>
      <c r="BA548" s="91"/>
      <c r="BB548" s="91"/>
      <c r="BC548" s="91"/>
      <c r="BD548" s="91"/>
      <c r="BE548" s="91"/>
      <c r="BF548" s="91"/>
      <c r="BG548" s="91"/>
      <c r="BH548" s="91"/>
      <c r="BI548" s="91"/>
    </row>
    <row r="549" spans="2:61" ht="12.75" customHeight="1">
      <c r="B549" s="405" t="s">
        <v>337</v>
      </c>
      <c r="C549" s="34"/>
      <c r="D549" s="814">
        <f>SUM(D542:D548)</f>
        <v>930</v>
      </c>
      <c r="E549" s="422">
        <f>SUM(E542:E548)</f>
        <v>34.375</v>
      </c>
      <c r="F549" s="407">
        <f>SUM(F542:F548)</f>
        <v>33.878</v>
      </c>
      <c r="G549" s="423">
        <f>SUM(G542:G548)</f>
        <v>129.33700000000002</v>
      </c>
      <c r="H549" s="409">
        <f>SUM(H542:H548)</f>
        <v>947.11500000000001</v>
      </c>
      <c r="I549" s="1082" t="s">
        <v>528</v>
      </c>
      <c r="J549" s="1079" t="s">
        <v>358</v>
      </c>
      <c r="L549" s="247"/>
      <c r="M549" s="114"/>
      <c r="N549" s="248"/>
      <c r="O549" s="106"/>
      <c r="P549" s="106"/>
      <c r="Q549" s="11"/>
      <c r="V549" s="91"/>
      <c r="W549" s="91"/>
      <c r="X549" s="106"/>
      <c r="Y549" s="106"/>
      <c r="Z549" s="106"/>
      <c r="AA549" s="106"/>
      <c r="AB549" s="106"/>
      <c r="AC549" s="106"/>
      <c r="AD549" s="106"/>
      <c r="AE549" s="106"/>
      <c r="AF549" s="106"/>
      <c r="AG549" s="106"/>
      <c r="AH549" s="106"/>
      <c r="AI549" s="106"/>
      <c r="AJ549" s="106"/>
      <c r="AK549" s="91"/>
      <c r="AL549" s="91"/>
      <c r="AM549" s="91"/>
      <c r="AN549" s="91"/>
      <c r="AO549" s="91"/>
      <c r="AP549" s="91"/>
      <c r="AQ549" s="91"/>
      <c r="AR549" s="91"/>
      <c r="AS549" s="91"/>
      <c r="AT549" s="91"/>
      <c r="AU549" s="91"/>
      <c r="AV549" s="91"/>
      <c r="AW549" s="91"/>
      <c r="AX549" s="91"/>
      <c r="AY549" s="91"/>
      <c r="AZ549" s="91"/>
      <c r="BA549" s="91"/>
      <c r="BB549" s="91"/>
      <c r="BC549" s="91"/>
      <c r="BD549" s="91"/>
      <c r="BE549" s="91"/>
      <c r="BF549" s="91"/>
      <c r="BG549" s="91"/>
      <c r="BH549" s="91"/>
      <c r="BI549" s="91"/>
    </row>
    <row r="550" spans="2:61">
      <c r="B550" s="1100"/>
      <c r="C550" s="1197" t="s">
        <v>10</v>
      </c>
      <c r="D550" s="933">
        <v>0.35</v>
      </c>
      <c r="E550" s="873">
        <v>31.5</v>
      </c>
      <c r="F550" s="874">
        <v>32.200000000000003</v>
      </c>
      <c r="G550" s="875">
        <v>134.05000000000001</v>
      </c>
      <c r="H550" s="876">
        <v>952</v>
      </c>
      <c r="I550" s="1318">
        <f>H550-H549</f>
        <v>4.8849999999999909</v>
      </c>
      <c r="J550" s="1019" t="s">
        <v>496</v>
      </c>
      <c r="L550" s="247"/>
      <c r="M550" s="87"/>
      <c r="N550" s="248"/>
      <c r="O550" s="106"/>
      <c r="P550" s="106"/>
      <c r="Q550" s="11"/>
      <c r="V550" s="91"/>
      <c r="W550" s="91"/>
      <c r="X550" s="106"/>
      <c r="Y550" s="106"/>
      <c r="Z550" s="106"/>
      <c r="AA550" s="106"/>
      <c r="AB550" s="106"/>
      <c r="AC550" s="106"/>
      <c r="AD550" s="106"/>
      <c r="AE550" s="106"/>
      <c r="AF550" s="106"/>
      <c r="AG550" s="106"/>
      <c r="AH550" s="106"/>
      <c r="AI550" s="106"/>
      <c r="AJ550" s="106"/>
      <c r="AK550" s="91"/>
      <c r="AL550" s="91"/>
      <c r="AM550" s="91"/>
      <c r="AN550" s="91"/>
      <c r="AO550" s="91"/>
      <c r="AP550" s="91"/>
      <c r="AQ550" s="91"/>
      <c r="AR550" s="91"/>
      <c r="AS550" s="91"/>
      <c r="AT550" s="91"/>
      <c r="AU550" s="91"/>
      <c r="AV550" s="91"/>
      <c r="AW550" s="91"/>
      <c r="AX550" s="91"/>
      <c r="AY550" s="91"/>
      <c r="AZ550" s="91"/>
      <c r="BA550" s="91"/>
      <c r="BB550" s="91"/>
      <c r="BC550" s="91"/>
      <c r="BD550" s="91"/>
      <c r="BE550" s="91"/>
      <c r="BF550" s="91"/>
      <c r="BG550" s="91"/>
      <c r="BH550" s="91"/>
      <c r="BI550" s="91"/>
    </row>
    <row r="551" spans="2:61" ht="12" customHeight="1" thickBot="1">
      <c r="B551" s="195"/>
      <c r="C551" s="1097" t="s">
        <v>505</v>
      </c>
      <c r="D551" s="1098"/>
      <c r="E551" s="1086">
        <v>3.19</v>
      </c>
      <c r="F551" s="647">
        <v>1.82</v>
      </c>
      <c r="G551" s="647">
        <v>-1.23</v>
      </c>
      <c r="H551" s="1087">
        <v>-0.18</v>
      </c>
      <c r="I551" s="410"/>
      <c r="J551" s="227"/>
      <c r="L551" s="696"/>
      <c r="M551" s="707"/>
      <c r="N551" s="696"/>
      <c r="O551" s="106"/>
      <c r="P551" s="106"/>
      <c r="Q551" s="11"/>
      <c r="V551" s="91"/>
      <c r="W551" s="91"/>
      <c r="X551" s="106"/>
      <c r="Y551" s="106"/>
      <c r="Z551" s="106"/>
      <c r="AA551" s="106"/>
      <c r="AB551" s="106"/>
      <c r="AC551" s="106"/>
      <c r="AD551" s="106"/>
      <c r="AE551" s="106"/>
      <c r="AF551" s="106"/>
      <c r="AG551" s="106"/>
      <c r="AH551" s="106"/>
      <c r="AI551" s="106"/>
      <c r="AJ551" s="106"/>
      <c r="AK551" s="91"/>
      <c r="AL551" s="91"/>
      <c r="AM551" s="91"/>
      <c r="AN551" s="91"/>
      <c r="AO551" s="91"/>
      <c r="AP551" s="91"/>
      <c r="AQ551" s="91"/>
      <c r="AR551" s="91"/>
      <c r="AS551" s="91"/>
      <c r="AT551" s="91"/>
      <c r="AU551" s="91"/>
      <c r="AV551" s="91"/>
      <c r="AW551" s="91"/>
      <c r="AX551" s="91"/>
      <c r="AY551" s="91"/>
      <c r="AZ551" s="91"/>
      <c r="BA551" s="91"/>
      <c r="BB551" s="91"/>
      <c r="BC551" s="91"/>
      <c r="BD551" s="91"/>
      <c r="BE551" s="91"/>
      <c r="BF551" s="91"/>
      <c r="BG551" s="91"/>
      <c r="BH551" s="91"/>
      <c r="BI551" s="91"/>
    </row>
    <row r="552" spans="2:61" ht="12" customHeight="1">
      <c r="L552" s="104"/>
      <c r="M552" s="87"/>
      <c r="N552" s="86"/>
      <c r="O552" s="106"/>
      <c r="P552" s="106"/>
      <c r="Q552" s="11"/>
      <c r="V552" s="91"/>
      <c r="W552" s="91"/>
      <c r="X552" s="106"/>
      <c r="Y552" s="106"/>
      <c r="Z552" s="106"/>
      <c r="AA552" s="106"/>
      <c r="AB552" s="106"/>
      <c r="AC552" s="106"/>
      <c r="AD552" s="106"/>
      <c r="AE552" s="106"/>
      <c r="AF552" s="106"/>
      <c r="AG552" s="106"/>
      <c r="AH552" s="106"/>
      <c r="AI552" s="106"/>
      <c r="AJ552" s="106"/>
      <c r="AK552" s="91"/>
      <c r="AL552" s="91"/>
      <c r="AM552" s="91"/>
      <c r="AN552" s="91"/>
      <c r="AO552" s="91"/>
      <c r="AP552" s="91"/>
      <c r="AQ552" s="91"/>
      <c r="AR552" s="91"/>
      <c r="AS552" s="91"/>
      <c r="AT552" s="91"/>
      <c r="AU552" s="91"/>
      <c r="AV552" s="91"/>
      <c r="AW552" s="91"/>
      <c r="AX552" s="91"/>
      <c r="AY552" s="91"/>
      <c r="AZ552" s="91"/>
      <c r="BA552" s="91"/>
      <c r="BB552" s="91"/>
      <c r="BC552" s="91"/>
      <c r="BD552" s="91"/>
      <c r="BE552" s="91"/>
      <c r="BF552" s="91"/>
      <c r="BG552" s="91"/>
      <c r="BH552" s="91"/>
      <c r="BI552" s="91"/>
    </row>
    <row r="553" spans="2:61" ht="9" customHeight="1" thickBot="1">
      <c r="L553" s="696"/>
      <c r="M553" s="707"/>
      <c r="N553" s="696"/>
      <c r="O553" s="106"/>
      <c r="P553" s="106"/>
      <c r="Q553" s="11"/>
      <c r="V553" s="91"/>
      <c r="W553" s="91"/>
      <c r="X553" s="106"/>
      <c r="Y553" s="106"/>
      <c r="Z553" s="106"/>
      <c r="AA553" s="106"/>
      <c r="AB553" s="106"/>
      <c r="AC553" s="106"/>
      <c r="AD553" s="106"/>
      <c r="AE553" s="106"/>
      <c r="AF553" s="106"/>
      <c r="AG553" s="106"/>
      <c r="AH553" s="106"/>
      <c r="AI553" s="106"/>
      <c r="AJ553" s="106"/>
      <c r="AK553" s="91"/>
      <c r="AL553" s="91"/>
      <c r="AM553" s="91"/>
      <c r="AN553" s="91"/>
      <c r="AO553" s="91"/>
      <c r="AP553" s="91"/>
      <c r="AQ553" s="91"/>
      <c r="AR553" s="91"/>
      <c r="AS553" s="91"/>
      <c r="AT553" s="91"/>
      <c r="AU553" s="91"/>
      <c r="AV553" s="91"/>
      <c r="AW553" s="91"/>
      <c r="AX553" s="91"/>
      <c r="AY553" s="91"/>
      <c r="AZ553" s="91"/>
      <c r="BA553" s="91"/>
      <c r="BB553" s="91"/>
      <c r="BC553" s="91"/>
      <c r="BD553" s="91"/>
      <c r="BE553" s="91"/>
      <c r="BF553" s="91"/>
      <c r="BG553" s="91"/>
      <c r="BH553" s="91"/>
      <c r="BI553" s="91"/>
    </row>
    <row r="554" spans="2:61" ht="12.75" customHeight="1">
      <c r="B554" s="1563" t="s">
        <v>576</v>
      </c>
      <c r="C554" s="34" t="s">
        <v>508</v>
      </c>
      <c r="D554" s="35"/>
      <c r="E554" s="475">
        <f>E549+E538</f>
        <v>55.683000000000007</v>
      </c>
      <c r="F554" s="476">
        <f>F549+F538</f>
        <v>57.788000000000004</v>
      </c>
      <c r="G554" s="476">
        <f>G549+G538</f>
        <v>224.93900000000002</v>
      </c>
      <c r="H554" s="477">
        <f>H549+H538</f>
        <v>1627.8589999999999</v>
      </c>
      <c r="I554" s="1082" t="s">
        <v>528</v>
      </c>
      <c r="J554" s="1079" t="s">
        <v>358</v>
      </c>
      <c r="L554" s="696"/>
      <c r="M554" s="707"/>
      <c r="N554" s="696"/>
      <c r="O554" s="106"/>
      <c r="P554" s="106"/>
      <c r="Q554" s="11"/>
      <c r="V554" s="91"/>
      <c r="W554" s="91"/>
      <c r="X554" s="106"/>
      <c r="Y554" s="106"/>
      <c r="Z554" s="106"/>
      <c r="AA554" s="106"/>
      <c r="AB554" s="106"/>
      <c r="AC554" s="106"/>
      <c r="AD554" s="106"/>
      <c r="AE554" s="106"/>
      <c r="AF554" s="106"/>
      <c r="AG554" s="106"/>
      <c r="AH554" s="106"/>
      <c r="AI554" s="106"/>
      <c r="AJ554" s="106"/>
      <c r="AK554" s="91"/>
      <c r="AL554" s="91"/>
      <c r="AM554" s="91"/>
      <c r="AN554" s="91"/>
      <c r="AO554" s="91"/>
      <c r="AP554" s="91"/>
      <c r="AQ554" s="91"/>
      <c r="AR554" s="91"/>
      <c r="AS554" s="91"/>
      <c r="AT554" s="91"/>
      <c r="AU554" s="91"/>
      <c r="AV554" s="91"/>
      <c r="AW554" s="91"/>
      <c r="AX554" s="91"/>
      <c r="AY554" s="91"/>
      <c r="AZ554" s="91"/>
      <c r="BA554" s="91"/>
      <c r="BB554" s="91"/>
      <c r="BC554" s="91"/>
      <c r="BD554" s="91"/>
      <c r="BE554" s="91"/>
      <c r="BF554" s="91"/>
      <c r="BG554" s="91"/>
      <c r="BH554" s="91"/>
      <c r="BI554" s="91"/>
    </row>
    <row r="555" spans="2:61" ht="10.5" customHeight="1">
      <c r="B555" s="711"/>
      <c r="C555" s="916" t="s">
        <v>10</v>
      </c>
      <c r="D555" s="1106">
        <v>0.6</v>
      </c>
      <c r="E555" s="1010">
        <v>54</v>
      </c>
      <c r="F555" s="878">
        <v>55.2</v>
      </c>
      <c r="G555" s="879">
        <v>229.8</v>
      </c>
      <c r="H555" s="1107">
        <v>1632</v>
      </c>
      <c r="I555" s="1318">
        <f>H555-H554</f>
        <v>4.1410000000000764</v>
      </c>
      <c r="J555" s="1019" t="s">
        <v>496</v>
      </c>
      <c r="L555" s="696"/>
      <c r="M555" s="707"/>
      <c r="N555" s="696"/>
      <c r="O555" s="106"/>
      <c r="P555" s="106"/>
      <c r="Q555" s="11"/>
      <c r="V555" s="91"/>
      <c r="W555" s="91"/>
      <c r="X555" s="106"/>
      <c r="Y555" s="106"/>
      <c r="Z555" s="106"/>
      <c r="AA555" s="106"/>
      <c r="AB555" s="106"/>
      <c r="AC555" s="106"/>
      <c r="AD555" s="106"/>
      <c r="AE555" s="106"/>
      <c r="AF555" s="106"/>
      <c r="AG555" s="106"/>
      <c r="AH555" s="106"/>
      <c r="AI555" s="106"/>
      <c r="AJ555" s="106"/>
      <c r="AK555" s="91"/>
      <c r="AL555" s="91"/>
      <c r="AM555" s="91"/>
      <c r="AN555" s="91"/>
      <c r="AO555" s="91"/>
      <c r="AP555" s="91"/>
      <c r="AQ555" s="91"/>
      <c r="AR555" s="91"/>
      <c r="AS555" s="91"/>
      <c r="AT555" s="91"/>
      <c r="AU555" s="91"/>
      <c r="AV555" s="91"/>
      <c r="AW555" s="91"/>
      <c r="AX555" s="91"/>
      <c r="AY555" s="91"/>
      <c r="AZ555" s="91"/>
      <c r="BA555" s="91"/>
      <c r="BB555" s="91"/>
      <c r="BC555" s="91"/>
      <c r="BD555" s="91"/>
      <c r="BE555" s="91"/>
      <c r="BF555" s="91"/>
      <c r="BG555" s="91"/>
      <c r="BH555" s="91"/>
      <c r="BI555" s="91"/>
    </row>
    <row r="556" spans="2:61" ht="12" customHeight="1" thickBot="1">
      <c r="B556" s="195"/>
      <c r="C556" s="1097" t="s">
        <v>505</v>
      </c>
      <c r="D556" s="1098"/>
      <c r="E556" s="1086">
        <v>1.87</v>
      </c>
      <c r="F556" s="647">
        <v>2.81</v>
      </c>
      <c r="G556" s="647">
        <v>-1.27</v>
      </c>
      <c r="H556" s="1087">
        <v>-0.15</v>
      </c>
      <c r="I556" s="410"/>
      <c r="J556" s="227"/>
      <c r="L556" s="1713"/>
      <c r="M556" s="1131"/>
      <c r="N556" s="1132"/>
      <c r="O556" s="106"/>
      <c r="P556" s="106"/>
      <c r="Q556" s="11"/>
      <c r="V556" s="91"/>
      <c r="W556" s="91"/>
      <c r="X556" s="106"/>
      <c r="Y556" s="106"/>
      <c r="Z556" s="106"/>
      <c r="AA556" s="106"/>
      <c r="AB556" s="106"/>
      <c r="AC556" s="106"/>
      <c r="AD556" s="106"/>
      <c r="AE556" s="106"/>
      <c r="AF556" s="106"/>
      <c r="AG556" s="106"/>
      <c r="AH556" s="106"/>
      <c r="AI556" s="106"/>
      <c r="AJ556" s="106"/>
      <c r="AK556" s="91"/>
      <c r="AL556" s="91"/>
      <c r="AM556" s="91"/>
      <c r="AN556" s="91"/>
      <c r="AO556" s="91"/>
      <c r="AP556" s="91"/>
      <c r="AQ556" s="91"/>
      <c r="AR556" s="91"/>
      <c r="AS556" s="91"/>
      <c r="AT556" s="91"/>
      <c r="AU556" s="91"/>
      <c r="AV556" s="91"/>
      <c r="AW556" s="91"/>
      <c r="AX556" s="91"/>
      <c r="AY556" s="91"/>
      <c r="AZ556" s="91"/>
      <c r="BA556" s="91"/>
      <c r="BB556" s="91"/>
      <c r="BC556" s="91"/>
      <c r="BD556" s="91"/>
      <c r="BE556" s="91"/>
      <c r="BF556" s="91"/>
      <c r="BG556" s="91"/>
      <c r="BH556" s="91"/>
      <c r="BI556" s="91"/>
    </row>
    <row r="557" spans="2:61" ht="8.25" customHeight="1" thickBot="1">
      <c r="L557" s="247"/>
      <c r="M557" s="114"/>
      <c r="N557" s="248"/>
      <c r="O557" s="106"/>
      <c r="P557" s="106"/>
      <c r="Q557" s="11"/>
      <c r="V557" s="91"/>
      <c r="W557" s="91"/>
      <c r="X557" s="106"/>
      <c r="Y557" s="106"/>
      <c r="Z557" s="106"/>
      <c r="AA557" s="106"/>
      <c r="AB557" s="106"/>
      <c r="AC557" s="106"/>
      <c r="AD557" s="106"/>
      <c r="AE557" s="106"/>
      <c r="AF557" s="106"/>
      <c r="AG557" s="106"/>
      <c r="AH557" s="106"/>
      <c r="AI557" s="106"/>
      <c r="AJ557" s="106"/>
      <c r="AK557" s="91"/>
      <c r="AL557" s="91"/>
      <c r="AM557" s="91"/>
      <c r="AN557" s="91"/>
      <c r="AO557" s="91"/>
      <c r="AP557" s="91"/>
      <c r="AQ557" s="91"/>
      <c r="AR557" s="91"/>
      <c r="AS557" s="91"/>
      <c r="AT557" s="91"/>
      <c r="AU557" s="91"/>
      <c r="AV557" s="91"/>
      <c r="AW557" s="91"/>
      <c r="AX557" s="91"/>
      <c r="AY557" s="91"/>
      <c r="AZ557" s="91"/>
      <c r="BA557" s="91"/>
      <c r="BB557" s="91"/>
      <c r="BC557" s="91"/>
      <c r="BD557" s="91"/>
      <c r="BE557" s="91"/>
      <c r="BF557" s="91"/>
      <c r="BG557" s="91"/>
      <c r="BH557" s="91"/>
      <c r="BI557" s="91"/>
    </row>
    <row r="558" spans="2:61" ht="12" customHeight="1">
      <c r="B558" s="479" t="s">
        <v>545</v>
      </c>
      <c r="C558" s="52"/>
      <c r="D558" s="480"/>
      <c r="E558" s="736" t="s">
        <v>316</v>
      </c>
      <c r="F558" s="736"/>
      <c r="G558" s="736"/>
      <c r="H558" s="365" t="s">
        <v>317</v>
      </c>
      <c r="I558" s="181" t="s">
        <v>357</v>
      </c>
      <c r="J558" s="481"/>
      <c r="L558" s="247"/>
      <c r="M558" s="114"/>
      <c r="N558" s="248"/>
      <c r="O558" s="106"/>
      <c r="P558" s="106"/>
      <c r="Q558" s="11"/>
      <c r="V558" s="91"/>
      <c r="W558" s="91"/>
      <c r="X558" s="106"/>
      <c r="Y558" s="106"/>
      <c r="Z558" s="106"/>
      <c r="AA558" s="106"/>
      <c r="AB558" s="106"/>
      <c r="AC558" s="106"/>
      <c r="AD558" s="106"/>
      <c r="AE558" s="106"/>
      <c r="AF558" s="106"/>
      <c r="AG558" s="106"/>
      <c r="AH558" s="106"/>
      <c r="AI558" s="106"/>
      <c r="AJ558" s="106"/>
      <c r="AK558" s="91"/>
      <c r="AL558" s="91"/>
      <c r="AM558" s="91"/>
      <c r="AN558" s="91"/>
      <c r="AO558" s="91"/>
      <c r="AP558" s="91"/>
      <c r="AQ558" s="91"/>
      <c r="AR558" s="91"/>
      <c r="AS558" s="91"/>
      <c r="AT558" s="91"/>
      <c r="AU558" s="91"/>
      <c r="AV558" s="91"/>
      <c r="AW558" s="91"/>
      <c r="AX558" s="91"/>
      <c r="AY558" s="91"/>
      <c r="AZ558" s="91"/>
      <c r="BA558" s="91"/>
      <c r="BB558" s="91"/>
      <c r="BC558" s="91"/>
      <c r="BD558" s="91"/>
      <c r="BE558" s="91"/>
      <c r="BF558" s="91"/>
      <c r="BG558" s="91"/>
      <c r="BH558" s="91"/>
      <c r="BI558" s="91"/>
    </row>
    <row r="559" spans="2:61" ht="11.25" customHeight="1">
      <c r="B559" s="55"/>
      <c r="C559" s="988" t="s">
        <v>543</v>
      </c>
      <c r="D559" s="482"/>
      <c r="E559" s="1345" t="s">
        <v>323</v>
      </c>
      <c r="F559" s="1345" t="s">
        <v>65</v>
      </c>
      <c r="G559" s="1345" t="s">
        <v>66</v>
      </c>
      <c r="H559" s="372" t="s">
        <v>324</v>
      </c>
      <c r="I559" s="483" t="s">
        <v>43</v>
      </c>
      <c r="J559" s="235" t="s">
        <v>529</v>
      </c>
      <c r="L559" s="696"/>
      <c r="M559" s="707"/>
      <c r="N559" s="696"/>
      <c r="O559" s="106"/>
      <c r="P559" s="106"/>
      <c r="Q559" s="11"/>
      <c r="V559" s="91"/>
      <c r="W559" s="91"/>
      <c r="X559" s="106"/>
      <c r="Y559" s="106"/>
      <c r="Z559" s="106"/>
      <c r="AA559" s="106"/>
      <c r="AB559" s="106"/>
      <c r="AC559" s="106"/>
      <c r="AD559" s="106"/>
      <c r="AE559" s="106"/>
      <c r="AF559" s="106"/>
      <c r="AG559" s="106"/>
      <c r="AH559" s="106"/>
      <c r="AI559" s="106"/>
      <c r="AJ559" s="106"/>
      <c r="AK559" s="91"/>
      <c r="AL559" s="91"/>
      <c r="AM559" s="91"/>
      <c r="AN559" s="91"/>
      <c r="AO559" s="91"/>
      <c r="AP559" s="91"/>
      <c r="AQ559" s="91"/>
      <c r="AR559" s="91"/>
      <c r="AS559" s="91"/>
      <c r="AT559" s="91"/>
      <c r="AU559" s="91"/>
      <c r="AV559" s="91"/>
      <c r="AW559" s="91"/>
      <c r="AX559" s="91"/>
      <c r="AY559" s="91"/>
      <c r="AZ559" s="91"/>
      <c r="BA559" s="91"/>
      <c r="BB559" s="91"/>
      <c r="BC559" s="91"/>
      <c r="BD559" s="91"/>
      <c r="BE559" s="91"/>
      <c r="BF559" s="91"/>
      <c r="BG559" s="91"/>
      <c r="BH559" s="91"/>
      <c r="BI559" s="91"/>
    </row>
    <row r="560" spans="2:61" ht="12.75" customHeight="1" thickBot="1">
      <c r="B560" s="50"/>
      <c r="C560" s="995" t="s">
        <v>351</v>
      </c>
      <c r="D560" s="227"/>
      <c r="E560" s="378" t="s">
        <v>5</v>
      </c>
      <c r="F560" s="378" t="s">
        <v>6</v>
      </c>
      <c r="G560" s="378" t="s">
        <v>7</v>
      </c>
      <c r="H560" s="379" t="s">
        <v>327</v>
      </c>
      <c r="I560" s="410"/>
      <c r="J560" s="485" t="s">
        <v>358</v>
      </c>
      <c r="L560" s="709"/>
      <c r="M560" s="695"/>
      <c r="N560" s="696"/>
      <c r="O560" s="106"/>
      <c r="P560" s="106"/>
      <c r="Q560" s="91"/>
      <c r="R560" s="91"/>
      <c r="S560" s="91"/>
      <c r="T560" s="91"/>
      <c r="U560" s="91"/>
      <c r="V560" s="91"/>
      <c r="W560" s="91"/>
      <c r="X560" s="106"/>
      <c r="Y560" s="106"/>
      <c r="Z560" s="106"/>
      <c r="AA560" s="106"/>
      <c r="AB560" s="106"/>
      <c r="AC560" s="106"/>
      <c r="AD560" s="106"/>
      <c r="AE560" s="106"/>
      <c r="AF560" s="106"/>
      <c r="AG560" s="106"/>
      <c r="AH560" s="106"/>
      <c r="AI560" s="106"/>
      <c r="AJ560" s="106"/>
      <c r="AK560" s="91"/>
      <c r="AL560" s="91"/>
      <c r="AM560" s="91"/>
      <c r="AN560" s="91"/>
      <c r="AO560" s="91"/>
      <c r="AP560" s="91"/>
      <c r="AQ560" s="91"/>
      <c r="AR560" s="91"/>
      <c r="AS560" s="91"/>
      <c r="AT560" s="91"/>
      <c r="AU560" s="91"/>
      <c r="AV560" s="91"/>
      <c r="AW560" s="91"/>
      <c r="AX560" s="91"/>
      <c r="AY560" s="91"/>
      <c r="AZ560" s="91"/>
      <c r="BA560" s="91"/>
      <c r="BB560" s="91"/>
      <c r="BC560" s="91"/>
      <c r="BD560" s="91"/>
      <c r="BE560" s="91"/>
      <c r="BF560" s="91"/>
      <c r="BG560" s="91"/>
      <c r="BH560" s="91"/>
      <c r="BI560" s="91"/>
    </row>
    <row r="561" spans="2:61" ht="14.25" customHeight="1">
      <c r="B561" s="55"/>
      <c r="C561" s="1328" t="s">
        <v>546</v>
      </c>
      <c r="D561" s="998">
        <v>1</v>
      </c>
      <c r="E561" s="146">
        <v>90</v>
      </c>
      <c r="F561" s="53">
        <v>92</v>
      </c>
      <c r="G561" s="54">
        <v>383</v>
      </c>
      <c r="H561" s="486">
        <v>2720</v>
      </c>
      <c r="I561" s="1571" t="s">
        <v>323</v>
      </c>
      <c r="J561" s="1329">
        <v>0</v>
      </c>
      <c r="L561" s="316"/>
      <c r="M561" s="114"/>
      <c r="N561" s="248"/>
      <c r="O561" s="106"/>
      <c r="P561" s="172"/>
      <c r="Q561" s="172"/>
      <c r="R561" s="1597"/>
      <c r="S561" s="206"/>
      <c r="T561" s="106"/>
      <c r="U561" s="91"/>
      <c r="V561" s="91"/>
      <c r="W561" s="91"/>
      <c r="X561" s="106"/>
      <c r="Y561" s="106"/>
      <c r="Z561" s="106"/>
      <c r="AA561" s="106"/>
      <c r="AB561" s="106"/>
      <c r="AC561" s="106"/>
      <c r="AD561" s="106"/>
      <c r="AE561" s="106"/>
      <c r="AF561" s="106"/>
      <c r="AG561" s="106"/>
      <c r="AH561" s="106"/>
      <c r="AI561" s="106"/>
      <c r="AJ561" s="106"/>
      <c r="AK561" s="91"/>
      <c r="AL561" s="91"/>
      <c r="AM561" s="91"/>
      <c r="AN561" s="91"/>
      <c r="AO561" s="91"/>
      <c r="AP561" s="91"/>
      <c r="AQ561" s="91"/>
      <c r="AR561" s="91"/>
      <c r="AS561" s="91"/>
      <c r="AT561" s="91"/>
      <c r="AU561" s="91"/>
      <c r="AV561" s="91"/>
      <c r="AW561" s="91"/>
      <c r="AX561" s="91"/>
      <c r="AY561" s="91"/>
      <c r="AZ561" s="91"/>
      <c r="BA561" s="91"/>
      <c r="BB561" s="91"/>
      <c r="BC561" s="91"/>
      <c r="BD561" s="91"/>
      <c r="BE561" s="91"/>
      <c r="BF561" s="91"/>
      <c r="BG561" s="91"/>
      <c r="BH561" s="91"/>
      <c r="BI561" s="91"/>
    </row>
    <row r="562" spans="2:61" ht="9.75" customHeight="1">
      <c r="B562" s="160"/>
      <c r="C562" s="140" t="s">
        <v>148</v>
      </c>
      <c r="D562" s="487"/>
      <c r="E562" s="1349"/>
      <c r="F562" s="1050"/>
      <c r="G562" s="1276"/>
      <c r="H562" s="1051"/>
      <c r="I562" s="1572" t="s">
        <v>65</v>
      </c>
      <c r="J562" s="1330">
        <v>0</v>
      </c>
      <c r="L562" s="266"/>
      <c r="M562" s="87"/>
      <c r="N562" s="248"/>
      <c r="O562" s="106"/>
      <c r="P562" s="1378"/>
      <c r="Q562" s="1378"/>
      <c r="R562" s="168"/>
      <c r="S562" s="248"/>
      <c r="T562" s="248"/>
      <c r="U562" s="91"/>
      <c r="V562" s="91"/>
      <c r="W562" s="91"/>
      <c r="X562" s="106"/>
      <c r="Y562" s="106"/>
      <c r="Z562" s="106"/>
      <c r="AA562" s="106"/>
      <c r="AB562" s="106"/>
      <c r="AC562" s="106"/>
      <c r="AD562" s="106"/>
      <c r="AE562" s="106"/>
      <c r="AF562" s="106"/>
      <c r="AG562" s="106"/>
      <c r="AH562" s="106"/>
      <c r="AI562" s="106"/>
      <c r="AJ562" s="106"/>
      <c r="AK562" s="91"/>
      <c r="AL562" s="91"/>
      <c r="AM562" s="91"/>
      <c r="AN562" s="91"/>
      <c r="AO562" s="91"/>
      <c r="AP562" s="91"/>
      <c r="AQ562" s="91"/>
      <c r="AR562" s="91"/>
      <c r="AS562" s="91"/>
      <c r="AT562" s="91"/>
      <c r="AU562" s="91"/>
      <c r="AV562" s="91"/>
      <c r="AW562" s="91"/>
      <c r="AX562" s="91"/>
      <c r="AY562" s="91"/>
      <c r="AZ562" s="91"/>
      <c r="BA562" s="91"/>
      <c r="BB562" s="91"/>
      <c r="BC562" s="91"/>
      <c r="BD562" s="91"/>
      <c r="BE562" s="91"/>
      <c r="BF562" s="91"/>
      <c r="BG562" s="91"/>
      <c r="BH562" s="91"/>
      <c r="BI562" s="91"/>
    </row>
    <row r="563" spans="2:61" ht="15.75">
      <c r="B563" s="1338" t="s">
        <v>359</v>
      </c>
      <c r="C563" s="1350" t="s">
        <v>518</v>
      </c>
      <c r="D563" s="1339">
        <v>0.25</v>
      </c>
      <c r="E563" s="873">
        <v>22.5</v>
      </c>
      <c r="F563" s="874">
        <v>23</v>
      </c>
      <c r="G563" s="875">
        <v>95.75</v>
      </c>
      <c r="H563" s="1099">
        <v>680</v>
      </c>
      <c r="I563" s="1580" t="s">
        <v>66</v>
      </c>
      <c r="J563" s="1331">
        <v>0</v>
      </c>
      <c r="L563" s="696"/>
      <c r="M563" s="707"/>
      <c r="N563" s="696"/>
      <c r="O563" s="523"/>
      <c r="P563" s="555"/>
      <c r="Q563" s="555"/>
      <c r="R563" s="523"/>
      <c r="S563" s="106"/>
      <c r="T563" s="248"/>
      <c r="U563" s="91"/>
      <c r="V563" s="91"/>
      <c r="W563" s="91"/>
      <c r="X563" s="106"/>
      <c r="Y563" s="106"/>
      <c r="Z563" s="106"/>
      <c r="AA563" s="106"/>
      <c r="AB563" s="106"/>
      <c r="AC563" s="106"/>
      <c r="AD563" s="106"/>
      <c r="AE563" s="106"/>
      <c r="AF563" s="106"/>
      <c r="AG563" s="106"/>
      <c r="AH563" s="106"/>
      <c r="AI563" s="106"/>
      <c r="AJ563" s="106"/>
      <c r="AK563" s="91"/>
      <c r="AL563" s="91"/>
      <c r="AM563" s="91"/>
      <c r="AN563" s="91"/>
      <c r="AO563" s="91"/>
      <c r="AP563" s="91"/>
      <c r="AQ563" s="91"/>
      <c r="AR563" s="91"/>
      <c r="AS563" s="91"/>
      <c r="AT563" s="91"/>
      <c r="AU563" s="91"/>
      <c r="AV563" s="91"/>
      <c r="AW563" s="91"/>
      <c r="AX563" s="91"/>
      <c r="AY563" s="91"/>
      <c r="AZ563" s="91"/>
      <c r="BA563" s="91"/>
      <c r="BB563" s="91"/>
      <c r="BC563" s="91"/>
      <c r="BD563" s="91"/>
      <c r="BE563" s="91"/>
      <c r="BF563" s="91"/>
      <c r="BG563" s="91"/>
      <c r="BH563" s="91"/>
      <c r="BI563" s="91"/>
    </row>
    <row r="564" spans="2:61" ht="12" customHeight="1">
      <c r="B564" s="1261"/>
      <c r="C564" s="1297" t="s">
        <v>519</v>
      </c>
      <c r="D564" s="1298"/>
      <c r="E564" s="1342">
        <f>(E418+E446+E478+E505+E538)/5</f>
        <v>22.5</v>
      </c>
      <c r="F564" s="1342">
        <f>(F418+F446+F478+F505+F538)/5</f>
        <v>23</v>
      </c>
      <c r="G564" s="1342">
        <f>(G418+G446+G478+G505+G538)/5</f>
        <v>95.75</v>
      </c>
      <c r="H564" s="1342">
        <f>(H418+H446+H478+H505+H538)/5</f>
        <v>680</v>
      </c>
      <c r="I564" s="1344" t="s">
        <v>547</v>
      </c>
      <c r="J564" s="1332"/>
      <c r="L564" s="100"/>
      <c r="M564" s="87"/>
      <c r="N564" s="699"/>
      <c r="O564" s="673"/>
      <c r="P564" s="106"/>
      <c r="Q564" s="106"/>
      <c r="R564" s="106"/>
      <c r="S564" s="1378"/>
      <c r="T564" s="91"/>
      <c r="U564" s="91"/>
      <c r="V564" s="91"/>
      <c r="W564" s="91"/>
      <c r="X564" s="106"/>
      <c r="Y564" s="106"/>
      <c r="Z564" s="106"/>
      <c r="AA564" s="106"/>
      <c r="AB564" s="106"/>
      <c r="AC564" s="106"/>
      <c r="AD564" s="106"/>
      <c r="AE564" s="106"/>
      <c r="AF564" s="106"/>
      <c r="AG564" s="106"/>
      <c r="AH564" s="106"/>
      <c r="AI564" s="106"/>
      <c r="AJ564" s="106"/>
      <c r="AK564" s="91"/>
      <c r="AL564" s="91"/>
      <c r="AM564" s="91"/>
      <c r="AN564" s="91"/>
      <c r="AO564" s="91"/>
      <c r="AP564" s="91"/>
      <c r="AQ564" s="91"/>
      <c r="AR564" s="91"/>
      <c r="AS564" s="91"/>
      <c r="AT564" s="91"/>
      <c r="AU564" s="91"/>
      <c r="AV564" s="91"/>
      <c r="AW564" s="91"/>
      <c r="AX564" s="91"/>
      <c r="AY564" s="91"/>
      <c r="AZ564" s="91"/>
      <c r="BA564" s="91"/>
      <c r="BB564" s="91"/>
      <c r="BC564" s="91"/>
      <c r="BD564" s="91"/>
      <c r="BE564" s="91"/>
      <c r="BF564" s="91"/>
      <c r="BG564" s="91"/>
      <c r="BH564" s="91"/>
      <c r="BI564" s="91"/>
    </row>
    <row r="565" spans="2:61" ht="15.75" thickBot="1">
      <c r="B565" s="195"/>
      <c r="C565" s="1084" t="s">
        <v>530</v>
      </c>
      <c r="D565" s="1085" t="s">
        <v>47</v>
      </c>
      <c r="E565" s="1333">
        <v>0</v>
      </c>
      <c r="F565" s="1334">
        <v>0</v>
      </c>
      <c r="G565" s="1334">
        <v>0</v>
      </c>
      <c r="H565" s="1335">
        <v>0</v>
      </c>
      <c r="I565" s="1094" t="s">
        <v>496</v>
      </c>
      <c r="J565" s="1336">
        <v>0</v>
      </c>
      <c r="L565" s="266"/>
      <c r="M565" s="114"/>
      <c r="N565" s="248"/>
      <c r="O565" s="106"/>
      <c r="P565" s="591"/>
      <c r="Q565" s="591"/>
      <c r="R565" s="591"/>
      <c r="S565" s="1378"/>
      <c r="T565" s="91"/>
      <c r="U565" s="91"/>
      <c r="V565" s="91"/>
      <c r="W565" s="91"/>
      <c r="X565" s="106"/>
      <c r="Y565" s="106"/>
      <c r="Z565" s="106"/>
      <c r="AA565" s="106"/>
      <c r="AB565" s="106"/>
      <c r="AC565" s="106"/>
      <c r="AD565" s="106"/>
      <c r="AE565" s="106"/>
      <c r="AF565" s="106"/>
      <c r="AG565" s="106"/>
      <c r="AH565" s="106"/>
      <c r="AI565" s="106"/>
      <c r="AJ565" s="106"/>
      <c r="AK565" s="91"/>
      <c r="AL565" s="91"/>
      <c r="AM565" s="91"/>
      <c r="AN565" s="91"/>
      <c r="AO565" s="91"/>
      <c r="AP565" s="91"/>
      <c r="AQ565" s="91"/>
      <c r="AR565" s="91"/>
      <c r="AS565" s="91"/>
      <c r="AT565" s="91"/>
      <c r="AU565" s="91"/>
      <c r="AV565" s="91"/>
      <c r="AW565" s="91"/>
      <c r="AX565" s="91"/>
      <c r="AY565" s="91"/>
      <c r="AZ565" s="91"/>
      <c r="BA565" s="91"/>
      <c r="BB565" s="91"/>
      <c r="BC565" s="91"/>
      <c r="BD565" s="91"/>
      <c r="BE565" s="91"/>
      <c r="BF565" s="91"/>
      <c r="BG565" s="91"/>
      <c r="BH565" s="91"/>
      <c r="BI565" s="91"/>
    </row>
    <row r="566" spans="2:61" ht="8.25" customHeight="1" thickBot="1">
      <c r="L566" s="266"/>
      <c r="M566" s="114"/>
      <c r="N566" s="248"/>
      <c r="O566" s="106"/>
      <c r="P566" s="106"/>
      <c r="Q566" s="91"/>
      <c r="R566" s="91"/>
      <c r="S566" s="1378"/>
      <c r="T566" s="91"/>
      <c r="U566" s="91"/>
      <c r="V566" s="91"/>
      <c r="W566" s="91"/>
      <c r="X566" s="106"/>
      <c r="Y566" s="106"/>
      <c r="Z566" s="106"/>
      <c r="AA566" s="106"/>
      <c r="AB566" s="106"/>
      <c r="AC566" s="106"/>
      <c r="AD566" s="106"/>
      <c r="AE566" s="106"/>
      <c r="AF566" s="106"/>
      <c r="AG566" s="106"/>
      <c r="AH566" s="106"/>
      <c r="AI566" s="106"/>
      <c r="AJ566" s="106"/>
      <c r="AK566" s="91"/>
      <c r="AL566" s="91"/>
      <c r="AM566" s="91"/>
      <c r="AN566" s="91"/>
      <c r="AO566" s="91"/>
      <c r="AP566" s="91"/>
      <c r="AQ566" s="91"/>
      <c r="AR566" s="91"/>
      <c r="AS566" s="91"/>
      <c r="AT566" s="91"/>
      <c r="AU566" s="91"/>
      <c r="AV566" s="91"/>
      <c r="AW566" s="91"/>
      <c r="AX566" s="91"/>
      <c r="AY566" s="91"/>
      <c r="AZ566" s="91"/>
      <c r="BA566" s="91"/>
      <c r="BB566" s="91"/>
      <c r="BC566" s="91"/>
      <c r="BD566" s="91"/>
      <c r="BE566" s="91"/>
      <c r="BF566" s="91"/>
      <c r="BG566" s="91"/>
      <c r="BH566" s="91"/>
      <c r="BI566" s="91"/>
    </row>
    <row r="567" spans="2:61" ht="10.5" customHeight="1">
      <c r="B567" s="75"/>
      <c r="C567" s="1328"/>
      <c r="D567" s="997"/>
      <c r="E567" s="1346"/>
      <c r="F567" s="1057"/>
      <c r="G567" s="1347"/>
      <c r="H567" s="1348"/>
      <c r="I567" s="638" t="s">
        <v>323</v>
      </c>
      <c r="J567" s="1329">
        <v>0</v>
      </c>
      <c r="L567" s="266"/>
      <c r="M567" s="114"/>
      <c r="N567" s="248"/>
      <c r="O567" s="106"/>
      <c r="P567" s="596"/>
      <c r="Q567" s="596"/>
      <c r="R567" s="596"/>
      <c r="S567" s="311"/>
      <c r="T567" s="91"/>
      <c r="U567" s="91"/>
      <c r="V567" s="91"/>
      <c r="W567" s="91"/>
      <c r="X567" s="106"/>
      <c r="Y567" s="106"/>
      <c r="Z567" s="106"/>
      <c r="AA567" s="106"/>
      <c r="AB567" s="106"/>
      <c r="AC567" s="106"/>
      <c r="AD567" s="106"/>
      <c r="AE567" s="106"/>
      <c r="AF567" s="106"/>
      <c r="AG567" s="106"/>
      <c r="AH567" s="106"/>
      <c r="AI567" s="106"/>
      <c r="AJ567" s="106"/>
      <c r="AK567" s="91"/>
      <c r="AL567" s="91"/>
      <c r="AM567" s="91"/>
      <c r="AN567" s="91"/>
      <c r="AO567" s="91"/>
      <c r="AP567" s="91"/>
      <c r="AQ567" s="91"/>
      <c r="AR567" s="91"/>
      <c r="AS567" s="91"/>
      <c r="AT567" s="91"/>
      <c r="AU567" s="91"/>
      <c r="AV567" s="91"/>
      <c r="AW567" s="91"/>
      <c r="AX567" s="91"/>
      <c r="AY567" s="91"/>
      <c r="AZ567" s="91"/>
      <c r="BA567" s="91"/>
      <c r="BB567" s="91"/>
      <c r="BC567" s="91"/>
      <c r="BD567" s="91"/>
      <c r="BE567" s="91"/>
      <c r="BF567" s="91"/>
      <c r="BG567" s="91"/>
      <c r="BH567" s="91"/>
      <c r="BI567" s="91"/>
    </row>
    <row r="568" spans="2:61" ht="10.5" customHeight="1">
      <c r="B568" s="1363" t="s">
        <v>359</v>
      </c>
      <c r="C568" s="1351" t="s">
        <v>520</v>
      </c>
      <c r="D568" s="594">
        <v>0.35</v>
      </c>
      <c r="E568" s="873">
        <v>31.5</v>
      </c>
      <c r="F568" s="874">
        <v>32.200000000000003</v>
      </c>
      <c r="G568" s="875">
        <v>134.05000000000001</v>
      </c>
      <c r="H568" s="876">
        <v>952</v>
      </c>
      <c r="I568" s="1090" t="s">
        <v>65</v>
      </c>
      <c r="J568" s="1330">
        <v>0</v>
      </c>
      <c r="L568" s="696"/>
      <c r="M568" s="707"/>
      <c r="N568" s="696"/>
      <c r="O568" s="106"/>
      <c r="P568" s="106"/>
      <c r="Q568" s="91"/>
      <c r="R568" s="91"/>
      <c r="S568" s="311"/>
      <c r="T568" s="91"/>
      <c r="U568" s="91"/>
      <c r="V568" s="91"/>
      <c r="W568" s="91"/>
      <c r="X568" s="106"/>
      <c r="Y568" s="106"/>
      <c r="Z568" s="106"/>
      <c r="AA568" s="106"/>
      <c r="AB568" s="106"/>
      <c r="AC568" s="106"/>
      <c r="AD568" s="106"/>
      <c r="AE568" s="106"/>
      <c r="AF568" s="106"/>
      <c r="AG568" s="106"/>
      <c r="AH568" s="106"/>
      <c r="AI568" s="106"/>
      <c r="AJ568" s="106"/>
      <c r="AK568" s="91"/>
      <c r="AL568" s="91"/>
      <c r="AM568" s="91"/>
      <c r="AN568" s="91"/>
      <c r="AO568" s="91"/>
      <c r="AP568" s="91"/>
      <c r="AQ568" s="91"/>
      <c r="AR568" s="91"/>
      <c r="AS568" s="91"/>
      <c r="AT568" s="91"/>
      <c r="AU568" s="91"/>
      <c r="AV568" s="91"/>
      <c r="AW568" s="91"/>
      <c r="AX568" s="91"/>
      <c r="AY568" s="91"/>
      <c r="AZ568" s="91"/>
      <c r="BA568" s="91"/>
      <c r="BB568" s="91"/>
      <c r="BC568" s="91"/>
      <c r="BD568" s="91"/>
      <c r="BE568" s="91"/>
      <c r="BF568" s="91"/>
      <c r="BG568" s="91"/>
      <c r="BH568" s="91"/>
      <c r="BI568" s="91"/>
    </row>
    <row r="569" spans="2:61" ht="9" customHeight="1">
      <c r="B569" s="711"/>
      <c r="C569" s="177"/>
      <c r="D569" s="1108"/>
      <c r="E569" s="1568"/>
      <c r="F569" s="1108"/>
      <c r="G569" s="1327"/>
      <c r="H569" s="1103"/>
      <c r="I569" s="1092" t="s">
        <v>66</v>
      </c>
      <c r="J569" s="1331">
        <v>0</v>
      </c>
      <c r="L569" s="696"/>
      <c r="M569" s="707"/>
      <c r="N569" s="696"/>
      <c r="O569" s="106"/>
      <c r="P569" s="106"/>
      <c r="Q569" s="91"/>
      <c r="R569" s="91"/>
      <c r="S569" s="311"/>
      <c r="T569" s="91"/>
      <c r="U569" s="91"/>
      <c r="V569" s="91"/>
      <c r="W569" s="91"/>
      <c r="X569" s="106"/>
      <c r="Y569" s="106"/>
      <c r="Z569" s="106"/>
      <c r="AA569" s="106"/>
      <c r="AB569" s="106"/>
      <c r="AC569" s="106"/>
      <c r="AD569" s="106"/>
      <c r="AE569" s="106"/>
      <c r="AF569" s="106"/>
      <c r="AG569" s="106"/>
      <c r="AH569" s="106"/>
      <c r="AI569" s="106"/>
      <c r="AJ569" s="106"/>
      <c r="AK569" s="91"/>
      <c r="AL569" s="91"/>
      <c r="AM569" s="91"/>
      <c r="AN569" s="91"/>
      <c r="AO569" s="91"/>
      <c r="AP569" s="91"/>
      <c r="AQ569" s="91"/>
      <c r="AR569" s="91"/>
      <c r="AS569" s="91"/>
      <c r="AT569" s="91"/>
      <c r="AU569" s="91"/>
      <c r="AV569" s="91"/>
      <c r="AW569" s="91"/>
      <c r="AX569" s="91"/>
      <c r="AY569" s="91"/>
      <c r="AZ569" s="91"/>
      <c r="BA569" s="91"/>
      <c r="BB569" s="91"/>
      <c r="BC569" s="91"/>
      <c r="BD569" s="91"/>
      <c r="BE569" s="91"/>
      <c r="BF569" s="91"/>
      <c r="BG569" s="91"/>
      <c r="BH569" s="91"/>
      <c r="BI569" s="91"/>
    </row>
    <row r="570" spans="2:61" ht="12.75" customHeight="1">
      <c r="B570" s="1364"/>
      <c r="C570" s="1354" t="s">
        <v>519</v>
      </c>
      <c r="D570" s="1355"/>
      <c r="E570" s="1376">
        <f>(E429+E458+E488+E517+E549)/5</f>
        <v>31.5</v>
      </c>
      <c r="F570" s="1361">
        <f>(F429+F458+F488+F517+F549)/5</f>
        <v>32.200000000000003</v>
      </c>
      <c r="G570" s="1361">
        <f>(G429+G458+G488+G517+G549)/5</f>
        <v>134.04999999999998</v>
      </c>
      <c r="H570" s="1574">
        <f>(H429+H458+H488+H517+H549)/5</f>
        <v>952</v>
      </c>
      <c r="I570" s="488" t="s">
        <v>547</v>
      </c>
      <c r="J570" s="1332"/>
      <c r="L570" s="247"/>
      <c r="M570" s="114"/>
      <c r="N570" s="248"/>
      <c r="O570" s="106"/>
      <c r="P570" s="106"/>
      <c r="Q570" s="106"/>
      <c r="R570" s="106"/>
      <c r="S570" s="559"/>
      <c r="T570" s="559"/>
      <c r="U570" s="91"/>
      <c r="V570" s="91"/>
      <c r="W570" s="91"/>
      <c r="X570" s="106"/>
      <c r="Y570" s="106"/>
      <c r="Z570" s="106"/>
      <c r="AA570" s="106"/>
      <c r="AB570" s="106"/>
      <c r="AC570" s="106"/>
      <c r="AD570" s="106"/>
      <c r="AE570" s="106"/>
      <c r="AF570" s="106"/>
      <c r="AG570" s="106"/>
      <c r="AH570" s="106"/>
      <c r="AI570" s="106"/>
      <c r="AJ570" s="106"/>
      <c r="AK570" s="91"/>
      <c r="AL570" s="91"/>
      <c r="AM570" s="91"/>
      <c r="AN570" s="91"/>
      <c r="AO570" s="91"/>
      <c r="AP570" s="91"/>
      <c r="AQ570" s="91"/>
      <c r="AR570" s="91"/>
      <c r="AS570" s="91"/>
      <c r="AT570" s="91"/>
      <c r="AU570" s="91"/>
      <c r="AV570" s="91"/>
      <c r="AW570" s="91"/>
      <c r="AX570" s="91"/>
      <c r="AY570" s="91"/>
      <c r="AZ570" s="91"/>
      <c r="BA570" s="91"/>
      <c r="BB570" s="91"/>
      <c r="BC570" s="91"/>
      <c r="BD570" s="91"/>
      <c r="BE570" s="91"/>
      <c r="BF570" s="91"/>
      <c r="BG570" s="91"/>
      <c r="BH570" s="91"/>
      <c r="BI570" s="91"/>
    </row>
    <row r="571" spans="2:61" ht="12.75" customHeight="1" thickBot="1">
      <c r="B571" s="50"/>
      <c r="C571" s="1353" t="s">
        <v>530</v>
      </c>
      <c r="D571" s="934" t="s">
        <v>47</v>
      </c>
      <c r="E571" s="1333">
        <v>0</v>
      </c>
      <c r="F571" s="1334">
        <v>0</v>
      </c>
      <c r="G571" s="1334">
        <v>0</v>
      </c>
      <c r="H571" s="1335">
        <v>0</v>
      </c>
      <c r="I571" s="489" t="s">
        <v>496</v>
      </c>
      <c r="J571" s="1336">
        <v>0</v>
      </c>
      <c r="L571" s="247"/>
      <c r="M571" s="114"/>
      <c r="N571" s="248"/>
      <c r="O571" s="5"/>
      <c r="P571" s="5"/>
      <c r="Q571" s="5"/>
      <c r="R571" s="1"/>
      <c r="S571" s="491"/>
      <c r="T571" s="492"/>
      <c r="V571" s="91"/>
      <c r="W571" s="91"/>
      <c r="X571" s="106"/>
      <c r="Y571" s="106"/>
      <c r="Z571" s="106"/>
      <c r="AA571" s="106"/>
      <c r="AB571" s="106"/>
      <c r="AC571" s="106"/>
      <c r="AD571" s="106"/>
      <c r="AE571" s="106"/>
      <c r="AF571" s="106"/>
      <c r="AG571" s="106"/>
      <c r="AH571" s="106"/>
      <c r="AI571" s="106"/>
      <c r="AJ571" s="106"/>
      <c r="AK571" s="91"/>
      <c r="AL571" s="91"/>
      <c r="AM571" s="91"/>
      <c r="AN571" s="91"/>
      <c r="AO571" s="91"/>
      <c r="AP571" s="91"/>
      <c r="AQ571" s="91"/>
      <c r="AR571" s="91"/>
      <c r="AS571" s="91"/>
      <c r="AT571" s="91"/>
      <c r="AU571" s="91"/>
      <c r="AV571" s="91"/>
      <c r="AW571" s="91"/>
      <c r="AX571" s="91"/>
      <c r="AY571" s="91"/>
      <c r="AZ571" s="91"/>
      <c r="BA571" s="91"/>
      <c r="BB571" s="91"/>
      <c r="BC571" s="91"/>
      <c r="BD571" s="91"/>
      <c r="BE571" s="91"/>
      <c r="BF571" s="91"/>
      <c r="BG571" s="91"/>
      <c r="BH571" s="91"/>
      <c r="BI571" s="91"/>
    </row>
    <row r="572" spans="2:61" ht="8.25" customHeight="1" thickBot="1">
      <c r="L572" s="696"/>
      <c r="M572" s="707"/>
      <c r="N572" s="696"/>
      <c r="O572" s="106"/>
      <c r="P572" s="5"/>
      <c r="Q572" s="11"/>
      <c r="V572" s="91"/>
      <c r="W572" s="91"/>
      <c r="X572" s="106"/>
      <c r="Y572" s="106"/>
      <c r="Z572" s="106"/>
      <c r="AA572" s="106"/>
      <c r="AB572" s="106"/>
      <c r="AC572" s="106"/>
      <c r="AD572" s="106"/>
      <c r="AE572" s="106"/>
      <c r="AF572" s="106"/>
      <c r="AG572" s="106"/>
      <c r="AH572" s="106"/>
      <c r="AI572" s="106"/>
      <c r="AJ572" s="106"/>
      <c r="AK572" s="91"/>
      <c r="AL572" s="91"/>
      <c r="AM572" s="91"/>
      <c r="AN572" s="91"/>
      <c r="AO572" s="91"/>
      <c r="AP572" s="91"/>
      <c r="AQ572" s="91"/>
      <c r="AR572" s="91"/>
      <c r="AS572" s="91"/>
      <c r="AT572" s="91"/>
      <c r="AU572" s="91"/>
      <c r="AV572" s="91"/>
      <c r="AW572" s="91"/>
      <c r="AX572" s="91"/>
      <c r="AY572" s="91"/>
      <c r="AZ572" s="91"/>
      <c r="BA572" s="91"/>
      <c r="BB572" s="91"/>
      <c r="BC572" s="91"/>
      <c r="BD572" s="91"/>
      <c r="BE572" s="91"/>
      <c r="BF572" s="91"/>
      <c r="BG572" s="91"/>
      <c r="BH572" s="91"/>
      <c r="BI572" s="91"/>
    </row>
    <row r="573" spans="2:61" ht="12" customHeight="1">
      <c r="B573" s="243"/>
      <c r="C573" s="1365"/>
      <c r="D573" s="1368"/>
      <c r="E573" s="1352"/>
      <c r="F573" s="1057"/>
      <c r="G573" s="1347"/>
      <c r="H573" s="1348"/>
      <c r="I573" s="638" t="s">
        <v>323</v>
      </c>
      <c r="J573" s="1329">
        <v>0</v>
      </c>
      <c r="L573" s="91"/>
      <c r="M573" s="99"/>
      <c r="N573" s="91"/>
      <c r="O573" s="106"/>
      <c r="P573" s="5"/>
      <c r="Q573" s="11"/>
      <c r="V573" s="91"/>
      <c r="W573" s="91"/>
      <c r="X573" s="106"/>
      <c r="Y573" s="106"/>
      <c r="Z573" s="106"/>
      <c r="AA573" s="106"/>
      <c r="AB573" s="106"/>
      <c r="AC573" s="106"/>
      <c r="AD573" s="106"/>
      <c r="AE573" s="106"/>
      <c r="AF573" s="106"/>
      <c r="AG573" s="106"/>
      <c r="AH573" s="106"/>
      <c r="AI573" s="106"/>
      <c r="AJ573" s="106"/>
      <c r="AK573" s="91"/>
      <c r="AL573" s="91"/>
      <c r="AM573" s="91"/>
      <c r="AN573" s="91"/>
      <c r="AO573" s="91"/>
      <c r="AP573" s="91"/>
      <c r="AQ573" s="91"/>
      <c r="AR573" s="91"/>
      <c r="AS573" s="91"/>
      <c r="AT573" s="91"/>
      <c r="AU573" s="91"/>
      <c r="AV573" s="91"/>
      <c r="AW573" s="91"/>
      <c r="AX573" s="91"/>
      <c r="AY573" s="91"/>
      <c r="AZ573" s="91"/>
      <c r="BA573" s="91"/>
      <c r="BB573" s="91"/>
      <c r="BC573" s="91"/>
      <c r="BD573" s="91"/>
      <c r="BE573" s="91"/>
      <c r="BF573" s="91"/>
      <c r="BG573" s="91"/>
      <c r="BH573" s="91"/>
      <c r="BI573" s="91"/>
    </row>
    <row r="574" spans="2:61" ht="12.75" customHeight="1">
      <c r="B574" s="1363" t="s">
        <v>359</v>
      </c>
      <c r="C574" s="549" t="s">
        <v>360</v>
      </c>
      <c r="D574" s="1373">
        <v>0.6</v>
      </c>
      <c r="E574" s="1010">
        <v>54</v>
      </c>
      <c r="F574" s="878">
        <v>55.2</v>
      </c>
      <c r="G574" s="879">
        <v>229.8</v>
      </c>
      <c r="H574" s="1107">
        <v>1632</v>
      </c>
      <c r="I574" s="1090" t="s">
        <v>65</v>
      </c>
      <c r="J574" s="1330">
        <v>0</v>
      </c>
      <c r="L574" s="91"/>
      <c r="M574" s="99"/>
      <c r="N574" s="91"/>
      <c r="O574" s="106"/>
      <c r="P574" s="5"/>
      <c r="Q574" s="11"/>
      <c r="V574" s="91"/>
      <c r="W574" s="91"/>
      <c r="X574" s="106"/>
      <c r="Y574" s="106"/>
      <c r="Z574" s="106"/>
      <c r="AA574" s="106"/>
      <c r="AB574" s="106"/>
      <c r="AC574" s="106"/>
      <c r="AD574" s="106"/>
      <c r="AE574" s="106"/>
      <c r="AF574" s="106"/>
      <c r="AG574" s="106"/>
      <c r="AH574" s="106"/>
      <c r="AI574" s="106"/>
      <c r="AJ574" s="106"/>
      <c r="AK574" s="91"/>
      <c r="AL574" s="91"/>
      <c r="AM574" s="91"/>
      <c r="AN574" s="91"/>
      <c r="AO574" s="91"/>
      <c r="AP574" s="91"/>
      <c r="AQ574" s="91"/>
      <c r="AR574" s="91"/>
      <c r="AS574" s="91"/>
      <c r="AT574" s="91"/>
      <c r="AU574" s="91"/>
      <c r="AV574" s="91"/>
      <c r="AW574" s="91"/>
      <c r="AX574" s="91"/>
      <c r="AY574" s="91"/>
      <c r="AZ574" s="91"/>
      <c r="BA574" s="91"/>
      <c r="BB574" s="91"/>
      <c r="BC574" s="91"/>
      <c r="BD574" s="91"/>
      <c r="BE574" s="91"/>
      <c r="BF574" s="91"/>
      <c r="BG574" s="91"/>
      <c r="BH574" s="91"/>
      <c r="BI574" s="91"/>
    </row>
    <row r="575" spans="2:61" ht="10.5" customHeight="1">
      <c r="B575" s="711"/>
      <c r="C575" s="1600" t="s">
        <v>578</v>
      </c>
      <c r="D575" s="1103"/>
      <c r="E575" s="1108"/>
      <c r="F575" s="1362"/>
      <c r="G575" s="1327"/>
      <c r="H575" s="1103"/>
      <c r="I575" s="1092" t="s">
        <v>66</v>
      </c>
      <c r="J575" s="1331">
        <v>0</v>
      </c>
      <c r="L575" s="91"/>
      <c r="M575" s="99"/>
      <c r="N575" s="91"/>
      <c r="O575" s="106"/>
      <c r="P575" s="5"/>
      <c r="Q575" s="11"/>
      <c r="V575" s="91"/>
      <c r="W575" s="91"/>
      <c r="X575" s="106"/>
      <c r="Y575" s="106"/>
      <c r="Z575" s="106"/>
      <c r="AA575" s="106"/>
      <c r="AB575" s="106"/>
      <c r="AC575" s="106"/>
      <c r="AD575" s="106"/>
      <c r="AE575" s="106"/>
      <c r="AF575" s="106"/>
      <c r="AG575" s="106"/>
      <c r="AH575" s="106"/>
      <c r="AI575" s="106"/>
      <c r="AJ575" s="106"/>
      <c r="AK575" s="91"/>
      <c r="AL575" s="91"/>
      <c r="AM575" s="91"/>
      <c r="AN575" s="91"/>
      <c r="AO575" s="91"/>
      <c r="AP575" s="91"/>
      <c r="AQ575" s="91"/>
      <c r="AR575" s="91"/>
      <c r="AS575" s="91"/>
      <c r="AT575" s="91"/>
      <c r="AU575" s="91"/>
      <c r="AV575" s="91"/>
      <c r="AW575" s="91"/>
      <c r="AX575" s="91"/>
      <c r="AY575" s="91"/>
      <c r="AZ575" s="91"/>
      <c r="BA575" s="91"/>
      <c r="BB575" s="91"/>
      <c r="BC575" s="91"/>
      <c r="BD575" s="91"/>
      <c r="BE575" s="91"/>
      <c r="BF575" s="91"/>
      <c r="BG575" s="91"/>
      <c r="BH575" s="91"/>
      <c r="BI575" s="91"/>
    </row>
    <row r="576" spans="2:61" ht="13.5" customHeight="1">
      <c r="B576" s="1364"/>
      <c r="C576" s="1354" t="s">
        <v>519</v>
      </c>
      <c r="D576" s="1371"/>
      <c r="E576" s="1359">
        <f>(E432+E461+E492+E521+E554)/5</f>
        <v>54</v>
      </c>
      <c r="F576" s="1995">
        <f t="shared" ref="F576:G576" si="1">(F432+F461+F492+F521+F554)/5</f>
        <v>55.2</v>
      </c>
      <c r="G576" s="1995">
        <f t="shared" si="1"/>
        <v>229.8</v>
      </c>
      <c r="H576" s="1996">
        <f>(H432+H461+H492+H521+H554)/5</f>
        <v>1632</v>
      </c>
      <c r="I576" s="488" t="s">
        <v>547</v>
      </c>
      <c r="J576" s="1332"/>
      <c r="L576" s="79"/>
      <c r="M576" s="112"/>
      <c r="N576" s="79"/>
      <c r="O576" s="106"/>
      <c r="V576" s="91"/>
      <c r="W576" s="91"/>
      <c r="X576" s="106"/>
      <c r="Y576" s="106"/>
      <c r="Z576" s="106"/>
      <c r="AA576" s="106"/>
      <c r="AB576" s="106"/>
      <c r="AC576" s="106"/>
      <c r="AD576" s="106"/>
      <c r="AE576" s="106"/>
      <c r="AF576" s="106"/>
      <c r="AG576" s="106"/>
      <c r="AH576" s="106"/>
      <c r="AI576" s="106"/>
      <c r="AJ576" s="106"/>
      <c r="AK576" s="91"/>
      <c r="AL576" s="91"/>
      <c r="AM576" s="91"/>
      <c r="AN576" s="91"/>
      <c r="AO576" s="91"/>
      <c r="AP576" s="91"/>
      <c r="AQ576" s="91"/>
      <c r="AR576" s="91"/>
      <c r="AS576" s="91"/>
      <c r="AT576" s="91"/>
      <c r="AU576" s="91"/>
      <c r="AV576" s="91"/>
      <c r="AW576" s="91"/>
      <c r="AX576" s="91"/>
      <c r="AY576" s="91"/>
      <c r="AZ576" s="91"/>
      <c r="BA576" s="91"/>
      <c r="BB576" s="91"/>
      <c r="BC576" s="91"/>
      <c r="BD576" s="91"/>
      <c r="BE576" s="91"/>
      <c r="BF576" s="91"/>
      <c r="BG576" s="91"/>
      <c r="BH576" s="91"/>
      <c r="BI576" s="91"/>
    </row>
    <row r="577" spans="2:61" ht="12.75" customHeight="1" thickBot="1">
      <c r="B577" s="1392"/>
      <c r="C577" s="1393" t="s">
        <v>530</v>
      </c>
      <c r="D577" s="1394" t="s">
        <v>47</v>
      </c>
      <c r="E577" s="1997">
        <v>0</v>
      </c>
      <c r="F577" s="1998">
        <v>0</v>
      </c>
      <c r="G577" s="1998">
        <v>0</v>
      </c>
      <c r="H577" s="1999">
        <v>0</v>
      </c>
      <c r="I577" s="489" t="s">
        <v>496</v>
      </c>
      <c r="J577" s="1336">
        <v>0</v>
      </c>
      <c r="L577" s="79"/>
      <c r="M577" s="112"/>
      <c r="N577" s="79"/>
      <c r="O577" s="106"/>
      <c r="V577" s="91"/>
      <c r="W577" s="91"/>
      <c r="X577" s="106"/>
      <c r="Y577" s="106"/>
      <c r="Z577" s="106"/>
      <c r="AA577" s="106"/>
      <c r="AB577" s="106"/>
      <c r="AC577" s="106"/>
      <c r="AD577" s="106"/>
      <c r="AE577" s="106"/>
      <c r="AF577" s="106"/>
      <c r="AG577" s="106"/>
      <c r="AH577" s="106"/>
      <c r="AI577" s="106"/>
      <c r="AJ577" s="106"/>
      <c r="AK577" s="91"/>
      <c r="AL577" s="91"/>
      <c r="AM577" s="91"/>
      <c r="AN577" s="91"/>
      <c r="AO577" s="91"/>
      <c r="AP577" s="91"/>
      <c r="AQ577" s="91"/>
      <c r="AR577" s="91"/>
      <c r="AS577" s="91"/>
      <c r="AT577" s="91"/>
      <c r="AU577" s="91"/>
      <c r="AV577" s="91"/>
      <c r="AW577" s="91"/>
      <c r="AX577" s="91"/>
      <c r="AY577" s="91"/>
      <c r="AZ577" s="91"/>
      <c r="BA577" s="91"/>
      <c r="BB577" s="91"/>
      <c r="BC577" s="91"/>
      <c r="BD577" s="91"/>
      <c r="BE577" s="91"/>
      <c r="BF577" s="91"/>
      <c r="BG577" s="91"/>
      <c r="BH577" s="91"/>
      <c r="BI577" s="91"/>
    </row>
    <row r="578" spans="2:61" ht="8.25" customHeight="1" thickBot="1">
      <c r="L578" s="5"/>
      <c r="M578" s="1131"/>
      <c r="N578" s="1132"/>
      <c r="O578" s="172"/>
      <c r="V578" s="91"/>
      <c r="W578" s="91"/>
      <c r="X578" s="106"/>
      <c r="Y578" s="106"/>
      <c r="Z578" s="106"/>
      <c r="AA578" s="106"/>
      <c r="AB578" s="106"/>
      <c r="AC578" s="106"/>
      <c r="AD578" s="106"/>
      <c r="AE578" s="106"/>
      <c r="AF578" s="106"/>
      <c r="AG578" s="106"/>
      <c r="AH578" s="106"/>
      <c r="AI578" s="106"/>
      <c r="AJ578" s="106"/>
      <c r="AK578" s="91"/>
      <c r="AL578" s="91"/>
      <c r="AM578" s="91"/>
      <c r="AN578" s="91"/>
      <c r="AO578" s="91"/>
      <c r="AP578" s="91"/>
      <c r="AQ578" s="91"/>
      <c r="AR578" s="91"/>
      <c r="AS578" s="91"/>
      <c r="AT578" s="91"/>
      <c r="AU578" s="91"/>
      <c r="AV578" s="91"/>
      <c r="AW578" s="91"/>
      <c r="AX578" s="91"/>
      <c r="AY578" s="91"/>
      <c r="AZ578" s="91"/>
      <c r="BA578" s="91"/>
      <c r="BB578" s="91"/>
      <c r="BC578" s="91"/>
      <c r="BD578" s="91"/>
      <c r="BE578" s="91"/>
      <c r="BF578" s="91"/>
      <c r="BG578" s="91"/>
      <c r="BH578" s="91"/>
      <c r="BI578" s="91"/>
    </row>
    <row r="579" spans="2:61" ht="10.5" customHeight="1">
      <c r="B579" s="243"/>
      <c r="C579" s="1365"/>
      <c r="D579" s="1366"/>
      <c r="E579" s="1346"/>
      <c r="F579" s="1057"/>
      <c r="G579" s="1347"/>
      <c r="H579" s="1348"/>
      <c r="I579" s="1571" t="s">
        <v>323</v>
      </c>
      <c r="J579" s="1329">
        <v>0</v>
      </c>
      <c r="O579" s="1378"/>
      <c r="V579" s="91"/>
      <c r="W579" s="91"/>
      <c r="X579" s="106"/>
      <c r="Y579" s="106"/>
      <c r="Z579" s="106"/>
      <c r="AA579" s="106"/>
      <c r="AB579" s="106"/>
      <c r="AC579" s="106"/>
      <c r="AD579" s="106"/>
      <c r="AE579" s="106"/>
      <c r="AF579" s="106"/>
      <c r="AG579" s="106"/>
      <c r="AH579" s="106"/>
      <c r="AI579" s="106"/>
      <c r="AJ579" s="106"/>
      <c r="AK579" s="91"/>
      <c r="AL579" s="91"/>
      <c r="AM579" s="91"/>
      <c r="AN579" s="91"/>
      <c r="AO579" s="91"/>
      <c r="AP579" s="91"/>
      <c r="AQ579" s="91"/>
      <c r="AR579" s="91"/>
      <c r="AS579" s="91"/>
      <c r="AT579" s="91"/>
      <c r="AU579" s="91"/>
      <c r="AV579" s="91"/>
      <c r="AW579" s="91"/>
      <c r="AX579" s="91"/>
      <c r="AY579" s="91"/>
      <c r="AZ579" s="91"/>
      <c r="BA579" s="91"/>
      <c r="BB579" s="91"/>
      <c r="BC579" s="91"/>
      <c r="BD579" s="91"/>
      <c r="BE579" s="91"/>
      <c r="BF579" s="91"/>
      <c r="BG579" s="91"/>
      <c r="BH579" s="91"/>
      <c r="BI579" s="91"/>
    </row>
    <row r="580" spans="2:61" ht="12.75" customHeight="1">
      <c r="B580" s="1369" t="s">
        <v>359</v>
      </c>
      <c r="C580" s="1367" t="s">
        <v>360</v>
      </c>
      <c r="D580" s="1587">
        <v>0.6</v>
      </c>
      <c r="E580" s="1010">
        <v>54</v>
      </c>
      <c r="F580" s="878">
        <v>55.2</v>
      </c>
      <c r="G580" s="879">
        <v>229.8</v>
      </c>
      <c r="H580" s="1107">
        <v>1632</v>
      </c>
      <c r="I580" s="1572" t="s">
        <v>65</v>
      </c>
      <c r="J580" s="1330">
        <v>0</v>
      </c>
      <c r="O580" s="555"/>
      <c r="V580" s="91"/>
      <c r="W580" s="91"/>
      <c r="X580" s="106"/>
      <c r="Y580" s="106"/>
      <c r="Z580" s="106"/>
      <c r="AA580" s="106"/>
      <c r="AB580" s="106"/>
      <c r="AC580" s="106"/>
      <c r="AD580" s="106"/>
      <c r="AE580" s="106"/>
      <c r="AF580" s="106"/>
      <c r="AG580" s="106"/>
      <c r="AH580" s="106"/>
      <c r="AI580" s="106"/>
      <c r="AJ580" s="106"/>
      <c r="AK580" s="91"/>
      <c r="AL580" s="91"/>
      <c r="AM580" s="91"/>
      <c r="AN580" s="91"/>
      <c r="AO580" s="91"/>
      <c r="AP580" s="91"/>
      <c r="AQ580" s="91"/>
      <c r="AR580" s="91"/>
      <c r="AS580" s="91"/>
      <c r="AT580" s="91"/>
      <c r="AU580" s="91"/>
      <c r="AV580" s="91"/>
      <c r="AW580" s="91"/>
      <c r="AX580" s="91"/>
      <c r="AY580" s="91"/>
      <c r="AZ580" s="91"/>
      <c r="BA580" s="91"/>
      <c r="BB580" s="91"/>
      <c r="BC580" s="91"/>
      <c r="BD580" s="91"/>
      <c r="BE580" s="91"/>
      <c r="BF580" s="91"/>
      <c r="BG580" s="91"/>
      <c r="BH580" s="91"/>
      <c r="BI580" s="91"/>
    </row>
    <row r="581" spans="2:61" ht="10.5" customHeight="1">
      <c r="B581" s="55"/>
      <c r="C581" s="11"/>
      <c r="D581" s="5"/>
      <c r="E581" s="1374"/>
      <c r="F581" s="1362"/>
      <c r="G581" s="1327"/>
      <c r="H581" s="1103"/>
      <c r="I581" s="1573" t="s">
        <v>66</v>
      </c>
      <c r="J581" s="1331">
        <v>0</v>
      </c>
      <c r="O581" s="106"/>
      <c r="V581" s="91"/>
      <c r="W581" s="91"/>
      <c r="X581" s="106"/>
      <c r="Y581" s="106"/>
      <c r="Z581" s="106"/>
      <c r="AA581" s="106"/>
      <c r="AB581" s="106"/>
      <c r="AC581" s="106"/>
      <c r="AD581" s="106"/>
      <c r="AE581" s="106"/>
      <c r="AF581" s="106"/>
      <c r="AG581" s="106"/>
      <c r="AH581" s="106"/>
      <c r="AI581" s="106"/>
      <c r="AJ581" s="106"/>
      <c r="AK581" s="91"/>
      <c r="AL581" s="91"/>
      <c r="AM581" s="91"/>
      <c r="AN581" s="91"/>
      <c r="AO581" s="91"/>
      <c r="AP581" s="91"/>
      <c r="AQ581" s="91"/>
      <c r="AR581" s="91"/>
      <c r="AS581" s="91"/>
      <c r="AT581" s="91"/>
      <c r="AU581" s="91"/>
      <c r="AV581" s="91"/>
      <c r="AW581" s="91"/>
      <c r="AX581" s="91"/>
      <c r="AY581" s="91"/>
      <c r="AZ581" s="91"/>
      <c r="BA581" s="91"/>
      <c r="BB581" s="91"/>
      <c r="BC581" s="91"/>
      <c r="BD581" s="91"/>
      <c r="BE581" s="91"/>
      <c r="BF581" s="91"/>
      <c r="BG581" s="91"/>
      <c r="BH581" s="91"/>
      <c r="BI581" s="91"/>
    </row>
    <row r="582" spans="2:61" ht="12.75" customHeight="1" thickBot="1">
      <c r="B582" s="1594"/>
      <c r="C582" s="1595" t="s">
        <v>577</v>
      </c>
      <c r="D582" s="1596"/>
      <c r="E582" s="1269">
        <f>(E83+E112+E145+E174+E207+E259+E287+E319+E347+E380+E432+E461+E492+E521+E554)/15</f>
        <v>53.999999999999993</v>
      </c>
      <c r="F582" s="1270">
        <f>(F83+F112+F145+F174+F207+F259+F287+F319+F347+F380+F432+F461+F492+F521+F554)/15</f>
        <v>55.2</v>
      </c>
      <c r="G582" s="1270">
        <f>(G83+G112+G145+G174+G207+G259+G287+G319+G347+G380+G432+G461+G492+G521+G554)/15</f>
        <v>229.79999999999998</v>
      </c>
      <c r="H582" s="1271">
        <f>(H83+H112+H145+H174+H207+H259+H287+H319+H347+H380+H432+H461+H492+H521+H554)/15</f>
        <v>1631.9998666666665</v>
      </c>
      <c r="I582" s="1095" t="s">
        <v>547</v>
      </c>
      <c r="J582" s="1332"/>
      <c r="O582" s="591"/>
      <c r="V582" s="91"/>
      <c r="W582" s="91"/>
      <c r="X582" s="106"/>
      <c r="Y582" s="106"/>
      <c r="Z582" s="106"/>
      <c r="AA582" s="106"/>
      <c r="AB582" s="106"/>
      <c r="AC582" s="106"/>
      <c r="AD582" s="106"/>
      <c r="AE582" s="106"/>
      <c r="AF582" s="106"/>
      <c r="AG582" s="106"/>
      <c r="AH582" s="106"/>
      <c r="AI582" s="106"/>
      <c r="AJ582" s="106"/>
      <c r="AK582" s="91"/>
      <c r="AL582" s="91"/>
      <c r="AM582" s="91"/>
      <c r="AN582" s="91"/>
      <c r="AO582" s="91"/>
      <c r="AP582" s="91"/>
      <c r="AQ582" s="91"/>
      <c r="AR582" s="91"/>
      <c r="AS582" s="91"/>
      <c r="AT582" s="91"/>
      <c r="AU582" s="91"/>
      <c r="AV582" s="91"/>
      <c r="AW582" s="91"/>
      <c r="AX582" s="91"/>
      <c r="AY582" s="91"/>
      <c r="AZ582" s="91"/>
      <c r="BA582" s="91"/>
      <c r="BB582" s="91"/>
      <c r="BC582" s="91"/>
      <c r="BD582" s="91"/>
      <c r="BE582" s="91"/>
      <c r="BF582" s="91"/>
      <c r="BG582" s="91"/>
      <c r="BH582" s="91"/>
      <c r="BI582" s="91"/>
    </row>
    <row r="583" spans="2:61" ht="13.5" customHeight="1" thickBot="1">
      <c r="B583" s="1591"/>
      <c r="C583" s="1592" t="s">
        <v>530</v>
      </c>
      <c r="D583" s="1593" t="s">
        <v>47</v>
      </c>
      <c r="E583" s="1588">
        <v>0</v>
      </c>
      <c r="F583" s="1589">
        <v>0</v>
      </c>
      <c r="G583" s="1589">
        <v>0</v>
      </c>
      <c r="H583" s="1590">
        <v>0</v>
      </c>
      <c r="I583" s="1094" t="s">
        <v>496</v>
      </c>
      <c r="J583" s="1336">
        <v>0</v>
      </c>
      <c r="O583" s="106"/>
      <c r="V583" s="91"/>
      <c r="W583" s="91"/>
      <c r="X583" s="106"/>
      <c r="Y583" s="106"/>
      <c r="Z583" s="106"/>
      <c r="AA583" s="106"/>
      <c r="AB583" s="106"/>
      <c r="AC583" s="106"/>
      <c r="AD583" s="106"/>
      <c r="AE583" s="106"/>
      <c r="AF583" s="106"/>
      <c r="AG583" s="106"/>
      <c r="AH583" s="106"/>
      <c r="AI583" s="106"/>
      <c r="AJ583" s="106"/>
      <c r="AK583" s="91"/>
      <c r="AL583" s="91"/>
      <c r="AM583" s="91"/>
      <c r="AN583" s="91"/>
      <c r="AO583" s="91"/>
      <c r="AP583" s="91"/>
      <c r="AQ583" s="91"/>
      <c r="AR583" s="91"/>
      <c r="AS583" s="91"/>
      <c r="AT583" s="91"/>
      <c r="AU583" s="91"/>
      <c r="AV583" s="91"/>
      <c r="AW583" s="91"/>
      <c r="AX583" s="91"/>
      <c r="AY583" s="91"/>
      <c r="AZ583" s="91"/>
      <c r="BA583" s="91"/>
      <c r="BB583" s="91"/>
      <c r="BC583" s="91"/>
      <c r="BD583" s="91"/>
      <c r="BE583" s="91"/>
      <c r="BF583" s="91"/>
      <c r="BG583" s="91"/>
      <c r="BH583" s="91"/>
      <c r="BI583" s="91"/>
    </row>
    <row r="584" spans="2:61">
      <c r="C584" t="s">
        <v>15</v>
      </c>
      <c r="D584"/>
      <c r="E584" s="6"/>
      <c r="F584"/>
      <c r="G584"/>
      <c r="H584"/>
      <c r="O584" s="596"/>
      <c r="P584" s="106"/>
      <c r="V584" s="91"/>
      <c r="W584" s="91"/>
      <c r="X584" s="106"/>
      <c r="Y584" s="106"/>
      <c r="Z584" s="106"/>
      <c r="AA584" s="106"/>
      <c r="AB584" s="106"/>
      <c r="AC584" s="106"/>
      <c r="AD584" s="106"/>
      <c r="AE584" s="106"/>
      <c r="AF584" s="106"/>
      <c r="AG584" s="106"/>
      <c r="AH584" s="106"/>
      <c r="AI584" s="106"/>
      <c r="AJ584" s="106"/>
      <c r="AK584" s="91"/>
      <c r="AL584" s="91"/>
      <c r="AM584" s="91"/>
      <c r="AN584" s="91"/>
      <c r="AO584" s="91"/>
      <c r="AP584" s="91"/>
      <c r="AQ584" s="91"/>
      <c r="AR584" s="91"/>
      <c r="AS584" s="91"/>
      <c r="AT584" s="91"/>
      <c r="AU584" s="91"/>
      <c r="AV584" s="91"/>
      <c r="AW584" s="91"/>
      <c r="AX584" s="91"/>
      <c r="AY584" s="91"/>
      <c r="AZ584" s="91"/>
      <c r="BA584" s="91"/>
      <c r="BB584" s="91"/>
      <c r="BC584" s="91"/>
      <c r="BD584" s="91"/>
      <c r="BE584" s="91"/>
      <c r="BF584" s="91"/>
      <c r="BG584" s="91"/>
      <c r="BH584" s="91"/>
      <c r="BI584" s="91"/>
    </row>
    <row r="585" spans="2:61" ht="10.5" customHeight="1">
      <c r="B585" s="57">
        <v>1</v>
      </c>
      <c r="C585" s="56" t="s">
        <v>16</v>
      </c>
      <c r="D585" s="56"/>
      <c r="E585" s="60"/>
      <c r="F585" s="56" t="s">
        <v>17</v>
      </c>
      <c r="G585" s="56"/>
      <c r="H585" s="56"/>
      <c r="O585" s="106"/>
      <c r="P585" s="106"/>
      <c r="V585" s="91"/>
      <c r="W585" s="91"/>
      <c r="X585" s="106"/>
      <c r="Y585" s="106"/>
      <c r="Z585" s="106"/>
      <c r="AA585" s="106"/>
      <c r="AB585" s="106"/>
      <c r="AC585" s="106"/>
      <c r="AD585" s="106"/>
      <c r="AE585" s="106"/>
      <c r="AF585" s="106"/>
      <c r="AG585" s="106"/>
      <c r="AH585" s="106"/>
      <c r="AI585" s="106"/>
      <c r="AJ585" s="106"/>
      <c r="AK585" s="91"/>
      <c r="AL585" s="91"/>
      <c r="AM585" s="91"/>
      <c r="AN585" s="91"/>
      <c r="AO585" s="91"/>
      <c r="AP585" s="91"/>
      <c r="AQ585" s="91"/>
      <c r="AR585" s="91"/>
      <c r="AS585" s="91"/>
      <c r="AT585" s="91"/>
      <c r="AU585" s="91"/>
      <c r="AV585" s="91"/>
      <c r="AW585" s="91"/>
      <c r="AX585" s="91"/>
      <c r="AY585" s="91"/>
      <c r="AZ585" s="91"/>
      <c r="BA585" s="91"/>
      <c r="BB585" s="91"/>
      <c r="BC585" s="91"/>
      <c r="BD585" s="91"/>
      <c r="BE585" s="91"/>
      <c r="BF585" s="91"/>
      <c r="BG585" s="91"/>
      <c r="BH585" s="91"/>
      <c r="BI585" s="91"/>
    </row>
    <row r="586" spans="2:61" ht="13.5" customHeight="1">
      <c r="B586" s="57"/>
      <c r="C586" s="56" t="s">
        <v>18</v>
      </c>
      <c r="D586" s="56"/>
      <c r="E586" s="60"/>
      <c r="F586" s="56"/>
      <c r="G586" s="59"/>
      <c r="H586" s="56"/>
      <c r="O586" s="106"/>
      <c r="P586" s="106"/>
      <c r="V586" s="91"/>
      <c r="W586" s="91"/>
      <c r="X586" s="106"/>
      <c r="Y586" s="106"/>
      <c r="Z586" s="106"/>
      <c r="AA586" s="106"/>
      <c r="AB586" s="106"/>
      <c r="AC586" s="106"/>
      <c r="AD586" s="106"/>
      <c r="AE586" s="106"/>
      <c r="AF586" s="106"/>
      <c r="AG586" s="106"/>
      <c r="AH586" s="106"/>
      <c r="AI586" s="106"/>
      <c r="AJ586" s="106"/>
      <c r="AK586" s="91"/>
      <c r="AL586" s="91"/>
      <c r="AM586" s="91"/>
      <c r="AN586" s="91"/>
      <c r="AO586" s="91"/>
      <c r="AP586" s="91"/>
      <c r="AQ586" s="91"/>
      <c r="AR586" s="91"/>
      <c r="AS586" s="91"/>
      <c r="AT586" s="91"/>
      <c r="AU586" s="91"/>
      <c r="AV586" s="91"/>
      <c r="AW586" s="91"/>
      <c r="AX586" s="91"/>
      <c r="AY586" s="91"/>
      <c r="AZ586" s="91"/>
      <c r="BA586" s="91"/>
      <c r="BB586" s="91"/>
      <c r="BC586" s="91"/>
      <c r="BD586" s="91"/>
      <c r="BE586" s="91"/>
      <c r="BF586" s="91"/>
      <c r="BG586" s="91"/>
      <c r="BH586" s="91"/>
      <c r="BI586" s="91"/>
    </row>
    <row r="587" spans="2:61" ht="12" customHeight="1">
      <c r="B587">
        <v>2</v>
      </c>
      <c r="C587" s="467" t="s">
        <v>464</v>
      </c>
      <c r="D587" s="56"/>
      <c r="E587" s="60"/>
      <c r="F587" s="56"/>
      <c r="G587" s="56"/>
      <c r="H587" s="56"/>
      <c r="O587" s="106"/>
      <c r="P587" s="106"/>
      <c r="V587" s="91"/>
      <c r="W587" s="91"/>
      <c r="X587" s="106"/>
      <c r="Y587" s="106"/>
      <c r="Z587" s="106"/>
      <c r="AA587" s="106"/>
      <c r="AB587" s="106"/>
      <c r="AC587" s="106"/>
      <c r="AD587" s="106"/>
      <c r="AE587" s="106"/>
      <c r="AF587" s="106"/>
      <c r="AG587" s="106"/>
      <c r="AH587" s="106"/>
      <c r="AI587" s="106"/>
      <c r="AJ587" s="106"/>
      <c r="AK587" s="91"/>
      <c r="AL587" s="91"/>
      <c r="AM587" s="91"/>
      <c r="AN587" s="91"/>
      <c r="AO587" s="91"/>
      <c r="AP587" s="91"/>
      <c r="AQ587" s="91"/>
      <c r="AR587" s="91"/>
      <c r="AS587" s="91"/>
      <c r="AT587" s="91"/>
      <c r="AU587" s="91"/>
      <c r="AV587" s="91"/>
      <c r="AW587" s="91"/>
      <c r="AX587" s="91"/>
      <c r="AY587" s="91"/>
      <c r="AZ587" s="91"/>
      <c r="BA587" s="91"/>
      <c r="BB587" s="91"/>
      <c r="BC587" s="91"/>
      <c r="BD587" s="91"/>
      <c r="BE587" s="91"/>
      <c r="BF587" s="91"/>
      <c r="BG587" s="91"/>
      <c r="BH587" s="91"/>
      <c r="BI587" s="91"/>
    </row>
    <row r="588" spans="2:61" ht="12" customHeight="1">
      <c r="C588" s="467" t="s">
        <v>465</v>
      </c>
      <c r="D588" s="56"/>
      <c r="E588" s="60"/>
      <c r="F588" s="56"/>
      <c r="G588" s="59"/>
      <c r="H588" s="56"/>
      <c r="P588" s="106"/>
      <c r="V588" s="91"/>
      <c r="W588" s="91"/>
      <c r="X588" s="106"/>
      <c r="Y588" s="106"/>
      <c r="Z588" s="106"/>
      <c r="AA588" s="106"/>
      <c r="AB588" s="106"/>
      <c r="AC588" s="106"/>
      <c r="AD588" s="106"/>
      <c r="AE588" s="106"/>
      <c r="AF588" s="106"/>
      <c r="AG588" s="106"/>
      <c r="AH588" s="106"/>
      <c r="AI588" s="106"/>
      <c r="AJ588" s="106"/>
      <c r="AK588" s="91"/>
      <c r="AL588" s="91"/>
      <c r="AM588" s="91"/>
      <c r="AN588" s="91"/>
      <c r="AO588" s="91"/>
      <c r="AP588" s="91"/>
      <c r="AQ588" s="91"/>
      <c r="AR588" s="91"/>
      <c r="AS588" s="91"/>
      <c r="AT588" s="91"/>
      <c r="AU588" s="91"/>
      <c r="AV588" s="91"/>
      <c r="AW588" s="91"/>
      <c r="AX588" s="91"/>
      <c r="AY588" s="91"/>
      <c r="AZ588" s="91"/>
      <c r="BA588" s="91"/>
      <c r="BB588" s="91"/>
      <c r="BC588" s="91"/>
      <c r="BD588" s="91"/>
      <c r="BE588" s="91"/>
      <c r="BF588" s="91"/>
      <c r="BG588" s="91"/>
      <c r="BH588" s="91"/>
      <c r="BI588" s="91"/>
    </row>
    <row r="589" spans="2:61" ht="12" customHeight="1">
      <c r="B589">
        <v>3</v>
      </c>
      <c r="C589" s="467" t="s">
        <v>466</v>
      </c>
      <c r="D589" s="467"/>
      <c r="E589" s="467"/>
      <c r="F589" s="467"/>
      <c r="G589" s="467"/>
      <c r="H589" s="467"/>
      <c r="I589" s="467"/>
      <c r="P589" s="106"/>
      <c r="V589" s="91"/>
      <c r="W589" s="91"/>
      <c r="X589" s="106"/>
      <c r="Y589" s="106"/>
      <c r="Z589" s="106"/>
      <c r="AA589" s="106"/>
      <c r="AB589" s="106"/>
      <c r="AC589" s="106"/>
      <c r="AD589" s="106"/>
      <c r="AE589" s="106"/>
      <c r="AF589" s="106"/>
      <c r="AG589" s="106"/>
      <c r="AH589" s="106"/>
      <c r="AI589" s="106"/>
      <c r="AJ589" s="106"/>
      <c r="AK589" s="91"/>
      <c r="AL589" s="91"/>
      <c r="AM589" s="91"/>
      <c r="AN589" s="91"/>
      <c r="AO589" s="91"/>
      <c r="AP589" s="91"/>
      <c r="AQ589" s="91"/>
      <c r="AR589" s="91"/>
      <c r="AS589" s="91"/>
      <c r="AT589" s="91"/>
      <c r="AU589" s="91"/>
      <c r="AV589" s="91"/>
      <c r="AW589" s="91"/>
      <c r="AX589" s="91"/>
      <c r="AY589" s="91"/>
      <c r="AZ589" s="91"/>
      <c r="BA589" s="91"/>
      <c r="BB589" s="91"/>
      <c r="BC589" s="91"/>
      <c r="BD589" s="91"/>
      <c r="BE589" s="91"/>
      <c r="BF589" s="91"/>
      <c r="BG589" s="91"/>
      <c r="BH589" s="91"/>
      <c r="BI589" s="91"/>
    </row>
    <row r="590" spans="2:61" ht="12" customHeight="1">
      <c r="C590" s="467" t="s">
        <v>467</v>
      </c>
      <c r="D590" s="467"/>
      <c r="E590" s="467"/>
      <c r="F590" s="467"/>
      <c r="G590" s="467"/>
      <c r="H590" s="467"/>
      <c r="P590" s="106"/>
      <c r="V590" s="91"/>
      <c r="W590" s="91"/>
      <c r="X590" s="106"/>
      <c r="Y590" s="106"/>
      <c r="Z590" s="106"/>
      <c r="AA590" s="106"/>
      <c r="AB590" s="106"/>
      <c r="AC590" s="106"/>
      <c r="AD590" s="106"/>
      <c r="AE590" s="106"/>
      <c r="AF590" s="106"/>
      <c r="AG590" s="106"/>
      <c r="AH590" s="106"/>
      <c r="AI590" s="106"/>
      <c r="AJ590" s="106"/>
      <c r="AK590" s="91"/>
      <c r="AL590" s="91"/>
      <c r="AM590" s="91"/>
      <c r="AN590" s="91"/>
      <c r="AO590" s="91"/>
      <c r="AP590" s="91"/>
      <c r="AQ590" s="91"/>
      <c r="AR590" s="91"/>
      <c r="AS590" s="91"/>
      <c r="AT590" s="91"/>
      <c r="AU590" s="91"/>
      <c r="AV590" s="91"/>
      <c r="AW590" s="91"/>
      <c r="AX590" s="91"/>
      <c r="AY590" s="91"/>
      <c r="AZ590" s="91"/>
      <c r="BA590" s="91"/>
      <c r="BB590" s="91"/>
      <c r="BC590" s="91"/>
      <c r="BD590" s="91"/>
      <c r="BE590" s="91"/>
      <c r="BF590" s="91"/>
      <c r="BG590" s="91"/>
      <c r="BH590" s="91"/>
      <c r="BI590" s="91"/>
    </row>
    <row r="591" spans="2:61" ht="10.5" customHeight="1">
      <c r="B591">
        <v>4</v>
      </c>
      <c r="C591" s="467" t="s">
        <v>468</v>
      </c>
      <c r="D591" s="467"/>
      <c r="E591" s="467"/>
      <c r="F591" s="467"/>
      <c r="G591" s="467"/>
      <c r="H591" s="467"/>
      <c r="J591" s="467"/>
      <c r="P591" s="106"/>
      <c r="V591" s="91"/>
      <c r="W591" s="91"/>
      <c r="X591" s="106"/>
      <c r="Y591" s="106"/>
      <c r="Z591" s="106"/>
      <c r="AA591" s="106"/>
      <c r="AB591" s="106"/>
      <c r="AC591" s="106"/>
      <c r="AD591" s="106"/>
      <c r="AE591" s="106"/>
      <c r="AF591" s="106"/>
      <c r="AG591" s="106"/>
      <c r="AH591" s="106"/>
      <c r="AI591" s="106"/>
      <c r="AJ591" s="106"/>
      <c r="AK591" s="91"/>
      <c r="AL591" s="91"/>
      <c r="AM591" s="91"/>
      <c r="AN591" s="91"/>
      <c r="AO591" s="91"/>
      <c r="AP591" s="91"/>
      <c r="AQ591" s="91"/>
      <c r="AR591" s="91"/>
      <c r="AS591" s="91"/>
      <c r="AT591" s="91"/>
      <c r="AU591" s="91"/>
      <c r="AV591" s="91"/>
      <c r="AW591" s="91"/>
      <c r="AX591" s="91"/>
      <c r="AY591" s="91"/>
      <c r="AZ591" s="91"/>
      <c r="BA591" s="91"/>
      <c r="BB591" s="91"/>
      <c r="BC591" s="91"/>
      <c r="BD591" s="91"/>
      <c r="BE591" s="91"/>
      <c r="BF591" s="91"/>
      <c r="BG591" s="91"/>
      <c r="BH591" s="91"/>
      <c r="BI591" s="91"/>
    </row>
    <row r="592" spans="2:61" ht="12" customHeight="1">
      <c r="C592" s="467" t="s">
        <v>469</v>
      </c>
      <c r="D592" s="467"/>
      <c r="E592" s="467"/>
      <c r="F592" s="467"/>
      <c r="G592" s="467"/>
      <c r="H592" s="467"/>
      <c r="I592" s="467"/>
      <c r="J592" s="2"/>
      <c r="P592" s="106"/>
      <c r="V592" s="91"/>
      <c r="W592" s="91"/>
      <c r="X592" s="106"/>
      <c r="Y592" s="106"/>
      <c r="Z592" s="106"/>
      <c r="AA592" s="106"/>
      <c r="AB592" s="106"/>
      <c r="AC592" s="106"/>
      <c r="AD592" s="106"/>
      <c r="AE592" s="106"/>
      <c r="AF592" s="106"/>
      <c r="AG592" s="106"/>
      <c r="AH592" s="106"/>
      <c r="AI592" s="106"/>
      <c r="AJ592" s="106"/>
      <c r="AK592" s="91"/>
      <c r="AL592" s="91"/>
      <c r="AM592" s="91"/>
      <c r="AN592" s="91"/>
      <c r="AO592" s="91"/>
      <c r="AP592" s="91"/>
      <c r="AQ592" s="91"/>
      <c r="AR592" s="91"/>
      <c r="AS592" s="91"/>
      <c r="AT592" s="91"/>
      <c r="AU592" s="91"/>
      <c r="AV592" s="91"/>
      <c r="AW592" s="91"/>
      <c r="AX592" s="91"/>
      <c r="AY592" s="91"/>
      <c r="AZ592" s="91"/>
      <c r="BA592" s="91"/>
      <c r="BB592" s="91"/>
      <c r="BC592" s="91"/>
      <c r="BD592" s="91"/>
      <c r="BE592" s="91"/>
      <c r="BF592" s="91"/>
      <c r="BG592" s="91"/>
      <c r="BH592" s="91"/>
      <c r="BI592" s="91"/>
    </row>
    <row r="593" spans="2:61" ht="12" customHeight="1">
      <c r="C593" s="467" t="s">
        <v>470</v>
      </c>
      <c r="D593" s="467"/>
      <c r="E593" s="467"/>
      <c r="F593" s="467"/>
      <c r="G593" s="467"/>
      <c r="H593" s="467"/>
      <c r="I593" s="467"/>
      <c r="J593" s="467"/>
      <c r="P593" s="106"/>
      <c r="V593" s="91"/>
      <c r="W593" s="91"/>
      <c r="X593" s="106"/>
      <c r="Y593" s="106"/>
      <c r="Z593" s="106"/>
      <c r="AA593" s="106"/>
      <c r="AB593" s="106"/>
      <c r="AC593" s="106"/>
      <c r="AD593" s="106"/>
      <c r="AE593" s="106"/>
      <c r="AF593" s="106"/>
      <c r="AG593" s="106"/>
      <c r="AH593" s="106"/>
      <c r="AI593" s="106"/>
      <c r="AJ593" s="106"/>
      <c r="AK593" s="91"/>
      <c r="AL593" s="91"/>
      <c r="AM593" s="91"/>
      <c r="AN593" s="91"/>
      <c r="AO593" s="91"/>
      <c r="AP593" s="91"/>
      <c r="AQ593" s="91"/>
      <c r="AR593" s="91"/>
      <c r="AS593" s="91"/>
      <c r="AT593" s="91"/>
      <c r="AU593" s="91"/>
      <c r="AV593" s="91"/>
      <c r="AW593" s="91"/>
      <c r="AX593" s="91"/>
      <c r="AY593" s="91"/>
      <c r="AZ593" s="91"/>
      <c r="BA593" s="91"/>
      <c r="BB593" s="91"/>
      <c r="BC593" s="91"/>
      <c r="BD593" s="91"/>
      <c r="BE593" s="91"/>
      <c r="BF593" s="91"/>
      <c r="BG593" s="91"/>
      <c r="BH593" s="91"/>
      <c r="BI593" s="91"/>
    </row>
    <row r="594" spans="2:61" ht="12.75" customHeight="1">
      <c r="B594" s="21" t="s">
        <v>137</v>
      </c>
      <c r="D594"/>
      <c r="E594"/>
      <c r="F594"/>
      <c r="G594"/>
      <c r="H594" t="s">
        <v>138</v>
      </c>
      <c r="P594" s="106"/>
      <c r="V594" s="91"/>
      <c r="W594" s="91"/>
      <c r="X594" s="106"/>
      <c r="Y594" s="106"/>
      <c r="Z594" s="106"/>
      <c r="AA594" s="106"/>
      <c r="AB594" s="106"/>
      <c r="AC594" s="106"/>
      <c r="AD594" s="106"/>
      <c r="AE594" s="106"/>
      <c r="AF594" s="106"/>
      <c r="AG594" s="106"/>
      <c r="AH594" s="106"/>
      <c r="AI594" s="106"/>
      <c r="AJ594" s="106"/>
      <c r="AK594" s="91"/>
      <c r="AL594" s="91"/>
      <c r="AM594" s="91"/>
      <c r="AN594" s="91"/>
      <c r="AO594" s="91"/>
      <c r="AP594" s="91"/>
      <c r="AQ594" s="91"/>
      <c r="AR594" s="91"/>
      <c r="AS594" s="91"/>
      <c r="AT594" s="91"/>
      <c r="AU594" s="91"/>
      <c r="AV594" s="91"/>
      <c r="AW594" s="91"/>
      <c r="AX594" s="91"/>
      <c r="AY594" s="91"/>
      <c r="AZ594" s="91"/>
      <c r="BA594" s="91"/>
      <c r="BB594" s="91"/>
      <c r="BC594" s="91"/>
      <c r="BD594" s="91"/>
      <c r="BE594" s="91"/>
      <c r="BF594" s="91"/>
      <c r="BG594" s="91"/>
      <c r="BH594" s="91"/>
      <c r="BI594" s="91"/>
    </row>
    <row r="595" spans="2:61" ht="12" customHeight="1">
      <c r="P595" s="106"/>
      <c r="V595" s="91"/>
      <c r="W595" s="91"/>
      <c r="X595" s="106"/>
      <c r="Y595" s="106"/>
      <c r="Z595" s="106"/>
      <c r="AA595" s="106"/>
      <c r="AB595" s="106"/>
      <c r="AC595" s="106"/>
      <c r="AD595" s="106"/>
      <c r="AE595" s="106"/>
      <c r="AF595" s="106"/>
      <c r="AG595" s="106"/>
      <c r="AH595" s="106"/>
      <c r="AI595" s="106"/>
      <c r="AJ595" s="106"/>
      <c r="AK595" s="91"/>
      <c r="AL595" s="91"/>
      <c r="AM595" s="91"/>
      <c r="AN595" s="91"/>
      <c r="AO595" s="91"/>
      <c r="AP595" s="91"/>
      <c r="AQ595" s="91"/>
      <c r="AR595" s="91"/>
      <c r="AS595" s="91"/>
      <c r="AT595" s="91"/>
      <c r="AU595" s="91"/>
      <c r="AV595" s="91"/>
      <c r="AW595" s="91"/>
      <c r="AX595" s="91"/>
      <c r="AY595" s="91"/>
      <c r="AZ595" s="91"/>
      <c r="BA595" s="91"/>
      <c r="BB595" s="91"/>
      <c r="BC595" s="91"/>
      <c r="BD595" s="91"/>
      <c r="BE595" s="91"/>
      <c r="BF595" s="91"/>
      <c r="BG595" s="91"/>
      <c r="BH595" s="91"/>
      <c r="BI595" s="91"/>
    </row>
    <row r="596" spans="2:61">
      <c r="P596" s="106"/>
      <c r="V596" s="91"/>
      <c r="W596" s="91"/>
      <c r="X596" s="106"/>
      <c r="Y596" s="106"/>
      <c r="Z596" s="106"/>
      <c r="AA596" s="106"/>
      <c r="AB596" s="106"/>
      <c r="AC596" s="106"/>
      <c r="AD596" s="106"/>
      <c r="AE596" s="106"/>
      <c r="AF596" s="106"/>
      <c r="AG596" s="106"/>
      <c r="AH596" s="106"/>
      <c r="AI596" s="106"/>
      <c r="AJ596" s="106"/>
      <c r="AK596" s="91"/>
      <c r="AL596" s="91"/>
      <c r="AM596" s="91"/>
      <c r="AN596" s="91"/>
      <c r="AO596" s="91"/>
      <c r="AP596" s="91"/>
      <c r="AQ596" s="91"/>
      <c r="AR596" s="91"/>
      <c r="AS596" s="91"/>
      <c r="AT596" s="91"/>
      <c r="AU596" s="91"/>
      <c r="AV596" s="91"/>
      <c r="AW596" s="91"/>
      <c r="AX596" s="91"/>
      <c r="AY596" s="91"/>
      <c r="AZ596" s="91"/>
      <c r="BA596" s="91"/>
      <c r="BB596" s="91"/>
      <c r="BC596" s="91"/>
      <c r="BD596" s="91"/>
      <c r="BE596" s="91"/>
      <c r="BF596" s="91"/>
      <c r="BG596" s="91"/>
      <c r="BH596" s="91"/>
      <c r="BI596" s="91"/>
    </row>
    <row r="597" spans="2:61">
      <c r="P597" s="106"/>
      <c r="V597" s="91"/>
      <c r="W597" s="91"/>
      <c r="X597" s="106"/>
      <c r="Y597" s="106"/>
      <c r="Z597" s="106"/>
      <c r="AA597" s="106"/>
      <c r="AB597" s="106"/>
      <c r="AC597" s="106"/>
      <c r="AD597" s="106"/>
      <c r="AE597" s="106"/>
      <c r="AF597" s="106"/>
      <c r="AG597" s="106"/>
      <c r="AH597" s="106"/>
      <c r="AI597" s="106"/>
      <c r="AJ597" s="106"/>
      <c r="AK597" s="91"/>
      <c r="AL597" s="91"/>
      <c r="AM597" s="91"/>
      <c r="AN597" s="91"/>
      <c r="AO597" s="91"/>
      <c r="AP597" s="91"/>
      <c r="AQ597" s="91"/>
      <c r="AR597" s="91"/>
      <c r="AS597" s="91"/>
      <c r="AT597" s="91"/>
      <c r="AU597" s="91"/>
      <c r="AV597" s="91"/>
      <c r="AW597" s="91"/>
      <c r="AX597" s="91"/>
      <c r="AY597" s="91"/>
      <c r="AZ597" s="91"/>
      <c r="BA597" s="91"/>
      <c r="BB597" s="91"/>
      <c r="BC597" s="91"/>
      <c r="BD597" s="91"/>
      <c r="BE597" s="91"/>
      <c r="BF597" s="91"/>
      <c r="BG597" s="91"/>
      <c r="BH597" s="91"/>
      <c r="BI597" s="91"/>
    </row>
    <row r="598" spans="2:61">
      <c r="P598" s="106"/>
      <c r="V598" s="91"/>
      <c r="W598" s="91"/>
      <c r="X598" s="106"/>
      <c r="Y598" s="106"/>
      <c r="Z598" s="106"/>
      <c r="AA598" s="106"/>
      <c r="AB598" s="106"/>
      <c r="AC598" s="106"/>
      <c r="AD598" s="106"/>
      <c r="AE598" s="106"/>
      <c r="AF598" s="106"/>
      <c r="AG598" s="106"/>
      <c r="AH598" s="106"/>
      <c r="AI598" s="106"/>
      <c r="AJ598" s="106"/>
      <c r="AK598" s="91"/>
      <c r="AL598" s="91"/>
      <c r="AM598" s="91"/>
      <c r="AN598" s="91"/>
      <c r="AO598" s="91"/>
      <c r="AP598" s="91"/>
      <c r="AQ598" s="91"/>
      <c r="AR598" s="91"/>
      <c r="AS598" s="91"/>
      <c r="AT598" s="91"/>
      <c r="AU598" s="91"/>
      <c r="AV598" s="91"/>
      <c r="AW598" s="91"/>
      <c r="AX598" s="91"/>
      <c r="AY598" s="91"/>
      <c r="AZ598" s="91"/>
      <c r="BA598" s="91"/>
      <c r="BB598" s="91"/>
      <c r="BC598" s="91"/>
      <c r="BD598" s="91"/>
      <c r="BE598" s="91"/>
      <c r="BF598" s="91"/>
      <c r="BG598" s="91"/>
      <c r="BH598" s="91"/>
      <c r="BI598" s="91"/>
    </row>
    <row r="599" spans="2:61">
      <c r="P599" s="106"/>
      <c r="V599" s="91"/>
      <c r="W599" s="91"/>
      <c r="X599" s="106"/>
      <c r="Y599" s="106"/>
      <c r="Z599" s="106"/>
      <c r="AA599" s="106"/>
      <c r="AB599" s="106"/>
      <c r="AC599" s="106"/>
      <c r="AD599" s="106"/>
      <c r="AE599" s="106"/>
      <c r="AF599" s="106"/>
      <c r="AG599" s="106"/>
      <c r="AH599" s="106"/>
      <c r="AI599" s="106"/>
      <c r="AJ599" s="106"/>
      <c r="AK599" s="91"/>
      <c r="AL599" s="91"/>
      <c r="AM599" s="91"/>
      <c r="AN599" s="91"/>
      <c r="AO599" s="91"/>
      <c r="AP599" s="91"/>
      <c r="AQ599" s="91"/>
      <c r="AR599" s="91"/>
      <c r="AS599" s="91"/>
      <c r="AT599" s="91"/>
      <c r="AU599" s="91"/>
      <c r="AV599" s="91"/>
      <c r="AW599" s="91"/>
      <c r="AX599" s="91"/>
      <c r="AY599" s="91"/>
      <c r="AZ599" s="91"/>
      <c r="BA599" s="91"/>
      <c r="BB599" s="91"/>
      <c r="BC599" s="91"/>
      <c r="BD599" s="91"/>
      <c r="BE599" s="91"/>
      <c r="BF599" s="91"/>
      <c r="BG599" s="91"/>
      <c r="BH599" s="91"/>
      <c r="BI599" s="91"/>
    </row>
    <row r="600" spans="2:61">
      <c r="P600" s="106"/>
      <c r="V600" s="91"/>
      <c r="W600" s="91"/>
      <c r="X600" s="106"/>
      <c r="Y600" s="106"/>
      <c r="Z600" s="106"/>
      <c r="AA600" s="106"/>
      <c r="AB600" s="106"/>
      <c r="AC600" s="106"/>
      <c r="AD600" s="106"/>
      <c r="AE600" s="106"/>
      <c r="AF600" s="106"/>
      <c r="AG600" s="106"/>
      <c r="AH600" s="106"/>
      <c r="AI600" s="106"/>
      <c r="AJ600" s="106"/>
      <c r="AK600" s="91"/>
      <c r="AL600" s="91"/>
      <c r="AM600" s="91"/>
      <c r="AN600" s="91"/>
      <c r="AO600" s="91"/>
      <c r="AP600" s="91"/>
      <c r="AQ600" s="91"/>
      <c r="AR600" s="91"/>
      <c r="AS600" s="91"/>
      <c r="AT600" s="91"/>
      <c r="AU600" s="91"/>
      <c r="AV600" s="91"/>
      <c r="AW600" s="91"/>
      <c r="AX600" s="91"/>
      <c r="AY600" s="91"/>
      <c r="AZ600" s="91"/>
      <c r="BA600" s="91"/>
      <c r="BB600" s="91"/>
      <c r="BC600" s="91"/>
      <c r="BD600" s="91"/>
      <c r="BE600" s="91"/>
      <c r="BF600" s="91"/>
      <c r="BG600" s="91"/>
      <c r="BH600" s="91"/>
      <c r="BI600" s="91"/>
    </row>
    <row r="601" spans="2:61">
      <c r="O601" s="106"/>
      <c r="P601" s="106"/>
      <c r="V601" s="91"/>
      <c r="W601" s="91"/>
      <c r="X601" s="106"/>
      <c r="Y601" s="106"/>
      <c r="Z601" s="106"/>
      <c r="AA601" s="106"/>
      <c r="AB601" s="106"/>
      <c r="AC601" s="106"/>
      <c r="AD601" s="106"/>
      <c r="AE601" s="106"/>
      <c r="AF601" s="106"/>
      <c r="AG601" s="106"/>
      <c r="AH601" s="106"/>
      <c r="AI601" s="106"/>
      <c r="AJ601" s="106"/>
      <c r="AK601" s="91"/>
      <c r="AL601" s="91"/>
      <c r="AM601" s="91"/>
      <c r="AN601" s="91"/>
      <c r="AO601" s="91"/>
      <c r="AP601" s="91"/>
      <c r="AQ601" s="91"/>
      <c r="AR601" s="91"/>
      <c r="AS601" s="91"/>
      <c r="AT601" s="91"/>
      <c r="AU601" s="91"/>
      <c r="AV601" s="91"/>
      <c r="AW601" s="91"/>
      <c r="AX601" s="91"/>
      <c r="AY601" s="91"/>
      <c r="AZ601" s="91"/>
      <c r="BA601" s="91"/>
      <c r="BB601" s="91"/>
      <c r="BC601" s="91"/>
      <c r="BD601" s="91"/>
      <c r="BE601" s="91"/>
      <c r="BF601" s="91"/>
      <c r="BG601" s="91"/>
      <c r="BH601" s="91"/>
      <c r="BI601" s="91"/>
    </row>
    <row r="602" spans="2:61">
      <c r="O602" s="106"/>
      <c r="P602" s="106"/>
      <c r="V602" s="91"/>
      <c r="W602" s="91"/>
      <c r="X602" s="106"/>
      <c r="Y602" s="106"/>
      <c r="Z602" s="106"/>
      <c r="AA602" s="106"/>
      <c r="AB602" s="106"/>
      <c r="AC602" s="106"/>
      <c r="AD602" s="106"/>
      <c r="AE602" s="106"/>
      <c r="AF602" s="106"/>
      <c r="AG602" s="106"/>
      <c r="AH602" s="106"/>
      <c r="AI602" s="106"/>
      <c r="AJ602" s="106"/>
      <c r="AK602" s="91"/>
      <c r="AL602" s="91"/>
      <c r="AM602" s="91"/>
      <c r="AN602" s="91"/>
      <c r="AO602" s="91"/>
      <c r="AP602" s="91"/>
      <c r="AQ602" s="91"/>
      <c r="AR602" s="91"/>
      <c r="AS602" s="91"/>
      <c r="AT602" s="91"/>
      <c r="AU602" s="91"/>
      <c r="AV602" s="91"/>
      <c r="AW602" s="91"/>
      <c r="AX602" s="91"/>
      <c r="AY602" s="91"/>
      <c r="AZ602" s="91"/>
      <c r="BA602" s="91"/>
      <c r="BB602" s="91"/>
      <c r="BC602" s="91"/>
      <c r="BD602" s="91"/>
      <c r="BE602" s="91"/>
      <c r="BF602" s="91"/>
      <c r="BG602" s="91"/>
      <c r="BH602" s="91"/>
      <c r="BI602" s="91"/>
    </row>
    <row r="603" spans="2:61">
      <c r="L603" s="1732"/>
      <c r="M603" s="114"/>
      <c r="N603" s="5"/>
      <c r="O603" s="106"/>
      <c r="P603" s="106"/>
      <c r="V603" s="91"/>
      <c r="W603" s="91"/>
      <c r="X603" s="106"/>
      <c r="Y603" s="106"/>
      <c r="Z603" s="106"/>
      <c r="AA603" s="106"/>
      <c r="AB603" s="106"/>
      <c r="AC603" s="106"/>
      <c r="AD603" s="106"/>
      <c r="AE603" s="106"/>
      <c r="AF603" s="106"/>
      <c r="AG603" s="106"/>
      <c r="AH603" s="106"/>
      <c r="AI603" s="106"/>
      <c r="AJ603" s="106"/>
      <c r="AK603" s="91"/>
      <c r="AL603" s="91"/>
      <c r="AM603" s="91"/>
      <c r="AN603" s="91"/>
      <c r="AO603" s="91"/>
      <c r="AP603" s="91"/>
      <c r="AQ603" s="91"/>
      <c r="AR603" s="91"/>
      <c r="AS603" s="91"/>
      <c r="AT603" s="91"/>
      <c r="AU603" s="91"/>
      <c r="AV603" s="91"/>
      <c r="AW603" s="91"/>
      <c r="AX603" s="91"/>
      <c r="AY603" s="91"/>
      <c r="AZ603" s="91"/>
      <c r="BA603" s="91"/>
      <c r="BB603" s="91"/>
      <c r="BC603" s="91"/>
      <c r="BD603" s="91"/>
      <c r="BE603" s="91"/>
      <c r="BF603" s="91"/>
      <c r="BG603" s="91"/>
      <c r="BH603" s="91"/>
      <c r="BI603" s="91"/>
    </row>
    <row r="604" spans="2:61">
      <c r="L604" s="5"/>
      <c r="M604" s="87"/>
      <c r="N604" s="5"/>
      <c r="O604" s="106"/>
      <c r="P604" s="106"/>
      <c r="V604" s="91"/>
      <c r="W604" s="91"/>
      <c r="X604" s="106"/>
      <c r="Y604" s="106"/>
      <c r="Z604" s="106"/>
      <c r="AA604" s="106"/>
      <c r="AB604" s="106"/>
      <c r="AC604" s="106"/>
      <c r="AD604" s="106"/>
      <c r="AE604" s="106"/>
      <c r="AF604" s="106"/>
      <c r="AG604" s="106"/>
      <c r="AH604" s="106"/>
      <c r="AI604" s="106"/>
      <c r="AJ604" s="106"/>
      <c r="AK604" s="91"/>
      <c r="AL604" s="91"/>
      <c r="AM604" s="91"/>
      <c r="AN604" s="91"/>
      <c r="AO604" s="91"/>
      <c r="AP604" s="91"/>
      <c r="AQ604" s="91"/>
      <c r="AR604" s="91"/>
      <c r="AS604" s="91"/>
      <c r="AT604" s="91"/>
      <c r="AU604" s="91"/>
      <c r="AV604" s="91"/>
      <c r="AW604" s="91"/>
      <c r="AX604" s="91"/>
      <c r="AY604" s="91"/>
      <c r="AZ604" s="91"/>
      <c r="BA604" s="91"/>
      <c r="BB604" s="91"/>
      <c r="BC604" s="91"/>
      <c r="BD604" s="91"/>
      <c r="BE604" s="91"/>
      <c r="BF604" s="91"/>
      <c r="BG604" s="91"/>
      <c r="BH604" s="91"/>
      <c r="BI604" s="91"/>
    </row>
    <row r="605" spans="2:61">
      <c r="L605" s="5"/>
      <c r="M605" s="7"/>
      <c r="N605" s="5"/>
      <c r="O605" s="106"/>
      <c r="P605" s="106"/>
      <c r="V605" s="91"/>
      <c r="W605" s="91"/>
      <c r="X605" s="106"/>
      <c r="Y605" s="106"/>
      <c r="Z605" s="106"/>
      <c r="AA605" s="106"/>
      <c r="AB605" s="106"/>
      <c r="AC605" s="106"/>
      <c r="AD605" s="106"/>
      <c r="AE605" s="106"/>
      <c r="AF605" s="106"/>
      <c r="AG605" s="106"/>
      <c r="AH605" s="106"/>
      <c r="AI605" s="106"/>
      <c r="AJ605" s="106"/>
      <c r="AK605" s="91"/>
      <c r="AL605" s="91"/>
      <c r="AM605" s="91"/>
      <c r="AN605" s="91"/>
      <c r="AO605" s="91"/>
      <c r="AP605" s="91"/>
      <c r="AQ605" s="91"/>
      <c r="AR605" s="91"/>
      <c r="AS605" s="91"/>
      <c r="AT605" s="91"/>
      <c r="AU605" s="91"/>
      <c r="AV605" s="91"/>
      <c r="AW605" s="91"/>
      <c r="AX605" s="91"/>
      <c r="AY605" s="91"/>
      <c r="AZ605" s="91"/>
      <c r="BA605" s="91"/>
      <c r="BB605" s="91"/>
      <c r="BC605" s="91"/>
      <c r="BD605" s="91"/>
      <c r="BE605" s="91"/>
      <c r="BF605" s="91"/>
      <c r="BG605" s="91"/>
      <c r="BH605" s="91"/>
      <c r="BI605" s="91"/>
    </row>
    <row r="606" spans="2:61">
      <c r="L606" s="696"/>
      <c r="M606" s="707"/>
      <c r="N606" s="696"/>
      <c r="O606" s="106"/>
      <c r="P606" s="106"/>
      <c r="V606" s="91"/>
      <c r="W606" s="91"/>
      <c r="X606" s="106"/>
      <c r="Y606" s="106"/>
      <c r="Z606" s="106"/>
      <c r="AA606" s="106"/>
      <c r="AB606" s="106"/>
      <c r="AC606" s="106"/>
      <c r="AD606" s="106"/>
      <c r="AE606" s="106"/>
      <c r="AF606" s="106"/>
      <c r="AG606" s="106"/>
      <c r="AH606" s="106"/>
      <c r="AI606" s="106"/>
      <c r="AJ606" s="106"/>
      <c r="AK606" s="91"/>
      <c r="AL606" s="91"/>
      <c r="AM606" s="91"/>
      <c r="AN606" s="91"/>
      <c r="AO606" s="91"/>
      <c r="AP606" s="91"/>
      <c r="AQ606" s="91"/>
      <c r="AR606" s="91"/>
      <c r="AS606" s="91"/>
      <c r="AT606" s="91"/>
      <c r="AU606" s="91"/>
      <c r="AV606" s="91"/>
      <c r="AW606" s="91"/>
      <c r="AX606" s="91"/>
      <c r="AY606" s="91"/>
      <c r="AZ606" s="91"/>
      <c r="BA606" s="91"/>
      <c r="BB606" s="91"/>
      <c r="BC606" s="91"/>
      <c r="BD606" s="91"/>
      <c r="BE606" s="91"/>
      <c r="BF606" s="91"/>
      <c r="BG606" s="91"/>
      <c r="BH606" s="91"/>
      <c r="BI606" s="91"/>
    </row>
    <row r="607" spans="2:61">
      <c r="L607" s="5"/>
      <c r="M607" s="5"/>
      <c r="N607" s="1132"/>
      <c r="O607" s="106"/>
      <c r="P607" s="106"/>
      <c r="V607" s="91"/>
      <c r="W607" s="91"/>
      <c r="X607" s="106"/>
      <c r="Y607" s="106"/>
      <c r="Z607" s="106"/>
      <c r="AA607" s="106"/>
      <c r="AB607" s="106"/>
      <c r="AC607" s="106"/>
      <c r="AD607" s="106"/>
      <c r="AE607" s="106"/>
      <c r="AF607" s="106"/>
      <c r="AG607" s="106"/>
      <c r="AH607" s="106"/>
      <c r="AI607" s="106"/>
      <c r="AJ607" s="106"/>
      <c r="AK607" s="91"/>
      <c r="AL607" s="91"/>
      <c r="AM607" s="91"/>
      <c r="AN607" s="91"/>
      <c r="AO607" s="91"/>
      <c r="AP607" s="91"/>
      <c r="AQ607" s="91"/>
      <c r="AR607" s="91"/>
      <c r="AS607" s="91"/>
      <c r="AT607" s="91"/>
      <c r="AU607" s="91"/>
      <c r="AV607" s="91"/>
      <c r="AW607" s="91"/>
      <c r="AX607" s="91"/>
      <c r="AY607" s="91"/>
      <c r="AZ607" s="91"/>
      <c r="BA607" s="91"/>
      <c r="BB607" s="91"/>
      <c r="BC607" s="91"/>
      <c r="BD607" s="91"/>
      <c r="BE607" s="91"/>
      <c r="BF607" s="91"/>
      <c r="BG607" s="91"/>
      <c r="BH607" s="91"/>
      <c r="BI607" s="91"/>
    </row>
    <row r="608" spans="2:61">
      <c r="L608" s="5"/>
      <c r="M608" s="5"/>
      <c r="N608" s="5"/>
      <c r="O608" s="106"/>
      <c r="P608" s="106"/>
      <c r="V608" s="91"/>
      <c r="W608" s="91"/>
      <c r="X608" s="106"/>
      <c r="Y608" s="106"/>
      <c r="Z608" s="106"/>
      <c r="AA608" s="106"/>
      <c r="AB608" s="106"/>
      <c r="AC608" s="106"/>
      <c r="AD608" s="106"/>
      <c r="AE608" s="106"/>
      <c r="AF608" s="106"/>
      <c r="AG608" s="106"/>
      <c r="AH608" s="106"/>
      <c r="AI608" s="106"/>
      <c r="AJ608" s="106"/>
      <c r="AK608" s="91"/>
      <c r="AL608" s="91"/>
      <c r="AM608" s="91"/>
      <c r="AN608" s="91"/>
      <c r="AO608" s="91"/>
      <c r="AP608" s="91"/>
      <c r="AQ608" s="91"/>
      <c r="AR608" s="91"/>
      <c r="AS608" s="91"/>
      <c r="AT608" s="91"/>
      <c r="AU608" s="91"/>
      <c r="AV608" s="91"/>
      <c r="AW608" s="91"/>
      <c r="AX608" s="91"/>
      <c r="AY608" s="91"/>
      <c r="AZ608" s="91"/>
      <c r="BA608" s="91"/>
      <c r="BB608" s="91"/>
      <c r="BC608" s="91"/>
      <c r="BD608" s="91"/>
      <c r="BE608" s="91"/>
      <c r="BF608" s="91"/>
      <c r="BG608" s="91"/>
      <c r="BH608" s="91"/>
      <c r="BI608" s="91"/>
    </row>
    <row r="609" spans="12:61">
      <c r="O609" s="106"/>
      <c r="P609" s="106"/>
      <c r="V609" s="91"/>
      <c r="W609" s="91"/>
      <c r="X609" s="106"/>
      <c r="Y609" s="106"/>
      <c r="Z609" s="106"/>
      <c r="AA609" s="106"/>
      <c r="AB609" s="106"/>
      <c r="AC609" s="106"/>
      <c r="AD609" s="106"/>
      <c r="AE609" s="106"/>
      <c r="AF609" s="106"/>
      <c r="AG609" s="106"/>
      <c r="AH609" s="106"/>
      <c r="AI609" s="106"/>
      <c r="AJ609" s="106"/>
      <c r="AK609" s="91"/>
      <c r="AL609" s="91"/>
      <c r="AM609" s="91"/>
      <c r="AN609" s="91"/>
      <c r="AO609" s="91"/>
      <c r="AP609" s="91"/>
      <c r="AQ609" s="91"/>
      <c r="AR609" s="91"/>
      <c r="AS609" s="91"/>
      <c r="AT609" s="91"/>
      <c r="AU609" s="91"/>
      <c r="AV609" s="91"/>
      <c r="AW609" s="91"/>
      <c r="AX609" s="91"/>
      <c r="AY609" s="91"/>
      <c r="AZ609" s="91"/>
      <c r="BA609" s="91"/>
      <c r="BB609" s="91"/>
      <c r="BC609" s="91"/>
      <c r="BD609" s="91"/>
      <c r="BE609" s="91"/>
      <c r="BF609" s="91"/>
      <c r="BG609" s="91"/>
      <c r="BH609" s="91"/>
      <c r="BI609" s="91"/>
    </row>
    <row r="610" spans="12:61">
      <c r="O610" s="106"/>
      <c r="P610" s="106"/>
      <c r="V610" s="91"/>
      <c r="W610" s="91"/>
      <c r="X610" s="106"/>
      <c r="Y610" s="106"/>
      <c r="Z610" s="106"/>
      <c r="AA610" s="106"/>
      <c r="AB610" s="106"/>
      <c r="AC610" s="106"/>
      <c r="AD610" s="106"/>
      <c r="AE610" s="106"/>
      <c r="AF610" s="106"/>
      <c r="AG610" s="106"/>
      <c r="AH610" s="106"/>
      <c r="AI610" s="106"/>
      <c r="AJ610" s="106"/>
      <c r="AK610" s="91"/>
      <c r="AL610" s="91"/>
      <c r="AM610" s="91"/>
      <c r="AN610" s="91"/>
      <c r="AO610" s="91"/>
      <c r="AP610" s="91"/>
      <c r="AQ610" s="91"/>
      <c r="AR610" s="91"/>
      <c r="AS610" s="91"/>
      <c r="AT610" s="91"/>
      <c r="AU610" s="91"/>
      <c r="AV610" s="91"/>
      <c r="AW610" s="91"/>
      <c r="AX610" s="91"/>
      <c r="AY610" s="91"/>
      <c r="AZ610" s="91"/>
      <c r="BA610" s="91"/>
      <c r="BB610" s="91"/>
      <c r="BC610" s="91"/>
      <c r="BD610" s="91"/>
      <c r="BE610" s="91"/>
      <c r="BF610" s="91"/>
      <c r="BG610" s="91"/>
      <c r="BH610" s="91"/>
      <c r="BI610" s="91"/>
    </row>
    <row r="611" spans="12:61">
      <c r="O611" s="106"/>
      <c r="P611" s="106"/>
      <c r="V611" s="91"/>
      <c r="W611" s="91"/>
      <c r="X611" s="106"/>
      <c r="Y611" s="106"/>
      <c r="Z611" s="106"/>
      <c r="AA611" s="106"/>
      <c r="AB611" s="106"/>
      <c r="AC611" s="106"/>
      <c r="AD611" s="106"/>
      <c r="AE611" s="106"/>
      <c r="AF611" s="106"/>
      <c r="AG611" s="106"/>
      <c r="AH611" s="106"/>
      <c r="AI611" s="106"/>
      <c r="AJ611" s="106"/>
      <c r="AK611" s="91"/>
      <c r="AL611" s="91"/>
      <c r="AM611" s="91"/>
      <c r="AN611" s="91"/>
      <c r="AO611" s="91"/>
      <c r="AP611" s="91"/>
      <c r="AQ611" s="91"/>
      <c r="AR611" s="91"/>
      <c r="AS611" s="91"/>
      <c r="AT611" s="91"/>
      <c r="AU611" s="91"/>
      <c r="AV611" s="91"/>
      <c r="AW611" s="91"/>
      <c r="AX611" s="91"/>
      <c r="AY611" s="91"/>
      <c r="AZ611" s="91"/>
      <c r="BA611" s="91"/>
      <c r="BB611" s="91"/>
      <c r="BC611" s="91"/>
      <c r="BD611" s="91"/>
      <c r="BE611" s="91"/>
      <c r="BF611" s="91"/>
      <c r="BG611" s="91"/>
      <c r="BH611" s="91"/>
      <c r="BI611" s="91"/>
    </row>
    <row r="612" spans="12:61">
      <c r="O612" s="106"/>
      <c r="P612" s="106"/>
      <c r="V612" s="91"/>
      <c r="W612" s="91"/>
      <c r="X612" s="106"/>
      <c r="Y612" s="106"/>
      <c r="Z612" s="106"/>
      <c r="AA612" s="106"/>
      <c r="AB612" s="106"/>
      <c r="AC612" s="106"/>
      <c r="AD612" s="106"/>
      <c r="AE612" s="106"/>
      <c r="AF612" s="106"/>
      <c r="AG612" s="106"/>
      <c r="AH612" s="106"/>
      <c r="AI612" s="106"/>
      <c r="AJ612" s="106"/>
      <c r="AK612" s="91"/>
      <c r="AL612" s="91"/>
      <c r="AM612" s="91"/>
      <c r="AN612" s="91"/>
      <c r="AO612" s="91"/>
      <c r="AP612" s="91"/>
      <c r="AQ612" s="91"/>
      <c r="AR612" s="91"/>
      <c r="AS612" s="91"/>
      <c r="AT612" s="91"/>
      <c r="AU612" s="91"/>
      <c r="AV612" s="91"/>
      <c r="AW612" s="91"/>
      <c r="AX612" s="91"/>
      <c r="AY612" s="91"/>
      <c r="AZ612" s="91"/>
      <c r="BA612" s="91"/>
      <c r="BB612" s="91"/>
      <c r="BC612" s="91"/>
      <c r="BD612" s="91"/>
      <c r="BE612" s="91"/>
      <c r="BF612" s="91"/>
      <c r="BG612" s="91"/>
      <c r="BH612" s="91"/>
      <c r="BI612" s="91"/>
    </row>
    <row r="613" spans="12:61">
      <c r="O613" s="106"/>
      <c r="P613" s="106"/>
      <c r="V613" s="91"/>
      <c r="W613" s="91"/>
      <c r="X613" s="106"/>
      <c r="Y613" s="106"/>
      <c r="Z613" s="106"/>
      <c r="AA613" s="106"/>
      <c r="AB613" s="106"/>
      <c r="AC613" s="106"/>
      <c r="AD613" s="106"/>
      <c r="AE613" s="106"/>
      <c r="AF613" s="106"/>
      <c r="AG613" s="106"/>
      <c r="AH613" s="106"/>
      <c r="AI613" s="106"/>
      <c r="AJ613" s="106"/>
      <c r="AK613" s="91"/>
      <c r="AL613" s="91"/>
      <c r="AM613" s="91"/>
      <c r="AN613" s="91"/>
      <c r="AO613" s="91"/>
      <c r="AP613" s="91"/>
      <c r="AQ613" s="91"/>
      <c r="AR613" s="91"/>
      <c r="AS613" s="91"/>
      <c r="AT613" s="91"/>
      <c r="AU613" s="91"/>
      <c r="AV613" s="91"/>
      <c r="AW613" s="91"/>
      <c r="AX613" s="91"/>
      <c r="AY613" s="91"/>
      <c r="AZ613" s="91"/>
      <c r="BA613" s="91"/>
      <c r="BB613" s="91"/>
      <c r="BC613" s="91"/>
      <c r="BD613" s="91"/>
      <c r="BE613" s="91"/>
      <c r="BF613" s="91"/>
      <c r="BG613" s="91"/>
      <c r="BH613" s="91"/>
      <c r="BI613" s="91"/>
    </row>
    <row r="614" spans="12:61">
      <c r="O614" s="106"/>
      <c r="P614" s="106"/>
      <c r="V614" s="91"/>
      <c r="W614" s="91"/>
      <c r="X614" s="106"/>
      <c r="Y614" s="106"/>
      <c r="Z614" s="106"/>
      <c r="AA614" s="106"/>
      <c r="AB614" s="106"/>
      <c r="AC614" s="106"/>
      <c r="AD614" s="106"/>
      <c r="AE614" s="106"/>
      <c r="AF614" s="106"/>
      <c r="AG614" s="106"/>
      <c r="AH614" s="106"/>
      <c r="AI614" s="106"/>
      <c r="AJ614" s="106"/>
      <c r="AK614" s="91"/>
      <c r="AL614" s="91"/>
      <c r="AM614" s="91"/>
      <c r="AN614" s="91"/>
      <c r="AO614" s="91"/>
      <c r="AP614" s="91"/>
      <c r="AQ614" s="91"/>
      <c r="AR614" s="91"/>
      <c r="AS614" s="91"/>
      <c r="AT614" s="91"/>
      <c r="AU614" s="91"/>
      <c r="AV614" s="91"/>
      <c r="AW614" s="91"/>
      <c r="AX614" s="91"/>
      <c r="AY614" s="91"/>
      <c r="AZ614" s="91"/>
      <c r="BA614" s="91"/>
      <c r="BB614" s="91"/>
      <c r="BC614" s="91"/>
      <c r="BD614" s="91"/>
      <c r="BE614" s="91"/>
      <c r="BF614" s="91"/>
      <c r="BG614" s="91"/>
      <c r="BH614" s="91"/>
      <c r="BI614" s="91"/>
    </row>
    <row r="615" spans="12:61">
      <c r="L615" s="100"/>
      <c r="M615" s="87"/>
      <c r="N615" s="86"/>
      <c r="O615" s="106"/>
      <c r="P615" s="106"/>
      <c r="V615" s="91"/>
      <c r="W615" s="91"/>
      <c r="X615" s="106"/>
      <c r="Y615" s="106"/>
      <c r="Z615" s="106"/>
      <c r="AA615" s="106"/>
      <c r="AB615" s="106"/>
      <c r="AC615" s="106"/>
      <c r="AD615" s="106"/>
      <c r="AE615" s="106"/>
      <c r="AF615" s="106"/>
      <c r="AG615" s="106"/>
      <c r="AH615" s="106"/>
      <c r="AI615" s="106"/>
      <c r="AJ615" s="106"/>
      <c r="AK615" s="91"/>
      <c r="AL615" s="91"/>
      <c r="AM615" s="91"/>
      <c r="AN615" s="91"/>
      <c r="AO615" s="91"/>
      <c r="AP615" s="91"/>
      <c r="AQ615" s="91"/>
      <c r="AR615" s="91"/>
      <c r="AS615" s="91"/>
      <c r="AT615" s="91"/>
      <c r="AU615" s="91"/>
      <c r="AV615" s="91"/>
      <c r="AW615" s="91"/>
      <c r="AX615" s="91"/>
      <c r="AY615" s="91"/>
      <c r="AZ615" s="91"/>
      <c r="BA615" s="91"/>
      <c r="BB615" s="91"/>
      <c r="BC615" s="91"/>
      <c r="BD615" s="91"/>
      <c r="BE615" s="91"/>
      <c r="BF615" s="91"/>
      <c r="BG615" s="91"/>
      <c r="BH615" s="91"/>
      <c r="BI615" s="91"/>
    </row>
    <row r="616" spans="12:61">
      <c r="L616" s="100"/>
      <c r="M616" s="707"/>
      <c r="N616" s="86"/>
      <c r="O616" s="106"/>
      <c r="P616" s="106"/>
      <c r="V616" s="91"/>
      <c r="W616" s="91"/>
      <c r="X616" s="106"/>
      <c r="Y616" s="106"/>
      <c r="Z616" s="106"/>
      <c r="AA616" s="106"/>
      <c r="AB616" s="106"/>
      <c r="AC616" s="106"/>
      <c r="AD616" s="106"/>
      <c r="AE616" s="106"/>
      <c r="AF616" s="106"/>
      <c r="AG616" s="106"/>
      <c r="AH616" s="106"/>
      <c r="AI616" s="106"/>
      <c r="AJ616" s="106"/>
      <c r="AK616" s="91"/>
      <c r="AL616" s="91"/>
      <c r="AM616" s="91"/>
      <c r="AN616" s="91"/>
      <c r="AO616" s="91"/>
      <c r="AP616" s="91"/>
      <c r="AQ616" s="91"/>
      <c r="AR616" s="91"/>
      <c r="AS616" s="91"/>
      <c r="AT616" s="91"/>
      <c r="AU616" s="91"/>
      <c r="AV616" s="91"/>
      <c r="AW616" s="91"/>
      <c r="AX616" s="91"/>
      <c r="AY616" s="91"/>
      <c r="AZ616" s="91"/>
      <c r="BA616" s="91"/>
      <c r="BB616" s="91"/>
      <c r="BC616" s="91"/>
      <c r="BD616" s="91"/>
      <c r="BE616" s="91"/>
      <c r="BF616" s="91"/>
      <c r="BG616" s="91"/>
      <c r="BH616" s="91"/>
      <c r="BI616" s="91"/>
    </row>
    <row r="617" spans="12:61">
      <c r="O617" s="106"/>
      <c r="P617" s="106"/>
      <c r="V617" s="91"/>
      <c r="W617" s="91"/>
      <c r="X617" s="106"/>
      <c r="Y617" s="106"/>
      <c r="Z617" s="106"/>
      <c r="AA617" s="106"/>
      <c r="AB617" s="106"/>
      <c r="AC617" s="106"/>
      <c r="AD617" s="106"/>
      <c r="AE617" s="106"/>
      <c r="AF617" s="106"/>
      <c r="AG617" s="106"/>
      <c r="AH617" s="106"/>
      <c r="AI617" s="106"/>
      <c r="AJ617" s="106"/>
      <c r="AK617" s="91"/>
      <c r="AL617" s="91"/>
      <c r="AM617" s="91"/>
      <c r="AN617" s="91"/>
      <c r="AO617" s="91"/>
      <c r="AP617" s="91"/>
      <c r="AQ617" s="91"/>
      <c r="AR617" s="91"/>
      <c r="AS617" s="91"/>
      <c r="AT617" s="91"/>
      <c r="AU617" s="91"/>
      <c r="AV617" s="91"/>
      <c r="AW617" s="91"/>
      <c r="AX617" s="91"/>
      <c r="AY617" s="91"/>
      <c r="AZ617" s="91"/>
      <c r="BA617" s="91"/>
      <c r="BB617" s="91"/>
      <c r="BC617" s="91"/>
      <c r="BD617" s="91"/>
      <c r="BE617" s="91"/>
      <c r="BF617" s="91"/>
      <c r="BG617" s="91"/>
      <c r="BH617" s="91"/>
      <c r="BI617" s="91"/>
    </row>
    <row r="618" spans="12:61">
      <c r="O618" s="106"/>
      <c r="P618" s="106"/>
      <c r="V618" s="91"/>
      <c r="W618" s="91"/>
      <c r="X618" s="106"/>
      <c r="Y618" s="106"/>
      <c r="Z618" s="106"/>
      <c r="AA618" s="106"/>
      <c r="AB618" s="106"/>
      <c r="AC618" s="106"/>
      <c r="AD618" s="106"/>
      <c r="AE618" s="106"/>
      <c r="AF618" s="106"/>
      <c r="AG618" s="106"/>
      <c r="AH618" s="106"/>
      <c r="AI618" s="106"/>
      <c r="AJ618" s="106"/>
      <c r="AK618" s="91"/>
      <c r="AL618" s="91"/>
      <c r="AM618" s="91"/>
      <c r="AN618" s="91"/>
      <c r="AO618" s="91"/>
      <c r="AP618" s="91"/>
      <c r="AQ618" s="91"/>
      <c r="AR618" s="91"/>
      <c r="AS618" s="91"/>
      <c r="AT618" s="91"/>
      <c r="AU618" s="91"/>
      <c r="AV618" s="91"/>
      <c r="AW618" s="91"/>
      <c r="AX618" s="91"/>
      <c r="AY618" s="91"/>
      <c r="AZ618" s="91"/>
      <c r="BA618" s="91"/>
      <c r="BB618" s="91"/>
      <c r="BC618" s="91"/>
      <c r="BD618" s="91"/>
      <c r="BE618" s="91"/>
      <c r="BF618" s="91"/>
      <c r="BG618" s="91"/>
      <c r="BH618" s="91"/>
      <c r="BI618" s="91"/>
    </row>
    <row r="619" spans="12:61">
      <c r="O619" s="106"/>
      <c r="P619" s="106"/>
      <c r="V619" s="91"/>
      <c r="W619" s="91"/>
      <c r="X619" s="106"/>
      <c r="Y619" s="106"/>
      <c r="Z619" s="106"/>
      <c r="AA619" s="106"/>
      <c r="AB619" s="106"/>
      <c r="AC619" s="106"/>
      <c r="AD619" s="106"/>
      <c r="AE619" s="106"/>
      <c r="AF619" s="106"/>
      <c r="AG619" s="106"/>
      <c r="AH619" s="106"/>
      <c r="AI619" s="106"/>
      <c r="AJ619" s="106"/>
      <c r="AK619" s="91"/>
      <c r="AL619" s="91"/>
      <c r="AM619" s="91"/>
      <c r="AN619" s="91"/>
      <c r="AO619" s="91"/>
      <c r="AP619" s="91"/>
      <c r="AQ619" s="91"/>
      <c r="AR619" s="91"/>
      <c r="AS619" s="91"/>
      <c r="AT619" s="91"/>
      <c r="AU619" s="91"/>
      <c r="AV619" s="91"/>
      <c r="AW619" s="91"/>
      <c r="AX619" s="91"/>
      <c r="AY619" s="91"/>
      <c r="AZ619" s="91"/>
      <c r="BA619" s="91"/>
      <c r="BB619" s="91"/>
      <c r="BC619" s="91"/>
      <c r="BD619" s="91"/>
      <c r="BE619" s="91"/>
      <c r="BF619" s="91"/>
      <c r="BG619" s="91"/>
      <c r="BH619" s="91"/>
      <c r="BI619" s="91"/>
    </row>
    <row r="620" spans="12:61">
      <c r="O620" s="106"/>
      <c r="P620" s="106"/>
      <c r="V620" s="91"/>
      <c r="W620" s="91"/>
      <c r="X620" s="106"/>
      <c r="Y620" s="106"/>
      <c r="Z620" s="106"/>
      <c r="AA620" s="106"/>
      <c r="AB620" s="106"/>
      <c r="AC620" s="106"/>
      <c r="AD620" s="106"/>
      <c r="AE620" s="106"/>
      <c r="AF620" s="106"/>
      <c r="AG620" s="106"/>
      <c r="AH620" s="106"/>
      <c r="AI620" s="106"/>
      <c r="AJ620" s="106"/>
      <c r="AK620" s="91"/>
      <c r="AL620" s="91"/>
      <c r="AM620" s="91"/>
      <c r="AN620" s="91"/>
      <c r="AO620" s="91"/>
      <c r="AP620" s="91"/>
      <c r="AQ620" s="91"/>
      <c r="AR620" s="91"/>
      <c r="AS620" s="91"/>
      <c r="AT620" s="91"/>
      <c r="AU620" s="91"/>
      <c r="AV620" s="91"/>
      <c r="AW620" s="91"/>
      <c r="AX620" s="91"/>
      <c r="AY620" s="91"/>
      <c r="AZ620" s="91"/>
      <c r="BA620" s="91"/>
      <c r="BB620" s="91"/>
      <c r="BC620" s="91"/>
      <c r="BD620" s="91"/>
      <c r="BE620" s="91"/>
      <c r="BF620" s="91"/>
      <c r="BG620" s="91"/>
      <c r="BH620" s="91"/>
      <c r="BI620" s="91"/>
    </row>
    <row r="621" spans="12:61">
      <c r="O621" s="106"/>
      <c r="P621" s="106"/>
      <c r="V621" s="91"/>
      <c r="W621" s="91"/>
      <c r="X621" s="106"/>
      <c r="Y621" s="106"/>
      <c r="Z621" s="106"/>
      <c r="AA621" s="106"/>
      <c r="AB621" s="106"/>
      <c r="AC621" s="106"/>
      <c r="AD621" s="106"/>
      <c r="AE621" s="106"/>
      <c r="AF621" s="106"/>
      <c r="AG621" s="106"/>
      <c r="AH621" s="106"/>
      <c r="AI621" s="106"/>
      <c r="AJ621" s="106"/>
      <c r="AK621" s="91"/>
      <c r="AL621" s="91"/>
      <c r="AM621" s="91"/>
      <c r="AN621" s="91"/>
      <c r="AO621" s="91"/>
      <c r="AP621" s="91"/>
      <c r="AQ621" s="91"/>
      <c r="AR621" s="91"/>
      <c r="AS621" s="91"/>
      <c r="AT621" s="91"/>
      <c r="AU621" s="91"/>
      <c r="AV621" s="91"/>
      <c r="AW621" s="91"/>
      <c r="AX621" s="91"/>
      <c r="AY621" s="91"/>
      <c r="AZ621" s="91"/>
      <c r="BA621" s="91"/>
      <c r="BB621" s="91"/>
      <c r="BC621" s="91"/>
      <c r="BD621" s="91"/>
      <c r="BE621" s="91"/>
      <c r="BF621" s="91"/>
      <c r="BG621" s="91"/>
      <c r="BH621" s="91"/>
      <c r="BI621" s="91"/>
    </row>
    <row r="622" spans="12:61">
      <c r="O622" s="106"/>
      <c r="P622" s="106"/>
      <c r="V622" s="91"/>
      <c r="W622" s="91"/>
      <c r="X622" s="106"/>
      <c r="Y622" s="106"/>
      <c r="Z622" s="106"/>
      <c r="AA622" s="106"/>
      <c r="AB622" s="106"/>
      <c r="AC622" s="106"/>
      <c r="AD622" s="106"/>
      <c r="AE622" s="106"/>
      <c r="AF622" s="106"/>
      <c r="AG622" s="106"/>
      <c r="AH622" s="106"/>
      <c r="AI622" s="106"/>
      <c r="AJ622" s="106"/>
      <c r="AK622" s="91"/>
      <c r="AL622" s="91"/>
      <c r="AM622" s="91"/>
      <c r="AN622" s="91"/>
      <c r="AO622" s="91"/>
      <c r="AP622" s="91"/>
      <c r="AQ622" s="91"/>
      <c r="AR622" s="91"/>
      <c r="AS622" s="91"/>
      <c r="AT622" s="91"/>
      <c r="AU622" s="91"/>
      <c r="AV622" s="91"/>
      <c r="AW622" s="91"/>
      <c r="AX622" s="91"/>
      <c r="AY622" s="91"/>
      <c r="AZ622" s="91"/>
      <c r="BA622" s="91"/>
      <c r="BB622" s="91"/>
      <c r="BC622" s="91"/>
      <c r="BD622" s="91"/>
      <c r="BE622" s="91"/>
      <c r="BF622" s="91"/>
      <c r="BG622" s="91"/>
      <c r="BH622" s="91"/>
      <c r="BI622" s="91"/>
    </row>
    <row r="623" spans="12:61">
      <c r="O623" s="106"/>
      <c r="P623" s="106"/>
      <c r="V623" s="91"/>
      <c r="W623" s="91"/>
      <c r="X623" s="106"/>
      <c r="Y623" s="106"/>
      <c r="Z623" s="106"/>
      <c r="AA623" s="106"/>
      <c r="AB623" s="106"/>
      <c r="AC623" s="106"/>
      <c r="AD623" s="106"/>
      <c r="AE623" s="106"/>
      <c r="AF623" s="106"/>
      <c r="AG623" s="106"/>
      <c r="AH623" s="106"/>
      <c r="AI623" s="106"/>
      <c r="AJ623" s="106"/>
      <c r="AK623" s="91"/>
      <c r="AL623" s="91"/>
      <c r="AM623" s="91"/>
      <c r="AN623" s="91"/>
      <c r="AO623" s="91"/>
      <c r="AP623" s="91"/>
      <c r="AQ623" s="91"/>
      <c r="AR623" s="91"/>
      <c r="AS623" s="91"/>
      <c r="AT623" s="91"/>
      <c r="AU623" s="91"/>
      <c r="AV623" s="91"/>
      <c r="AW623" s="91"/>
      <c r="AX623" s="91"/>
      <c r="AY623" s="91"/>
      <c r="AZ623" s="91"/>
      <c r="BA623" s="91"/>
      <c r="BB623" s="91"/>
      <c r="BC623" s="91"/>
      <c r="BD623" s="91"/>
      <c r="BE623" s="91"/>
      <c r="BF623" s="91"/>
      <c r="BG623" s="91"/>
      <c r="BH623" s="91"/>
      <c r="BI623" s="91"/>
    </row>
    <row r="624" spans="12:61">
      <c r="O624" s="106"/>
      <c r="P624" s="106"/>
      <c r="V624" s="91"/>
      <c r="W624" s="91"/>
      <c r="X624" s="106"/>
      <c r="Y624" s="106"/>
      <c r="Z624" s="106"/>
      <c r="AA624" s="106"/>
      <c r="AB624" s="106"/>
      <c r="AC624" s="106"/>
      <c r="AD624" s="106"/>
      <c r="AE624" s="106"/>
      <c r="AF624" s="106"/>
      <c r="AG624" s="106"/>
      <c r="AH624" s="106"/>
      <c r="AI624" s="106"/>
      <c r="AJ624" s="106"/>
      <c r="AK624" s="91"/>
      <c r="AL624" s="91"/>
      <c r="AM624" s="91"/>
      <c r="AN624" s="91"/>
      <c r="AO624" s="91"/>
      <c r="AP624" s="91"/>
      <c r="AQ624" s="91"/>
      <c r="AR624" s="91"/>
      <c r="AS624" s="91"/>
      <c r="AT624" s="91"/>
      <c r="AU624" s="91"/>
      <c r="AV624" s="91"/>
      <c r="AW624" s="91"/>
      <c r="AX624" s="91"/>
      <c r="AY624" s="91"/>
      <c r="AZ624" s="91"/>
      <c r="BA624" s="91"/>
      <c r="BB624" s="91"/>
      <c r="BC624" s="91"/>
      <c r="BD624" s="91"/>
      <c r="BE624" s="91"/>
      <c r="BF624" s="91"/>
      <c r="BG624" s="91"/>
      <c r="BH624" s="91"/>
      <c r="BI624" s="91"/>
    </row>
    <row r="625" spans="15:61">
      <c r="O625" s="106"/>
      <c r="P625" s="106"/>
      <c r="V625" s="91"/>
      <c r="W625" s="91"/>
      <c r="X625" s="106"/>
      <c r="Y625" s="106"/>
      <c r="Z625" s="106"/>
      <c r="AA625" s="106"/>
      <c r="AB625" s="106"/>
      <c r="AC625" s="106"/>
      <c r="AD625" s="106"/>
      <c r="AE625" s="106"/>
      <c r="AF625" s="106"/>
      <c r="AG625" s="106"/>
      <c r="AH625" s="106"/>
      <c r="AI625" s="106"/>
      <c r="AJ625" s="106"/>
      <c r="AK625" s="91"/>
      <c r="AL625" s="91"/>
      <c r="AM625" s="91"/>
      <c r="AN625" s="91"/>
      <c r="AO625" s="91"/>
      <c r="AP625" s="91"/>
      <c r="AQ625" s="91"/>
      <c r="AR625" s="91"/>
      <c r="AS625" s="91"/>
      <c r="AT625" s="91"/>
      <c r="AU625" s="91"/>
      <c r="AV625" s="91"/>
      <c r="AW625" s="91"/>
      <c r="AX625" s="91"/>
      <c r="AY625" s="91"/>
      <c r="AZ625" s="91"/>
      <c r="BA625" s="91"/>
      <c r="BB625" s="91"/>
      <c r="BC625" s="91"/>
      <c r="BD625" s="91"/>
      <c r="BE625" s="91"/>
      <c r="BF625" s="91"/>
      <c r="BG625" s="91"/>
      <c r="BH625" s="91"/>
      <c r="BI625" s="91"/>
    </row>
    <row r="626" spans="15:61">
      <c r="O626" s="106"/>
      <c r="P626" s="106"/>
      <c r="V626" s="91"/>
      <c r="W626" s="91"/>
      <c r="X626" s="106"/>
      <c r="Y626" s="106"/>
      <c r="Z626" s="106"/>
      <c r="AA626" s="106"/>
      <c r="AB626" s="106"/>
      <c r="AC626" s="106"/>
      <c r="AD626" s="106"/>
      <c r="AE626" s="106"/>
      <c r="AF626" s="106"/>
      <c r="AG626" s="106"/>
      <c r="AH626" s="106"/>
      <c r="AI626" s="106"/>
      <c r="AJ626" s="106"/>
      <c r="AK626" s="91"/>
      <c r="AL626" s="91"/>
      <c r="AM626" s="91"/>
      <c r="AN626" s="91"/>
      <c r="AO626" s="91"/>
      <c r="AP626" s="91"/>
      <c r="AQ626" s="91"/>
      <c r="AR626" s="91"/>
      <c r="AS626" s="91"/>
      <c r="AT626" s="91"/>
      <c r="AU626" s="91"/>
      <c r="AV626" s="91"/>
      <c r="AW626" s="91"/>
      <c r="AX626" s="91"/>
      <c r="AY626" s="91"/>
      <c r="AZ626" s="91"/>
      <c r="BA626" s="91"/>
      <c r="BB626" s="91"/>
      <c r="BC626" s="91"/>
      <c r="BD626" s="91"/>
      <c r="BE626" s="91"/>
      <c r="BF626" s="91"/>
      <c r="BG626" s="91"/>
      <c r="BH626" s="91"/>
      <c r="BI626" s="91"/>
    </row>
    <row r="627" spans="15:61">
      <c r="O627" s="106"/>
      <c r="P627" s="106"/>
      <c r="V627" s="91"/>
      <c r="W627" s="91"/>
      <c r="X627" s="106"/>
      <c r="Y627" s="106"/>
      <c r="Z627" s="106"/>
      <c r="AA627" s="106"/>
      <c r="AB627" s="106"/>
      <c r="AC627" s="106"/>
      <c r="AD627" s="106"/>
      <c r="AE627" s="106"/>
      <c r="AF627" s="106"/>
      <c r="AG627" s="106"/>
      <c r="AH627" s="106"/>
      <c r="AI627" s="106"/>
      <c r="AJ627" s="106"/>
      <c r="AK627" s="91"/>
      <c r="AL627" s="91"/>
      <c r="AM627" s="91"/>
      <c r="AN627" s="91"/>
      <c r="AO627" s="91"/>
      <c r="AP627" s="91"/>
      <c r="AQ627" s="91"/>
      <c r="AR627" s="91"/>
      <c r="AS627" s="91"/>
      <c r="AT627" s="91"/>
      <c r="AU627" s="91"/>
      <c r="AV627" s="91"/>
      <c r="AW627" s="91"/>
      <c r="AX627" s="91"/>
      <c r="AY627" s="91"/>
      <c r="AZ627" s="91"/>
      <c r="BA627" s="91"/>
      <c r="BB627" s="91"/>
      <c r="BC627" s="91"/>
      <c r="BD627" s="91"/>
      <c r="BE627" s="91"/>
      <c r="BF627" s="91"/>
      <c r="BG627" s="91"/>
      <c r="BH627" s="91"/>
      <c r="BI627" s="91"/>
    </row>
    <row r="628" spans="15:61">
      <c r="O628" s="106"/>
      <c r="P628" s="106"/>
      <c r="V628" s="91"/>
      <c r="W628" s="91"/>
      <c r="X628" s="106"/>
      <c r="Y628" s="106"/>
      <c r="Z628" s="106"/>
      <c r="AA628" s="106"/>
      <c r="AB628" s="106"/>
      <c r="AC628" s="106"/>
      <c r="AD628" s="106"/>
      <c r="AE628" s="106"/>
      <c r="AF628" s="106"/>
      <c r="AG628" s="106"/>
      <c r="AH628" s="106"/>
      <c r="AI628" s="106"/>
      <c r="AJ628" s="106"/>
      <c r="AK628" s="91"/>
      <c r="AL628" s="91"/>
      <c r="AM628" s="91"/>
      <c r="AN628" s="91"/>
      <c r="AO628" s="91"/>
      <c r="AP628" s="91"/>
      <c r="AQ628" s="91"/>
      <c r="AR628" s="91"/>
      <c r="AS628" s="91"/>
      <c r="AT628" s="91"/>
      <c r="AU628" s="91"/>
      <c r="AV628" s="91"/>
      <c r="AW628" s="91"/>
      <c r="AX628" s="91"/>
      <c r="AY628" s="91"/>
      <c r="AZ628" s="91"/>
      <c r="BA628" s="91"/>
      <c r="BB628" s="91"/>
      <c r="BC628" s="91"/>
      <c r="BD628" s="91"/>
      <c r="BE628" s="91"/>
      <c r="BF628" s="91"/>
      <c r="BG628" s="91"/>
      <c r="BH628" s="91"/>
      <c r="BI628" s="91"/>
    </row>
    <row r="629" spans="15:61">
      <c r="O629" s="106"/>
      <c r="P629" s="106"/>
      <c r="V629" s="91"/>
      <c r="W629" s="91"/>
      <c r="X629" s="106"/>
      <c r="Y629" s="106"/>
      <c r="Z629" s="106"/>
      <c r="AA629" s="106"/>
      <c r="AB629" s="106"/>
      <c r="AC629" s="106"/>
      <c r="AD629" s="106"/>
      <c r="AE629" s="106"/>
      <c r="AF629" s="106"/>
      <c r="AG629" s="106"/>
      <c r="AH629" s="106"/>
      <c r="AI629" s="106"/>
      <c r="AJ629" s="106"/>
      <c r="AK629" s="91"/>
      <c r="AL629" s="91"/>
      <c r="AM629" s="91"/>
      <c r="AN629" s="91"/>
      <c r="AO629" s="91"/>
      <c r="AP629" s="91"/>
      <c r="AQ629" s="91"/>
      <c r="AR629" s="91"/>
      <c r="AS629" s="91"/>
      <c r="AT629" s="91"/>
      <c r="AU629" s="91"/>
      <c r="AV629" s="91"/>
      <c r="AW629" s="91"/>
      <c r="AX629" s="91"/>
      <c r="AY629" s="91"/>
      <c r="AZ629" s="91"/>
      <c r="BA629" s="91"/>
      <c r="BB629" s="91"/>
      <c r="BC629" s="91"/>
      <c r="BD629" s="91"/>
      <c r="BE629" s="91"/>
      <c r="BF629" s="91"/>
      <c r="BG629" s="91"/>
      <c r="BH629" s="91"/>
      <c r="BI629" s="91"/>
    </row>
    <row r="630" spans="15:61">
      <c r="O630" s="106"/>
      <c r="P630" s="106"/>
      <c r="V630" s="91"/>
      <c r="W630" s="91"/>
      <c r="X630" s="106"/>
      <c r="Y630" s="106"/>
      <c r="Z630" s="106"/>
      <c r="AA630" s="106"/>
      <c r="AB630" s="106"/>
      <c r="AC630" s="106"/>
      <c r="AD630" s="106"/>
      <c r="AE630" s="106"/>
      <c r="AF630" s="106"/>
      <c r="AG630" s="106"/>
      <c r="AH630" s="106"/>
      <c r="AI630" s="106"/>
      <c r="AJ630" s="106"/>
      <c r="AK630" s="91"/>
      <c r="AL630" s="91"/>
      <c r="AM630" s="91"/>
      <c r="AN630" s="91"/>
      <c r="AO630" s="91"/>
      <c r="AP630" s="91"/>
      <c r="AQ630" s="91"/>
      <c r="AR630" s="91"/>
      <c r="AS630" s="91"/>
      <c r="AT630" s="91"/>
      <c r="AU630" s="91"/>
      <c r="AV630" s="91"/>
      <c r="AW630" s="91"/>
      <c r="AX630" s="91"/>
      <c r="AY630" s="91"/>
      <c r="AZ630" s="91"/>
      <c r="BA630" s="91"/>
      <c r="BB630" s="91"/>
      <c r="BC630" s="91"/>
      <c r="BD630" s="91"/>
      <c r="BE630" s="91"/>
      <c r="BF630" s="91"/>
      <c r="BG630" s="91"/>
      <c r="BH630" s="91"/>
      <c r="BI630" s="91"/>
    </row>
    <row r="631" spans="15:61">
      <c r="O631" s="106"/>
      <c r="P631" s="106"/>
      <c r="V631" s="91"/>
      <c r="W631" s="91"/>
      <c r="X631" s="106"/>
      <c r="Y631" s="106"/>
      <c r="Z631" s="106"/>
      <c r="AA631" s="106"/>
      <c r="AB631" s="106"/>
      <c r="AC631" s="106"/>
      <c r="AD631" s="106"/>
      <c r="AE631" s="106"/>
      <c r="AF631" s="106"/>
      <c r="AG631" s="106"/>
      <c r="AH631" s="106"/>
      <c r="AI631" s="106"/>
      <c r="AJ631" s="106"/>
      <c r="AK631" s="91"/>
      <c r="AL631" s="91"/>
      <c r="AM631" s="91"/>
      <c r="AN631" s="91"/>
      <c r="AO631" s="91"/>
      <c r="AP631" s="91"/>
      <c r="AQ631" s="91"/>
      <c r="AR631" s="91"/>
      <c r="AS631" s="91"/>
      <c r="AT631" s="91"/>
      <c r="AU631" s="91"/>
      <c r="AV631" s="91"/>
      <c r="AW631" s="91"/>
      <c r="AX631" s="91"/>
      <c r="AY631" s="91"/>
      <c r="AZ631" s="91"/>
      <c r="BA631" s="91"/>
      <c r="BB631" s="91"/>
      <c r="BC631" s="91"/>
      <c r="BD631" s="91"/>
      <c r="BE631" s="91"/>
      <c r="BF631" s="91"/>
      <c r="BG631" s="91"/>
      <c r="BH631" s="91"/>
      <c r="BI631" s="91"/>
    </row>
    <row r="632" spans="15:61">
      <c r="O632" s="106"/>
      <c r="P632" s="106"/>
      <c r="V632" s="91"/>
      <c r="W632" s="91"/>
      <c r="X632" s="106"/>
      <c r="Y632" s="106"/>
      <c r="Z632" s="106"/>
      <c r="AA632" s="106"/>
      <c r="AB632" s="106"/>
      <c r="AC632" s="106"/>
      <c r="AD632" s="106"/>
      <c r="AE632" s="106"/>
      <c r="AF632" s="106"/>
      <c r="AG632" s="106"/>
      <c r="AH632" s="106"/>
      <c r="AI632" s="106"/>
      <c r="AJ632" s="106"/>
      <c r="AK632" s="91"/>
      <c r="AL632" s="91"/>
      <c r="AM632" s="91"/>
      <c r="AN632" s="91"/>
      <c r="AO632" s="91"/>
      <c r="AP632" s="91"/>
      <c r="AQ632" s="91"/>
      <c r="AR632" s="91"/>
      <c r="AS632" s="91"/>
      <c r="AT632" s="91"/>
      <c r="AU632" s="91"/>
      <c r="AV632" s="91"/>
      <c r="AW632" s="91"/>
      <c r="AX632" s="91"/>
      <c r="AY632" s="91"/>
      <c r="AZ632" s="91"/>
      <c r="BA632" s="91"/>
      <c r="BB632" s="91"/>
      <c r="BC632" s="91"/>
      <c r="BD632" s="91"/>
      <c r="BE632" s="91"/>
      <c r="BF632" s="91"/>
      <c r="BG632" s="91"/>
      <c r="BH632" s="91"/>
      <c r="BI632" s="91"/>
    </row>
    <row r="633" spans="15:61">
      <c r="O633" s="106"/>
      <c r="P633" s="106"/>
      <c r="V633" s="91"/>
      <c r="W633" s="91"/>
      <c r="X633" s="106"/>
      <c r="Y633" s="106"/>
      <c r="Z633" s="106"/>
      <c r="AA633" s="106"/>
      <c r="AB633" s="106"/>
      <c r="AC633" s="106"/>
      <c r="AD633" s="106"/>
      <c r="AE633" s="106"/>
      <c r="AF633" s="106"/>
      <c r="AG633" s="106"/>
      <c r="AH633" s="106"/>
      <c r="AI633" s="106"/>
      <c r="AJ633" s="106"/>
      <c r="AK633" s="91"/>
      <c r="AL633" s="91"/>
      <c r="AM633" s="91"/>
      <c r="AN633" s="91"/>
      <c r="AO633" s="91"/>
      <c r="AP633" s="91"/>
      <c r="AQ633" s="91"/>
      <c r="AR633" s="91"/>
      <c r="AS633" s="91"/>
      <c r="AT633" s="91"/>
      <c r="AU633" s="91"/>
      <c r="AV633" s="91"/>
      <c r="AW633" s="91"/>
      <c r="AX633" s="91"/>
      <c r="AY633" s="91"/>
      <c r="AZ633" s="91"/>
      <c r="BA633" s="91"/>
      <c r="BB633" s="91"/>
      <c r="BC633" s="91"/>
      <c r="BD633" s="91"/>
      <c r="BE633" s="91"/>
      <c r="BF633" s="91"/>
      <c r="BG633" s="91"/>
      <c r="BH633" s="91"/>
      <c r="BI633" s="91"/>
    </row>
    <row r="634" spans="15:61">
      <c r="O634" s="106"/>
      <c r="P634" s="106"/>
      <c r="V634" s="91"/>
      <c r="W634" s="91"/>
      <c r="X634" s="106"/>
      <c r="Y634" s="106"/>
      <c r="Z634" s="106"/>
      <c r="AA634" s="106"/>
      <c r="AB634" s="106"/>
      <c r="AC634" s="106"/>
      <c r="AD634" s="106"/>
      <c r="AE634" s="106"/>
      <c r="AF634" s="106"/>
      <c r="AG634" s="106"/>
      <c r="AH634" s="106"/>
      <c r="AI634" s="106"/>
      <c r="AJ634" s="106"/>
      <c r="AK634" s="91"/>
      <c r="AL634" s="91"/>
      <c r="AM634" s="91"/>
      <c r="AN634" s="91"/>
      <c r="AO634" s="91"/>
      <c r="AP634" s="91"/>
      <c r="AQ634" s="91"/>
      <c r="AR634" s="91"/>
      <c r="AS634" s="91"/>
      <c r="AT634" s="91"/>
      <c r="AU634" s="91"/>
      <c r="AV634" s="91"/>
      <c r="AW634" s="91"/>
      <c r="AX634" s="91"/>
      <c r="AY634" s="91"/>
      <c r="AZ634" s="91"/>
      <c r="BA634" s="91"/>
      <c r="BB634" s="91"/>
      <c r="BC634" s="91"/>
      <c r="BD634" s="91"/>
      <c r="BE634" s="91"/>
      <c r="BF634" s="91"/>
      <c r="BG634" s="91"/>
      <c r="BH634" s="91"/>
      <c r="BI634" s="91"/>
    </row>
    <row r="635" spans="15:61">
      <c r="O635" s="106"/>
      <c r="P635" s="106"/>
      <c r="V635" s="91"/>
      <c r="W635" s="91"/>
      <c r="X635" s="106"/>
      <c r="Y635" s="106"/>
      <c r="Z635" s="106"/>
      <c r="AA635" s="106"/>
      <c r="AB635" s="106"/>
      <c r="AC635" s="106"/>
      <c r="AD635" s="106"/>
      <c r="AE635" s="106"/>
      <c r="AF635" s="106"/>
      <c r="AG635" s="106"/>
      <c r="AH635" s="106"/>
      <c r="AI635" s="106"/>
      <c r="AJ635" s="106"/>
      <c r="AK635" s="91"/>
      <c r="AL635" s="91"/>
      <c r="AM635" s="91"/>
      <c r="AN635" s="91"/>
      <c r="AO635" s="91"/>
      <c r="AP635" s="91"/>
      <c r="AQ635" s="91"/>
      <c r="AR635" s="91"/>
      <c r="AS635" s="91"/>
      <c r="AT635" s="91"/>
      <c r="AU635" s="91"/>
      <c r="AV635" s="91"/>
      <c r="AW635" s="91"/>
      <c r="AX635" s="91"/>
      <c r="AY635" s="91"/>
      <c r="AZ635" s="91"/>
      <c r="BA635" s="91"/>
      <c r="BB635" s="91"/>
      <c r="BC635" s="91"/>
      <c r="BD635" s="91"/>
      <c r="BE635" s="91"/>
      <c r="BF635" s="91"/>
      <c r="BG635" s="91"/>
      <c r="BH635" s="91"/>
      <c r="BI635" s="91"/>
    </row>
    <row r="636" spans="15:61">
      <c r="O636" s="106"/>
      <c r="P636" s="106"/>
      <c r="V636" s="91"/>
      <c r="W636" s="91"/>
      <c r="X636" s="106"/>
      <c r="Y636" s="106"/>
      <c r="Z636" s="106"/>
      <c r="AA636" s="106"/>
      <c r="AB636" s="106"/>
      <c r="AC636" s="106"/>
      <c r="AD636" s="106"/>
      <c r="AE636" s="106"/>
      <c r="AF636" s="106"/>
      <c r="AG636" s="106"/>
      <c r="AH636" s="106"/>
      <c r="AI636" s="106"/>
      <c r="AJ636" s="106"/>
      <c r="AK636" s="91"/>
      <c r="AL636" s="91"/>
      <c r="AM636" s="91"/>
      <c r="AN636" s="91"/>
      <c r="AO636" s="91"/>
      <c r="AP636" s="91"/>
      <c r="AQ636" s="91"/>
      <c r="AR636" s="91"/>
      <c r="AS636" s="91"/>
      <c r="AT636" s="91"/>
      <c r="AU636" s="91"/>
      <c r="AV636" s="91"/>
      <c r="AW636" s="91"/>
      <c r="AX636" s="91"/>
      <c r="AY636" s="91"/>
      <c r="AZ636" s="91"/>
      <c r="BA636" s="91"/>
      <c r="BB636" s="91"/>
      <c r="BC636" s="91"/>
      <c r="BD636" s="91"/>
      <c r="BE636" s="91"/>
      <c r="BF636" s="91"/>
      <c r="BG636" s="91"/>
      <c r="BH636" s="91"/>
      <c r="BI636" s="91"/>
    </row>
    <row r="637" spans="15:61">
      <c r="O637" s="106"/>
      <c r="P637" s="106"/>
      <c r="V637" s="91"/>
      <c r="W637" s="91"/>
      <c r="X637" s="106"/>
      <c r="Y637" s="106"/>
      <c r="Z637" s="106"/>
      <c r="AA637" s="106"/>
      <c r="AB637" s="106"/>
      <c r="AC637" s="106"/>
      <c r="AD637" s="106"/>
      <c r="AE637" s="106"/>
      <c r="AF637" s="106"/>
      <c r="AG637" s="106"/>
      <c r="AH637" s="106"/>
      <c r="AI637" s="106"/>
      <c r="AJ637" s="106"/>
      <c r="AK637" s="91"/>
      <c r="AL637" s="91"/>
      <c r="AM637" s="91"/>
      <c r="AN637" s="91"/>
      <c r="AO637" s="91"/>
      <c r="AP637" s="91"/>
      <c r="AQ637" s="91"/>
      <c r="AR637" s="91"/>
      <c r="AS637" s="91"/>
      <c r="AT637" s="91"/>
      <c r="AU637" s="91"/>
      <c r="AV637" s="91"/>
      <c r="AW637" s="91"/>
      <c r="AX637" s="91"/>
      <c r="AY637" s="91"/>
      <c r="AZ637" s="91"/>
      <c r="BA637" s="91"/>
      <c r="BB637" s="91"/>
      <c r="BC637" s="91"/>
      <c r="BD637" s="91"/>
      <c r="BE637" s="91"/>
      <c r="BF637" s="91"/>
      <c r="BG637" s="91"/>
      <c r="BH637" s="91"/>
      <c r="BI637" s="91"/>
    </row>
    <row r="638" spans="15:61">
      <c r="O638" s="106"/>
      <c r="P638" s="106"/>
      <c r="V638" s="91"/>
      <c r="W638" s="91"/>
      <c r="X638" s="106"/>
      <c r="Y638" s="106"/>
      <c r="Z638" s="106"/>
      <c r="AA638" s="106"/>
      <c r="AB638" s="106"/>
      <c r="AC638" s="106"/>
      <c r="AD638" s="106"/>
      <c r="AE638" s="106"/>
      <c r="AF638" s="106"/>
      <c r="AG638" s="106"/>
      <c r="AH638" s="106"/>
      <c r="AI638" s="106"/>
      <c r="AJ638" s="106"/>
      <c r="AK638" s="91"/>
      <c r="AL638" s="91"/>
      <c r="AM638" s="91"/>
      <c r="AN638" s="91"/>
      <c r="AO638" s="91"/>
      <c r="AP638" s="91"/>
      <c r="AQ638" s="91"/>
      <c r="AR638" s="91"/>
      <c r="AS638" s="91"/>
      <c r="AT638" s="91"/>
      <c r="AU638" s="91"/>
      <c r="AV638" s="91"/>
      <c r="AW638" s="91"/>
      <c r="AX638" s="91"/>
      <c r="AY638" s="91"/>
      <c r="AZ638" s="91"/>
      <c r="BA638" s="91"/>
      <c r="BB638" s="91"/>
      <c r="BC638" s="91"/>
      <c r="BD638" s="91"/>
      <c r="BE638" s="91"/>
      <c r="BF638" s="91"/>
      <c r="BG638" s="91"/>
      <c r="BH638" s="91"/>
      <c r="BI638" s="91"/>
    </row>
    <row r="639" spans="15:61">
      <c r="O639" s="106"/>
      <c r="P639" s="106"/>
      <c r="V639" s="91"/>
      <c r="W639" s="91"/>
      <c r="X639" s="106"/>
      <c r="Y639" s="106"/>
      <c r="Z639" s="106"/>
      <c r="AA639" s="106"/>
      <c r="AB639" s="106"/>
      <c r="AC639" s="106"/>
      <c r="AD639" s="106"/>
      <c r="AE639" s="106"/>
      <c r="AF639" s="106"/>
      <c r="AG639" s="106"/>
      <c r="AH639" s="106"/>
      <c r="AI639" s="106"/>
      <c r="AJ639" s="106"/>
      <c r="AK639" s="91"/>
      <c r="AL639" s="91"/>
      <c r="AM639" s="91"/>
      <c r="AN639" s="91"/>
      <c r="AO639" s="91"/>
      <c r="AP639" s="91"/>
      <c r="AQ639" s="91"/>
      <c r="AR639" s="91"/>
      <c r="AS639" s="91"/>
      <c r="AT639" s="91"/>
      <c r="AU639" s="91"/>
      <c r="AV639" s="91"/>
      <c r="AW639" s="91"/>
      <c r="AX639" s="91"/>
      <c r="AY639" s="91"/>
      <c r="AZ639" s="91"/>
      <c r="BA639" s="91"/>
      <c r="BB639" s="91"/>
      <c r="BC639" s="91"/>
      <c r="BD639" s="91"/>
      <c r="BE639" s="91"/>
      <c r="BF639" s="91"/>
      <c r="BG639" s="91"/>
      <c r="BH639" s="91"/>
      <c r="BI639" s="91"/>
    </row>
    <row r="640" spans="15:61">
      <c r="O640" s="106"/>
      <c r="P640" s="106"/>
      <c r="V640" s="91"/>
      <c r="W640" s="91"/>
      <c r="X640" s="106"/>
      <c r="Y640" s="106"/>
      <c r="Z640" s="106"/>
      <c r="AA640" s="106"/>
      <c r="AB640" s="106"/>
      <c r="AC640" s="106"/>
      <c r="AD640" s="106"/>
      <c r="AE640" s="106"/>
      <c r="AF640" s="106"/>
      <c r="AG640" s="106"/>
      <c r="AH640" s="106"/>
      <c r="AI640" s="106"/>
      <c r="AJ640" s="106"/>
      <c r="AK640" s="91"/>
      <c r="AL640" s="91"/>
      <c r="AM640" s="91"/>
      <c r="AN640" s="91"/>
      <c r="AO640" s="91"/>
      <c r="AP640" s="91"/>
      <c r="AQ640" s="91"/>
      <c r="AR640" s="91"/>
      <c r="AS640" s="91"/>
      <c r="AT640" s="91"/>
      <c r="AU640" s="91"/>
      <c r="AV640" s="91"/>
      <c r="AW640" s="91"/>
      <c r="AX640" s="91"/>
      <c r="AY640" s="91"/>
      <c r="AZ640" s="91"/>
      <c r="BA640" s="91"/>
      <c r="BB640" s="91"/>
      <c r="BC640" s="91"/>
      <c r="BD640" s="91"/>
      <c r="BE640" s="91"/>
      <c r="BF640" s="91"/>
      <c r="BG640" s="91"/>
      <c r="BH640" s="91"/>
      <c r="BI640" s="91"/>
    </row>
    <row r="641" spans="12:61">
      <c r="L641" s="106"/>
      <c r="M641" s="106"/>
      <c r="N641" s="106"/>
      <c r="O641" s="106"/>
      <c r="P641" s="106"/>
      <c r="V641" s="91"/>
      <c r="W641" s="91"/>
      <c r="X641" s="106"/>
      <c r="Y641" s="106"/>
      <c r="Z641" s="106"/>
      <c r="AA641" s="106"/>
      <c r="AB641" s="106"/>
      <c r="AC641" s="106"/>
      <c r="AD641" s="106"/>
      <c r="AE641" s="106"/>
      <c r="AF641" s="106"/>
      <c r="AG641" s="106"/>
      <c r="AH641" s="106"/>
      <c r="AI641" s="106"/>
      <c r="AJ641" s="106"/>
      <c r="AK641" s="91"/>
      <c r="AL641" s="91"/>
      <c r="AM641" s="91"/>
      <c r="AN641" s="91"/>
      <c r="AO641" s="91"/>
      <c r="AP641" s="91"/>
      <c r="AQ641" s="91"/>
      <c r="AR641" s="91"/>
      <c r="AS641" s="91"/>
      <c r="AT641" s="91"/>
      <c r="AU641" s="91"/>
      <c r="AV641" s="91"/>
      <c r="AW641" s="91"/>
      <c r="AX641" s="91"/>
      <c r="AY641" s="91"/>
      <c r="AZ641" s="91"/>
      <c r="BA641" s="91"/>
      <c r="BB641" s="91"/>
      <c r="BC641" s="91"/>
      <c r="BD641" s="91"/>
      <c r="BE641" s="91"/>
      <c r="BF641" s="91"/>
      <c r="BG641" s="91"/>
      <c r="BH641" s="91"/>
      <c r="BI641" s="91"/>
    </row>
    <row r="642" spans="12:61">
      <c r="L642" s="106"/>
      <c r="M642" s="106"/>
      <c r="N642" s="106"/>
      <c r="O642" s="106"/>
      <c r="P642" s="106"/>
      <c r="V642" s="91"/>
      <c r="W642" s="91"/>
      <c r="X642" s="106"/>
      <c r="Y642" s="106"/>
      <c r="Z642" s="106"/>
      <c r="AA642" s="106"/>
      <c r="AB642" s="106"/>
      <c r="AC642" s="106"/>
      <c r="AD642" s="106"/>
      <c r="AE642" s="106"/>
      <c r="AF642" s="106"/>
      <c r="AG642" s="106"/>
      <c r="AH642" s="106"/>
      <c r="AI642" s="106"/>
      <c r="AJ642" s="106"/>
      <c r="AK642" s="91"/>
      <c r="AL642" s="91"/>
      <c r="AM642" s="91"/>
      <c r="AN642" s="91"/>
      <c r="AO642" s="91"/>
      <c r="AP642" s="91"/>
      <c r="AQ642" s="91"/>
      <c r="AR642" s="91"/>
      <c r="AS642" s="91"/>
      <c r="AT642" s="91"/>
      <c r="AU642" s="91"/>
      <c r="AV642" s="91"/>
      <c r="AW642" s="91"/>
      <c r="AX642" s="91"/>
      <c r="AY642" s="91"/>
      <c r="AZ642" s="91"/>
      <c r="BA642" s="91"/>
      <c r="BB642" s="91"/>
      <c r="BC642" s="91"/>
      <c r="BD642" s="91"/>
      <c r="BE642" s="91"/>
      <c r="BF642" s="91"/>
      <c r="BG642" s="91"/>
      <c r="BH642" s="91"/>
      <c r="BI642" s="91"/>
    </row>
    <row r="643" spans="12:61">
      <c r="L643" s="106"/>
      <c r="M643" s="106"/>
      <c r="N643" s="106"/>
      <c r="O643" s="106"/>
      <c r="P643" s="106"/>
      <c r="V643" s="91"/>
      <c r="W643" s="91"/>
      <c r="X643" s="106"/>
      <c r="Y643" s="106"/>
      <c r="Z643" s="106"/>
      <c r="AA643" s="106"/>
      <c r="AB643" s="106"/>
      <c r="AC643" s="106"/>
      <c r="AD643" s="106"/>
      <c r="AE643" s="106"/>
      <c r="AF643" s="106"/>
      <c r="AG643" s="106"/>
      <c r="AH643" s="106"/>
      <c r="AI643" s="106"/>
      <c r="AJ643" s="106"/>
      <c r="AK643" s="91"/>
      <c r="AL643" s="91"/>
      <c r="AM643" s="91"/>
      <c r="AN643" s="91"/>
      <c r="AO643" s="91"/>
      <c r="AP643" s="91"/>
      <c r="AQ643" s="91"/>
      <c r="AR643" s="91"/>
      <c r="AS643" s="91"/>
      <c r="AT643" s="91"/>
      <c r="AU643" s="91"/>
      <c r="AV643" s="91"/>
      <c r="AW643" s="91"/>
      <c r="AX643" s="91"/>
      <c r="AY643" s="91"/>
      <c r="AZ643" s="91"/>
      <c r="BA643" s="91"/>
      <c r="BB643" s="91"/>
      <c r="BC643" s="91"/>
      <c r="BD643" s="91"/>
      <c r="BE643" s="91"/>
      <c r="BF643" s="91"/>
      <c r="BG643" s="91"/>
      <c r="BH643" s="91"/>
      <c r="BI643" s="91"/>
    </row>
    <row r="644" spans="12:61">
      <c r="L644" s="106"/>
      <c r="M644" s="106"/>
      <c r="N644" s="106"/>
      <c r="O644" s="106"/>
      <c r="P644" s="106"/>
      <c r="V644" s="91"/>
      <c r="W644" s="91"/>
      <c r="X644" s="106"/>
      <c r="Y644" s="106"/>
      <c r="Z644" s="106"/>
      <c r="AA644" s="106"/>
      <c r="AB644" s="106"/>
      <c r="AC644" s="106"/>
      <c r="AD644" s="106"/>
      <c r="AE644" s="106"/>
      <c r="AF644" s="106"/>
      <c r="AG644" s="106"/>
      <c r="AH644" s="106"/>
      <c r="AI644" s="106"/>
      <c r="AJ644" s="106"/>
      <c r="AK644" s="91"/>
      <c r="AL644" s="91"/>
      <c r="AM644" s="91"/>
      <c r="AN644" s="91"/>
      <c r="AO644" s="91"/>
      <c r="AP644" s="91"/>
      <c r="AQ644" s="91"/>
      <c r="AR644" s="91"/>
      <c r="AS644" s="91"/>
      <c r="AT644" s="91"/>
      <c r="AU644" s="91"/>
      <c r="AV644" s="91"/>
      <c r="AW644" s="91"/>
      <c r="AX644" s="91"/>
      <c r="AY644" s="91"/>
      <c r="AZ644" s="91"/>
      <c r="BA644" s="91"/>
      <c r="BB644" s="91"/>
      <c r="BC644" s="91"/>
      <c r="BD644" s="91"/>
      <c r="BE644" s="91"/>
      <c r="BF644" s="91"/>
      <c r="BG644" s="91"/>
      <c r="BH644" s="91"/>
      <c r="BI644" s="91"/>
    </row>
    <row r="645" spans="12:61">
      <c r="L645" s="106"/>
      <c r="M645" s="106"/>
      <c r="N645" s="106"/>
      <c r="O645" s="106"/>
      <c r="P645" s="106"/>
      <c r="V645" s="91"/>
      <c r="W645" s="91"/>
      <c r="X645" s="106"/>
      <c r="Y645" s="106"/>
      <c r="Z645" s="106"/>
      <c r="AA645" s="106"/>
      <c r="AB645" s="106"/>
      <c r="AC645" s="106"/>
      <c r="AD645" s="106"/>
      <c r="AE645" s="106"/>
      <c r="AF645" s="106"/>
      <c r="AG645" s="106"/>
      <c r="AH645" s="106"/>
      <c r="AI645" s="106"/>
      <c r="AJ645" s="106"/>
      <c r="AK645" s="91"/>
      <c r="AL645" s="91"/>
      <c r="AM645" s="91"/>
      <c r="AN645" s="91"/>
      <c r="AO645" s="91"/>
      <c r="AP645" s="91"/>
      <c r="AQ645" s="91"/>
      <c r="AR645" s="91"/>
      <c r="AS645" s="91"/>
      <c r="AT645" s="91"/>
      <c r="AU645" s="91"/>
      <c r="AV645" s="91"/>
      <c r="AW645" s="91"/>
      <c r="AX645" s="91"/>
      <c r="AY645" s="91"/>
      <c r="AZ645" s="91"/>
      <c r="BA645" s="91"/>
      <c r="BB645" s="91"/>
      <c r="BC645" s="91"/>
      <c r="BD645" s="91"/>
      <c r="BE645" s="91"/>
      <c r="BF645" s="91"/>
      <c r="BG645" s="91"/>
      <c r="BH645" s="91"/>
      <c r="BI645" s="91"/>
    </row>
    <row r="646" spans="12:61">
      <c r="L646" s="106"/>
      <c r="M646" s="106"/>
      <c r="N646" s="106"/>
      <c r="O646" s="106"/>
      <c r="P646" s="106"/>
      <c r="V646" s="91"/>
      <c r="W646" s="91"/>
      <c r="X646" s="106"/>
      <c r="Y646" s="106"/>
      <c r="Z646" s="106"/>
      <c r="AA646" s="106"/>
      <c r="AB646" s="106"/>
      <c r="AC646" s="106"/>
      <c r="AD646" s="106"/>
      <c r="AE646" s="106"/>
      <c r="AF646" s="106"/>
      <c r="AG646" s="106"/>
      <c r="AH646" s="106"/>
      <c r="AI646" s="106"/>
      <c r="AJ646" s="106"/>
      <c r="AK646" s="91"/>
      <c r="AL646" s="91"/>
      <c r="AM646" s="91"/>
      <c r="AN646" s="91"/>
      <c r="AO646" s="91"/>
      <c r="AP646" s="91"/>
      <c r="AQ646" s="91"/>
      <c r="AR646" s="91"/>
      <c r="AS646" s="91"/>
      <c r="AT646" s="91"/>
      <c r="AU646" s="91"/>
      <c r="AV646" s="91"/>
      <c r="AW646" s="91"/>
      <c r="AX646" s="91"/>
      <c r="AY646" s="91"/>
      <c r="AZ646" s="91"/>
      <c r="BA646" s="91"/>
      <c r="BB646" s="91"/>
      <c r="BC646" s="91"/>
      <c r="BD646" s="91"/>
      <c r="BE646" s="91"/>
      <c r="BF646" s="91"/>
      <c r="BG646" s="91"/>
      <c r="BH646" s="91"/>
      <c r="BI646" s="91"/>
    </row>
    <row r="647" spans="12:61">
      <c r="L647" s="106"/>
      <c r="M647" s="106"/>
      <c r="N647" s="106"/>
      <c r="O647" s="106"/>
      <c r="P647" s="106"/>
      <c r="V647" s="91"/>
      <c r="W647" s="91"/>
      <c r="X647" s="106"/>
      <c r="Y647" s="106"/>
      <c r="Z647" s="106"/>
      <c r="AA647" s="106"/>
      <c r="AB647" s="106"/>
      <c r="AC647" s="106"/>
      <c r="AD647" s="106"/>
      <c r="AE647" s="106"/>
      <c r="AF647" s="106"/>
      <c r="AG647" s="106"/>
      <c r="AH647" s="106"/>
      <c r="AI647" s="106"/>
      <c r="AJ647" s="106"/>
      <c r="AK647" s="91"/>
      <c r="AL647" s="91"/>
      <c r="AM647" s="91"/>
      <c r="AN647" s="91"/>
      <c r="AO647" s="91"/>
      <c r="AP647" s="91"/>
      <c r="AQ647" s="91"/>
      <c r="AR647" s="91"/>
      <c r="AS647" s="91"/>
      <c r="AT647" s="91"/>
      <c r="AU647" s="91"/>
      <c r="AV647" s="91"/>
      <c r="AW647" s="91"/>
      <c r="AX647" s="91"/>
      <c r="AY647" s="91"/>
      <c r="AZ647" s="91"/>
      <c r="BA647" s="91"/>
      <c r="BB647" s="91"/>
      <c r="BC647" s="91"/>
      <c r="BD647" s="91"/>
      <c r="BE647" s="91"/>
      <c r="BF647" s="91"/>
      <c r="BG647" s="91"/>
      <c r="BH647" s="91"/>
      <c r="BI647" s="91"/>
    </row>
    <row r="648" spans="12:61">
      <c r="L648" s="106"/>
      <c r="M648" s="106"/>
      <c r="N648" s="106"/>
      <c r="O648" s="106"/>
      <c r="P648" s="106"/>
      <c r="V648" s="91"/>
      <c r="W648" s="91"/>
      <c r="X648" s="106"/>
      <c r="Y648" s="106"/>
      <c r="Z648" s="106"/>
      <c r="AA648" s="106"/>
      <c r="AB648" s="106"/>
      <c r="AC648" s="106"/>
      <c r="AD648" s="106"/>
      <c r="AE648" s="106"/>
      <c r="AF648" s="106"/>
      <c r="AG648" s="106"/>
      <c r="AH648" s="106"/>
      <c r="AI648" s="106"/>
      <c r="AJ648" s="106"/>
      <c r="AK648" s="91"/>
      <c r="AL648" s="91"/>
      <c r="AM648" s="91"/>
      <c r="AN648" s="91"/>
      <c r="AO648" s="91"/>
      <c r="AP648" s="91"/>
      <c r="AQ648" s="91"/>
      <c r="AR648" s="91"/>
      <c r="AS648" s="91"/>
      <c r="AT648" s="91"/>
      <c r="AU648" s="91"/>
      <c r="AV648" s="91"/>
      <c r="AW648" s="91"/>
      <c r="AX648" s="91"/>
      <c r="AY648" s="91"/>
      <c r="AZ648" s="91"/>
      <c r="BA648" s="91"/>
      <c r="BB648" s="91"/>
      <c r="BC648" s="91"/>
      <c r="BD648" s="91"/>
      <c r="BE648" s="91"/>
      <c r="BF648" s="91"/>
      <c r="BG648" s="91"/>
      <c r="BH648" s="91"/>
      <c r="BI648" s="91"/>
    </row>
    <row r="649" spans="12:61">
      <c r="L649" s="106"/>
      <c r="M649" s="106"/>
      <c r="N649" s="106"/>
      <c r="O649" s="106"/>
      <c r="P649" s="106"/>
      <c r="V649" s="91"/>
      <c r="W649" s="91"/>
      <c r="X649" s="106"/>
      <c r="Y649" s="106"/>
      <c r="Z649" s="106"/>
      <c r="AA649" s="106"/>
      <c r="AB649" s="106"/>
      <c r="AC649" s="106"/>
      <c r="AD649" s="106"/>
      <c r="AE649" s="106"/>
      <c r="AF649" s="106"/>
      <c r="AG649" s="106"/>
      <c r="AH649" s="106"/>
      <c r="AI649" s="106"/>
      <c r="AJ649" s="106"/>
      <c r="AK649" s="91"/>
      <c r="AL649" s="91"/>
      <c r="AM649" s="91"/>
      <c r="AN649" s="91"/>
      <c r="AO649" s="91"/>
      <c r="AP649" s="91"/>
      <c r="AQ649" s="91"/>
      <c r="AR649" s="91"/>
      <c r="AS649" s="91"/>
      <c r="AT649" s="91"/>
      <c r="AU649" s="91"/>
      <c r="AV649" s="91"/>
      <c r="AW649" s="91"/>
      <c r="AX649" s="91"/>
      <c r="AY649" s="91"/>
      <c r="AZ649" s="91"/>
      <c r="BA649" s="91"/>
      <c r="BB649" s="91"/>
      <c r="BC649" s="91"/>
      <c r="BD649" s="91"/>
      <c r="BE649" s="91"/>
      <c r="BF649" s="91"/>
      <c r="BG649" s="91"/>
      <c r="BH649" s="91"/>
      <c r="BI649" s="91"/>
    </row>
    <row r="650" spans="12:61">
      <c r="L650" s="106"/>
      <c r="M650" s="106"/>
      <c r="N650" s="106"/>
      <c r="O650" s="106"/>
      <c r="P650" s="106"/>
      <c r="V650" s="91"/>
      <c r="W650" s="91"/>
      <c r="X650" s="106"/>
      <c r="Y650" s="106"/>
      <c r="Z650" s="106"/>
      <c r="AA650" s="106"/>
      <c r="AB650" s="106"/>
      <c r="AC650" s="106"/>
      <c r="AD650" s="106"/>
      <c r="AE650" s="106"/>
      <c r="AF650" s="106"/>
      <c r="AG650" s="106"/>
      <c r="AH650" s="106"/>
      <c r="AI650" s="106"/>
      <c r="AJ650" s="106"/>
      <c r="AK650" s="91"/>
      <c r="AL650" s="91"/>
      <c r="AM650" s="91"/>
      <c r="AN650" s="91"/>
      <c r="AO650" s="91"/>
      <c r="AP650" s="91"/>
      <c r="AQ650" s="91"/>
      <c r="AR650" s="91"/>
      <c r="AS650" s="91"/>
      <c r="AT650" s="91"/>
      <c r="AU650" s="91"/>
      <c r="AV650" s="91"/>
      <c r="AW650" s="91"/>
      <c r="AX650" s="91"/>
      <c r="AY650" s="91"/>
      <c r="AZ650" s="91"/>
      <c r="BA650" s="91"/>
      <c r="BB650" s="91"/>
      <c r="BC650" s="91"/>
      <c r="BD650" s="91"/>
      <c r="BE650" s="91"/>
      <c r="BF650" s="91"/>
      <c r="BG650" s="91"/>
      <c r="BH650" s="91"/>
      <c r="BI650" s="91"/>
    </row>
    <row r="651" spans="12:61">
      <c r="L651" s="106"/>
      <c r="M651" s="106"/>
      <c r="N651" s="106"/>
      <c r="O651" s="106"/>
      <c r="P651" s="106"/>
      <c r="V651" s="91"/>
      <c r="W651" s="91"/>
      <c r="X651" s="106"/>
      <c r="Y651" s="106"/>
      <c r="Z651" s="106"/>
      <c r="AA651" s="106"/>
      <c r="AB651" s="106"/>
      <c r="AC651" s="106"/>
      <c r="AD651" s="106"/>
      <c r="AE651" s="106"/>
      <c r="AF651" s="106"/>
      <c r="AG651" s="106"/>
      <c r="AH651" s="106"/>
      <c r="AI651" s="106"/>
      <c r="AJ651" s="106"/>
      <c r="AK651" s="91"/>
      <c r="AL651" s="91"/>
      <c r="AM651" s="91"/>
      <c r="AN651" s="91"/>
      <c r="AO651" s="91"/>
      <c r="AP651" s="91"/>
      <c r="AQ651" s="91"/>
      <c r="AR651" s="91"/>
      <c r="AS651" s="91"/>
      <c r="AT651" s="91"/>
      <c r="AU651" s="91"/>
      <c r="AV651" s="91"/>
      <c r="AW651" s="91"/>
      <c r="AX651" s="91"/>
      <c r="AY651" s="91"/>
      <c r="AZ651" s="91"/>
      <c r="BA651" s="91"/>
      <c r="BB651" s="91"/>
      <c r="BC651" s="91"/>
      <c r="BD651" s="91"/>
      <c r="BE651" s="91"/>
      <c r="BF651" s="91"/>
      <c r="BG651" s="91"/>
      <c r="BH651" s="91"/>
      <c r="BI651" s="91"/>
    </row>
    <row r="652" spans="12:61">
      <c r="L652" s="106"/>
      <c r="M652" s="106"/>
      <c r="N652" s="106"/>
      <c r="O652" s="106"/>
      <c r="P652" s="106"/>
      <c r="V652" s="91"/>
      <c r="W652" s="91"/>
      <c r="X652" s="106"/>
      <c r="Y652" s="106"/>
      <c r="Z652" s="106"/>
      <c r="AA652" s="106"/>
      <c r="AB652" s="106"/>
      <c r="AC652" s="106"/>
      <c r="AD652" s="106"/>
      <c r="AE652" s="106"/>
      <c r="AF652" s="106"/>
      <c r="AG652" s="106"/>
      <c r="AH652" s="106"/>
      <c r="AI652" s="106"/>
      <c r="AJ652" s="106"/>
      <c r="AK652" s="91"/>
      <c r="AL652" s="91"/>
      <c r="AM652" s="91"/>
      <c r="AN652" s="91"/>
      <c r="AO652" s="91"/>
      <c r="AP652" s="91"/>
      <c r="AQ652" s="91"/>
      <c r="AR652" s="91"/>
      <c r="AS652" s="91"/>
      <c r="AT652" s="91"/>
      <c r="AU652" s="91"/>
      <c r="AV652" s="91"/>
      <c r="AW652" s="91"/>
      <c r="AX652" s="91"/>
      <c r="AY652" s="91"/>
      <c r="AZ652" s="91"/>
      <c r="BA652" s="91"/>
      <c r="BB652" s="91"/>
      <c r="BC652" s="91"/>
      <c r="BD652" s="91"/>
      <c r="BE652" s="91"/>
      <c r="BF652" s="91"/>
      <c r="BG652" s="91"/>
      <c r="BH652" s="91"/>
      <c r="BI652" s="91"/>
    </row>
    <row r="653" spans="12:61">
      <c r="L653" s="106"/>
      <c r="M653" s="106"/>
      <c r="N653" s="106"/>
      <c r="O653" s="106"/>
      <c r="P653" s="106"/>
      <c r="V653" s="91"/>
      <c r="W653" s="91"/>
      <c r="X653" s="106"/>
      <c r="Y653" s="106"/>
      <c r="Z653" s="106"/>
      <c r="AA653" s="106"/>
      <c r="AB653" s="106"/>
      <c r="AC653" s="106"/>
      <c r="AD653" s="106"/>
      <c r="AE653" s="106"/>
      <c r="AF653" s="106"/>
      <c r="AG653" s="106"/>
      <c r="AH653" s="106"/>
      <c r="AI653" s="106"/>
      <c r="AJ653" s="106"/>
      <c r="AK653" s="91"/>
      <c r="AL653" s="91"/>
      <c r="AM653" s="91"/>
      <c r="AN653" s="91"/>
      <c r="AO653" s="91"/>
      <c r="AP653" s="91"/>
      <c r="AQ653" s="91"/>
      <c r="AR653" s="91"/>
      <c r="AS653" s="91"/>
      <c r="AT653" s="91"/>
      <c r="AU653" s="91"/>
      <c r="AV653" s="91"/>
      <c r="AW653" s="91"/>
      <c r="AX653" s="91"/>
      <c r="AY653" s="91"/>
      <c r="AZ653" s="91"/>
      <c r="BA653" s="91"/>
      <c r="BB653" s="91"/>
      <c r="BC653" s="91"/>
      <c r="BD653" s="91"/>
      <c r="BE653" s="91"/>
      <c r="BF653" s="91"/>
      <c r="BG653" s="91"/>
      <c r="BH653" s="91"/>
      <c r="BI653" s="91"/>
    </row>
    <row r="654" spans="12:61">
      <c r="L654" s="106"/>
      <c r="M654" s="106"/>
      <c r="N654" s="106"/>
      <c r="O654" s="106"/>
      <c r="P654" s="106"/>
      <c r="V654" s="91"/>
      <c r="W654" s="91"/>
      <c r="X654" s="106"/>
      <c r="Y654" s="106"/>
      <c r="Z654" s="106"/>
      <c r="AA654" s="106"/>
      <c r="AB654" s="106"/>
      <c r="AC654" s="106"/>
      <c r="AD654" s="106"/>
      <c r="AE654" s="106"/>
      <c r="AF654" s="106"/>
      <c r="AG654" s="106"/>
      <c r="AH654" s="106"/>
      <c r="AI654" s="106"/>
      <c r="AJ654" s="106"/>
      <c r="AK654" s="91"/>
      <c r="AL654" s="91"/>
      <c r="AM654" s="91"/>
      <c r="AN654" s="91"/>
      <c r="AO654" s="91"/>
      <c r="AP654" s="91"/>
      <c r="AQ654" s="91"/>
      <c r="AR654" s="91"/>
      <c r="AS654" s="91"/>
      <c r="AT654" s="91"/>
      <c r="AU654" s="91"/>
      <c r="AV654" s="91"/>
      <c r="AW654" s="91"/>
      <c r="AX654" s="91"/>
      <c r="AY654" s="91"/>
      <c r="AZ654" s="91"/>
      <c r="BA654" s="91"/>
      <c r="BB654" s="91"/>
      <c r="BC654" s="91"/>
      <c r="BD654" s="91"/>
      <c r="BE654" s="91"/>
      <c r="BF654" s="91"/>
      <c r="BG654" s="91"/>
      <c r="BH654" s="91"/>
      <c r="BI654" s="91"/>
    </row>
    <row r="655" spans="12:61">
      <c r="L655" s="106"/>
      <c r="M655" s="106"/>
      <c r="N655" s="106"/>
      <c r="O655" s="106"/>
      <c r="P655" s="106"/>
      <c r="V655" s="91"/>
      <c r="W655" s="91"/>
      <c r="X655" s="106"/>
      <c r="Y655" s="106"/>
      <c r="Z655" s="106"/>
      <c r="AA655" s="106"/>
      <c r="AB655" s="106"/>
      <c r="AC655" s="106"/>
      <c r="AD655" s="106"/>
      <c r="AE655" s="106"/>
      <c r="AF655" s="106"/>
      <c r="AG655" s="106"/>
      <c r="AH655" s="106"/>
      <c r="AI655" s="106"/>
      <c r="AJ655" s="106"/>
      <c r="AK655" s="91"/>
      <c r="AL655" s="91"/>
      <c r="AM655" s="91"/>
      <c r="AN655" s="91"/>
      <c r="AO655" s="91"/>
      <c r="AP655" s="91"/>
      <c r="AQ655" s="91"/>
      <c r="AR655" s="91"/>
      <c r="AS655" s="91"/>
      <c r="AT655" s="91"/>
      <c r="AU655" s="91"/>
      <c r="AV655" s="91"/>
      <c r="AW655" s="91"/>
      <c r="AX655" s="91"/>
      <c r="AY655" s="91"/>
      <c r="AZ655" s="91"/>
      <c r="BA655" s="91"/>
      <c r="BB655" s="91"/>
      <c r="BC655" s="91"/>
      <c r="BD655" s="91"/>
      <c r="BE655" s="91"/>
      <c r="BF655" s="91"/>
      <c r="BG655" s="91"/>
      <c r="BH655" s="91"/>
      <c r="BI655" s="91"/>
    </row>
    <row r="656" spans="12:61">
      <c r="L656" s="106"/>
      <c r="M656" s="106"/>
      <c r="N656" s="106"/>
      <c r="O656" s="106"/>
      <c r="P656" s="106"/>
      <c r="V656" s="91"/>
      <c r="W656" s="91"/>
      <c r="X656" s="106"/>
      <c r="Y656" s="106"/>
      <c r="Z656" s="106"/>
      <c r="AA656" s="106"/>
      <c r="AB656" s="106"/>
      <c r="AC656" s="106"/>
      <c r="AD656" s="106"/>
      <c r="AE656" s="106"/>
      <c r="AF656" s="106"/>
      <c r="AG656" s="106"/>
      <c r="AH656" s="106"/>
      <c r="AI656" s="106"/>
      <c r="AJ656" s="106"/>
      <c r="AK656" s="91"/>
      <c r="AL656" s="91"/>
      <c r="AM656" s="91"/>
      <c r="AN656" s="91"/>
      <c r="AO656" s="91"/>
      <c r="AP656" s="91"/>
      <c r="AQ656" s="91"/>
      <c r="AR656" s="91"/>
      <c r="AS656" s="91"/>
      <c r="AT656" s="91"/>
      <c r="AU656" s="91"/>
      <c r="AV656" s="91"/>
      <c r="AW656" s="91"/>
      <c r="AX656" s="91"/>
      <c r="AY656" s="91"/>
      <c r="AZ656" s="91"/>
      <c r="BA656" s="91"/>
      <c r="BB656" s="91"/>
      <c r="BC656" s="91"/>
      <c r="BD656" s="91"/>
      <c r="BE656" s="91"/>
      <c r="BF656" s="91"/>
      <c r="BG656" s="91"/>
      <c r="BH656" s="91"/>
      <c r="BI656" s="91"/>
    </row>
    <row r="657" spans="12:61">
      <c r="L657" s="106"/>
      <c r="M657" s="106"/>
      <c r="N657" s="106"/>
      <c r="O657" s="106"/>
      <c r="P657" s="106"/>
      <c r="V657" s="91"/>
      <c r="W657" s="91"/>
      <c r="X657" s="106"/>
      <c r="Y657" s="106"/>
      <c r="Z657" s="106"/>
      <c r="AA657" s="106"/>
      <c r="AB657" s="106"/>
      <c r="AC657" s="106"/>
      <c r="AD657" s="106"/>
      <c r="AE657" s="106"/>
      <c r="AF657" s="106"/>
      <c r="AG657" s="106"/>
      <c r="AH657" s="106"/>
      <c r="AI657" s="106"/>
      <c r="AJ657" s="106"/>
      <c r="AK657" s="91"/>
      <c r="AL657" s="91"/>
      <c r="AM657" s="91"/>
      <c r="AN657" s="91"/>
      <c r="AO657" s="91"/>
      <c r="AP657" s="91"/>
      <c r="AQ657" s="91"/>
      <c r="AR657" s="91"/>
      <c r="AS657" s="91"/>
      <c r="AT657" s="91"/>
      <c r="AU657" s="91"/>
      <c r="AV657" s="91"/>
      <c r="AW657" s="91"/>
      <c r="AX657" s="91"/>
      <c r="AY657" s="91"/>
      <c r="AZ657" s="91"/>
      <c r="BA657" s="91"/>
      <c r="BB657" s="91"/>
      <c r="BC657" s="91"/>
      <c r="BD657" s="91"/>
      <c r="BE657" s="91"/>
      <c r="BF657" s="91"/>
      <c r="BG657" s="91"/>
      <c r="BH657" s="91"/>
      <c r="BI657" s="91"/>
    </row>
    <row r="658" spans="12:61">
      <c r="L658" s="106"/>
      <c r="M658" s="106"/>
      <c r="N658" s="106"/>
      <c r="O658" s="106"/>
      <c r="P658" s="106"/>
      <c r="V658" s="91"/>
      <c r="W658" s="91"/>
      <c r="X658" s="106"/>
      <c r="Y658" s="106"/>
      <c r="Z658" s="106"/>
      <c r="AA658" s="106"/>
      <c r="AB658" s="106"/>
      <c r="AC658" s="106"/>
      <c r="AD658" s="106"/>
      <c r="AE658" s="106"/>
      <c r="AF658" s="106"/>
      <c r="AG658" s="106"/>
      <c r="AH658" s="106"/>
      <c r="AI658" s="106"/>
      <c r="AJ658" s="106"/>
      <c r="AK658" s="91"/>
      <c r="AL658" s="91"/>
      <c r="AM658" s="91"/>
      <c r="AN658" s="91"/>
      <c r="AO658" s="91"/>
      <c r="AP658" s="91"/>
      <c r="AQ658" s="91"/>
      <c r="AR658" s="91"/>
      <c r="AS658" s="91"/>
      <c r="AT658" s="91"/>
      <c r="AU658" s="91"/>
      <c r="AV658" s="91"/>
      <c r="AW658" s="91"/>
      <c r="AX658" s="91"/>
      <c r="AY658" s="91"/>
      <c r="AZ658" s="91"/>
      <c r="BA658" s="91"/>
      <c r="BB658" s="91"/>
      <c r="BC658" s="91"/>
      <c r="BD658" s="91"/>
      <c r="BE658" s="91"/>
      <c r="BF658" s="91"/>
      <c r="BG658" s="91"/>
      <c r="BH658" s="91"/>
      <c r="BI658" s="91"/>
    </row>
    <row r="659" spans="12:61">
      <c r="L659" s="106"/>
      <c r="M659" s="106"/>
      <c r="N659" s="106"/>
      <c r="O659" s="106"/>
      <c r="P659" s="106"/>
      <c r="V659" s="91"/>
      <c r="W659" s="91"/>
      <c r="X659" s="106"/>
      <c r="Y659" s="106"/>
      <c r="Z659" s="106"/>
      <c r="AA659" s="106"/>
      <c r="AB659" s="106"/>
      <c r="AC659" s="106"/>
      <c r="AD659" s="106"/>
      <c r="AE659" s="106"/>
      <c r="AF659" s="106"/>
      <c r="AG659" s="106"/>
      <c r="AH659" s="106"/>
      <c r="AI659" s="106"/>
      <c r="AJ659" s="106"/>
      <c r="AK659" s="91"/>
      <c r="AL659" s="91"/>
      <c r="AM659" s="91"/>
      <c r="AN659" s="91"/>
      <c r="AO659" s="91"/>
      <c r="AP659" s="91"/>
      <c r="AQ659" s="91"/>
      <c r="AR659" s="91"/>
      <c r="AS659" s="91"/>
      <c r="AT659" s="91"/>
      <c r="AU659" s="91"/>
      <c r="AV659" s="91"/>
      <c r="AW659" s="91"/>
      <c r="AX659" s="91"/>
      <c r="AY659" s="91"/>
      <c r="AZ659" s="91"/>
      <c r="BA659" s="91"/>
      <c r="BB659" s="91"/>
      <c r="BC659" s="91"/>
      <c r="BD659" s="91"/>
      <c r="BE659" s="91"/>
      <c r="BF659" s="91"/>
      <c r="BG659" s="91"/>
      <c r="BH659" s="91"/>
      <c r="BI659" s="91"/>
    </row>
    <row r="660" spans="12:61">
      <c r="L660" s="106"/>
      <c r="M660" s="106"/>
      <c r="N660" s="106"/>
      <c r="O660" s="106"/>
      <c r="P660" s="106"/>
      <c r="V660" s="91"/>
      <c r="W660" s="91"/>
      <c r="X660" s="106"/>
      <c r="Y660" s="106"/>
      <c r="Z660" s="106"/>
      <c r="AA660" s="106"/>
      <c r="AB660" s="106"/>
      <c r="AC660" s="106"/>
      <c r="AD660" s="106"/>
      <c r="AE660" s="106"/>
      <c r="AF660" s="106"/>
      <c r="AG660" s="106"/>
      <c r="AH660" s="106"/>
      <c r="AI660" s="106"/>
      <c r="AJ660" s="106"/>
      <c r="AK660" s="91"/>
      <c r="AL660" s="91"/>
      <c r="AM660" s="91"/>
      <c r="AN660" s="91"/>
      <c r="AO660" s="91"/>
      <c r="AP660" s="91"/>
      <c r="AQ660" s="91"/>
      <c r="AR660" s="91"/>
      <c r="AS660" s="91"/>
      <c r="AT660" s="91"/>
      <c r="AU660" s="91"/>
      <c r="AV660" s="91"/>
      <c r="AW660" s="91"/>
      <c r="AX660" s="91"/>
      <c r="AY660" s="91"/>
      <c r="AZ660" s="91"/>
      <c r="BA660" s="91"/>
      <c r="BB660" s="91"/>
      <c r="BC660" s="91"/>
      <c r="BD660" s="91"/>
      <c r="BE660" s="91"/>
      <c r="BF660" s="91"/>
      <c r="BG660" s="91"/>
      <c r="BH660" s="91"/>
      <c r="BI660" s="91"/>
    </row>
    <row r="661" spans="12:61">
      <c r="L661" s="106"/>
      <c r="M661" s="106"/>
      <c r="N661" s="106"/>
      <c r="O661" s="106"/>
      <c r="P661" s="106"/>
      <c r="V661" s="91"/>
      <c r="W661" s="91"/>
      <c r="X661" s="106"/>
      <c r="Y661" s="106"/>
      <c r="Z661" s="106"/>
      <c r="AA661" s="106"/>
      <c r="AB661" s="106"/>
      <c r="AC661" s="106"/>
      <c r="AD661" s="106"/>
      <c r="AE661" s="106"/>
      <c r="AF661" s="106"/>
      <c r="AG661" s="106"/>
      <c r="AH661" s="106"/>
      <c r="AI661" s="106"/>
      <c r="AJ661" s="106"/>
      <c r="AK661" s="91"/>
      <c r="AL661" s="91"/>
      <c r="AM661" s="91"/>
      <c r="AN661" s="91"/>
      <c r="AO661" s="91"/>
      <c r="AP661" s="91"/>
      <c r="AQ661" s="91"/>
      <c r="AR661" s="91"/>
      <c r="AS661" s="91"/>
      <c r="AT661" s="91"/>
      <c r="AU661" s="91"/>
      <c r="AV661" s="91"/>
      <c r="AW661" s="91"/>
      <c r="AX661" s="91"/>
      <c r="AY661" s="91"/>
      <c r="AZ661" s="91"/>
      <c r="BA661" s="91"/>
      <c r="BB661" s="91"/>
      <c r="BC661" s="91"/>
      <c r="BD661" s="91"/>
      <c r="BE661" s="91"/>
      <c r="BF661" s="91"/>
      <c r="BG661" s="91"/>
      <c r="BH661" s="91"/>
      <c r="BI661" s="91"/>
    </row>
    <row r="662" spans="12:61">
      <c r="L662" s="106"/>
      <c r="M662" s="106"/>
      <c r="N662" s="106"/>
      <c r="O662" s="106"/>
      <c r="P662" s="106"/>
      <c r="V662" s="91"/>
      <c r="W662" s="91"/>
      <c r="X662" s="106"/>
      <c r="Y662" s="106"/>
      <c r="Z662" s="106"/>
      <c r="AA662" s="106"/>
      <c r="AB662" s="106"/>
      <c r="AC662" s="106"/>
      <c r="AD662" s="106"/>
      <c r="AE662" s="106"/>
      <c r="AF662" s="106"/>
      <c r="AG662" s="106"/>
      <c r="AH662" s="106"/>
      <c r="AI662" s="106"/>
      <c r="AJ662" s="106"/>
      <c r="AK662" s="91"/>
      <c r="AL662" s="91"/>
      <c r="AM662" s="91"/>
      <c r="AN662" s="91"/>
      <c r="AO662" s="91"/>
      <c r="AP662" s="91"/>
      <c r="AQ662" s="91"/>
      <c r="AR662" s="91"/>
      <c r="AS662" s="91"/>
      <c r="AT662" s="91"/>
      <c r="AU662" s="91"/>
      <c r="AV662" s="91"/>
      <c r="AW662" s="91"/>
      <c r="AX662" s="91"/>
      <c r="AY662" s="91"/>
      <c r="AZ662" s="91"/>
      <c r="BA662" s="91"/>
      <c r="BB662" s="91"/>
      <c r="BC662" s="91"/>
      <c r="BD662" s="91"/>
      <c r="BE662" s="91"/>
      <c r="BF662" s="91"/>
      <c r="BG662" s="91"/>
      <c r="BH662" s="91"/>
      <c r="BI662" s="91"/>
    </row>
    <row r="663" spans="12:61">
      <c r="L663" s="106"/>
      <c r="M663" s="106"/>
      <c r="N663" s="106"/>
      <c r="O663" s="106"/>
      <c r="P663" s="106"/>
      <c r="V663" s="91"/>
      <c r="W663" s="91"/>
      <c r="X663" s="106"/>
      <c r="Y663" s="106"/>
      <c r="Z663" s="106"/>
      <c r="AA663" s="106"/>
      <c r="AB663" s="106"/>
      <c r="AC663" s="106"/>
      <c r="AD663" s="106"/>
      <c r="AE663" s="106"/>
      <c r="AF663" s="106"/>
      <c r="AG663" s="106"/>
      <c r="AH663" s="106"/>
      <c r="AI663" s="106"/>
      <c r="AJ663" s="106"/>
      <c r="AK663" s="91"/>
      <c r="AL663" s="91"/>
      <c r="AM663" s="91"/>
      <c r="AN663" s="91"/>
      <c r="AO663" s="91"/>
      <c r="AP663" s="91"/>
      <c r="AQ663" s="91"/>
      <c r="AR663" s="91"/>
      <c r="AS663" s="91"/>
      <c r="AT663" s="91"/>
      <c r="AU663" s="91"/>
      <c r="AV663" s="91"/>
      <c r="AW663" s="91"/>
      <c r="AX663" s="91"/>
      <c r="AY663" s="91"/>
      <c r="AZ663" s="91"/>
      <c r="BA663" s="91"/>
      <c r="BB663" s="91"/>
      <c r="BC663" s="91"/>
      <c r="BD663" s="91"/>
      <c r="BE663" s="91"/>
      <c r="BF663" s="91"/>
      <c r="BG663" s="91"/>
      <c r="BH663" s="91"/>
      <c r="BI663" s="91"/>
    </row>
    <row r="664" spans="12:61">
      <c r="L664" s="106"/>
      <c r="M664" s="106"/>
      <c r="N664" s="106"/>
      <c r="O664" s="106"/>
      <c r="P664" s="106"/>
      <c r="V664" s="91"/>
      <c r="W664" s="91"/>
      <c r="X664" s="106"/>
      <c r="Y664" s="106"/>
      <c r="Z664" s="106"/>
      <c r="AA664" s="106"/>
      <c r="AB664" s="106"/>
      <c r="AC664" s="106"/>
      <c r="AD664" s="106"/>
      <c r="AE664" s="106"/>
      <c r="AF664" s="106"/>
      <c r="AG664" s="106"/>
      <c r="AH664" s="106"/>
      <c r="AI664" s="106"/>
      <c r="AJ664" s="106"/>
      <c r="AK664" s="91"/>
      <c r="AL664" s="91"/>
      <c r="AM664" s="91"/>
      <c r="AN664" s="91"/>
      <c r="AO664" s="91"/>
      <c r="AP664" s="91"/>
      <c r="AQ664" s="91"/>
      <c r="AR664" s="91"/>
      <c r="AS664" s="91"/>
      <c r="AT664" s="91"/>
      <c r="AU664" s="91"/>
      <c r="AV664" s="91"/>
      <c r="AW664" s="91"/>
      <c r="AX664" s="91"/>
      <c r="AY664" s="91"/>
      <c r="AZ664" s="91"/>
      <c r="BA664" s="91"/>
      <c r="BB664" s="91"/>
      <c r="BC664" s="91"/>
      <c r="BD664" s="91"/>
      <c r="BE664" s="91"/>
      <c r="BF664" s="91"/>
      <c r="BG664" s="91"/>
      <c r="BH664" s="91"/>
      <c r="BI664" s="91"/>
    </row>
    <row r="665" spans="12:61">
      <c r="L665" s="106"/>
      <c r="M665" s="106"/>
      <c r="N665" s="106"/>
      <c r="O665" s="106"/>
      <c r="P665" s="106"/>
      <c r="V665" s="91"/>
      <c r="W665" s="91"/>
      <c r="X665" s="106"/>
      <c r="Y665" s="106"/>
      <c r="Z665" s="106"/>
      <c r="AA665" s="106"/>
      <c r="AB665" s="106"/>
      <c r="AC665" s="106"/>
      <c r="AD665" s="106"/>
      <c r="AE665" s="106"/>
      <c r="AF665" s="106"/>
      <c r="AG665" s="106"/>
      <c r="AH665" s="106"/>
      <c r="AI665" s="106"/>
      <c r="AJ665" s="106"/>
      <c r="AK665" s="91"/>
      <c r="AL665" s="91"/>
      <c r="AM665" s="91"/>
      <c r="AN665" s="91"/>
      <c r="AO665" s="91"/>
      <c r="AP665" s="91"/>
      <c r="AQ665" s="91"/>
      <c r="AR665" s="91"/>
      <c r="AS665" s="91"/>
      <c r="AT665" s="91"/>
      <c r="AU665" s="91"/>
      <c r="AV665" s="91"/>
      <c r="AW665" s="91"/>
      <c r="AX665" s="91"/>
      <c r="AY665" s="91"/>
      <c r="AZ665" s="91"/>
      <c r="BA665" s="91"/>
      <c r="BB665" s="91"/>
      <c r="BC665" s="91"/>
      <c r="BD665" s="91"/>
      <c r="BE665" s="91"/>
      <c r="BF665" s="91"/>
      <c r="BG665" s="91"/>
      <c r="BH665" s="91"/>
      <c r="BI665" s="91"/>
    </row>
    <row r="666" spans="12:61">
      <c r="L666" s="106"/>
      <c r="M666" s="106"/>
      <c r="N666" s="106"/>
      <c r="O666" s="106"/>
      <c r="P666" s="106"/>
      <c r="V666" s="91"/>
      <c r="W666" s="91"/>
      <c r="X666" s="106"/>
      <c r="Y666" s="106"/>
      <c r="Z666" s="106"/>
      <c r="AA666" s="106"/>
      <c r="AB666" s="106"/>
      <c r="AC666" s="106"/>
      <c r="AD666" s="106"/>
      <c r="AE666" s="106"/>
      <c r="AF666" s="106"/>
      <c r="AG666" s="106"/>
      <c r="AH666" s="106"/>
      <c r="AI666" s="106"/>
      <c r="AJ666" s="106"/>
      <c r="AK666" s="91"/>
      <c r="AL666" s="91"/>
      <c r="AM666" s="91"/>
      <c r="AN666" s="91"/>
      <c r="AO666" s="91"/>
      <c r="AP666" s="91"/>
      <c r="AQ666" s="91"/>
      <c r="AR666" s="91"/>
      <c r="AS666" s="91"/>
      <c r="AT666" s="91"/>
      <c r="AU666" s="91"/>
      <c r="AV666" s="91"/>
      <c r="AW666" s="91"/>
      <c r="AX666" s="91"/>
      <c r="AY666" s="91"/>
      <c r="AZ666" s="91"/>
      <c r="BA666" s="91"/>
      <c r="BB666" s="91"/>
      <c r="BC666" s="91"/>
      <c r="BD666" s="91"/>
      <c r="BE666" s="91"/>
      <c r="BF666" s="91"/>
      <c r="BG666" s="91"/>
      <c r="BH666" s="91"/>
      <c r="BI666" s="91"/>
    </row>
    <row r="667" spans="12:61">
      <c r="L667" s="106"/>
      <c r="M667" s="106"/>
      <c r="N667" s="106"/>
      <c r="O667" s="106"/>
      <c r="P667" s="106"/>
      <c r="V667" s="91"/>
      <c r="W667" s="91"/>
      <c r="X667" s="106"/>
      <c r="Y667" s="106"/>
      <c r="Z667" s="106"/>
      <c r="AA667" s="106"/>
      <c r="AB667" s="106"/>
      <c r="AC667" s="106"/>
      <c r="AD667" s="106"/>
      <c r="AE667" s="106"/>
      <c r="AF667" s="106"/>
      <c r="AG667" s="106"/>
      <c r="AH667" s="106"/>
      <c r="AI667" s="106"/>
      <c r="AJ667" s="106"/>
      <c r="AK667" s="91"/>
      <c r="AL667" s="91"/>
      <c r="AM667" s="91"/>
      <c r="AN667" s="91"/>
      <c r="AO667" s="91"/>
      <c r="AP667" s="91"/>
      <c r="AQ667" s="91"/>
      <c r="AR667" s="91"/>
      <c r="AS667" s="91"/>
      <c r="AT667" s="91"/>
      <c r="AU667" s="91"/>
      <c r="AV667" s="91"/>
      <c r="AW667" s="91"/>
      <c r="AX667" s="91"/>
      <c r="AY667" s="91"/>
      <c r="AZ667" s="91"/>
      <c r="BA667" s="91"/>
      <c r="BB667" s="91"/>
      <c r="BC667" s="91"/>
      <c r="BD667" s="91"/>
      <c r="BE667" s="91"/>
      <c r="BF667" s="91"/>
      <c r="BG667" s="91"/>
      <c r="BH667" s="91"/>
      <c r="BI667" s="91"/>
    </row>
    <row r="668" spans="12:61">
      <c r="L668" s="106"/>
      <c r="M668" s="106"/>
      <c r="N668" s="106"/>
      <c r="O668" s="106"/>
      <c r="P668" s="106"/>
      <c r="V668" s="91"/>
      <c r="W668" s="91"/>
      <c r="X668" s="106"/>
      <c r="Y668" s="106"/>
      <c r="Z668" s="106"/>
      <c r="AA668" s="106"/>
      <c r="AB668" s="106"/>
      <c r="AC668" s="106"/>
      <c r="AD668" s="106"/>
      <c r="AE668" s="106"/>
      <c r="AF668" s="106"/>
      <c r="AG668" s="106"/>
      <c r="AH668" s="106"/>
      <c r="AI668" s="106"/>
      <c r="AJ668" s="106"/>
      <c r="AK668" s="91"/>
      <c r="AL668" s="91"/>
      <c r="AM668" s="91"/>
      <c r="AN668" s="91"/>
      <c r="AO668" s="91"/>
      <c r="AP668" s="91"/>
      <c r="AQ668" s="91"/>
      <c r="AR668" s="91"/>
      <c r="AS668" s="91"/>
      <c r="AT668" s="91"/>
      <c r="AU668" s="91"/>
      <c r="AV668" s="91"/>
      <c r="AW668" s="91"/>
      <c r="AX668" s="91"/>
      <c r="AY668" s="91"/>
      <c r="AZ668" s="91"/>
      <c r="BA668" s="91"/>
      <c r="BB668" s="91"/>
      <c r="BC668" s="91"/>
      <c r="BD668" s="91"/>
      <c r="BE668" s="91"/>
      <c r="BF668" s="91"/>
      <c r="BG668" s="91"/>
      <c r="BH668" s="91"/>
      <c r="BI668" s="91"/>
    </row>
    <row r="669" spans="12:61">
      <c r="L669" s="106"/>
      <c r="M669" s="106"/>
      <c r="N669" s="106"/>
      <c r="O669" s="106"/>
      <c r="P669" s="106"/>
      <c r="V669" s="91"/>
      <c r="W669" s="91"/>
      <c r="X669" s="106"/>
      <c r="Y669" s="106"/>
      <c r="Z669" s="106"/>
      <c r="AA669" s="106"/>
      <c r="AB669" s="106"/>
      <c r="AC669" s="106"/>
      <c r="AD669" s="106"/>
      <c r="AE669" s="106"/>
      <c r="AF669" s="106"/>
      <c r="AG669" s="106"/>
      <c r="AH669" s="106"/>
      <c r="AI669" s="106"/>
      <c r="AJ669" s="106"/>
      <c r="AK669" s="91"/>
      <c r="AL669" s="91"/>
      <c r="AM669" s="91"/>
      <c r="AN669" s="91"/>
      <c r="AO669" s="91"/>
      <c r="AP669" s="91"/>
      <c r="AQ669" s="91"/>
      <c r="AR669" s="91"/>
      <c r="AS669" s="91"/>
      <c r="AT669" s="91"/>
      <c r="AU669" s="91"/>
      <c r="AV669" s="91"/>
      <c r="AW669" s="91"/>
      <c r="AX669" s="91"/>
      <c r="AY669" s="91"/>
      <c r="AZ669" s="91"/>
      <c r="BA669" s="91"/>
      <c r="BB669" s="91"/>
      <c r="BC669" s="91"/>
      <c r="BD669" s="91"/>
      <c r="BE669" s="91"/>
      <c r="BF669" s="91"/>
      <c r="BG669" s="91"/>
      <c r="BH669" s="91"/>
      <c r="BI669" s="91"/>
    </row>
    <row r="670" spans="12:61">
      <c r="L670" s="106"/>
      <c r="M670" s="106"/>
      <c r="N670" s="106"/>
      <c r="O670" s="106"/>
      <c r="P670" s="106"/>
      <c r="V670" s="91"/>
      <c r="W670" s="91"/>
      <c r="X670" s="106"/>
      <c r="Y670" s="106"/>
      <c r="Z670" s="106"/>
      <c r="AA670" s="106"/>
      <c r="AB670" s="106"/>
      <c r="AC670" s="106"/>
      <c r="AD670" s="106"/>
      <c r="AE670" s="106"/>
      <c r="AF670" s="106"/>
      <c r="AG670" s="106"/>
      <c r="AH670" s="106"/>
      <c r="AI670" s="106"/>
      <c r="AJ670" s="106"/>
      <c r="AK670" s="91"/>
      <c r="AL670" s="91"/>
      <c r="AM670" s="91"/>
      <c r="AN670" s="91"/>
      <c r="AO670" s="91"/>
      <c r="AP670" s="91"/>
      <c r="AQ670" s="91"/>
      <c r="AR670" s="91"/>
      <c r="AS670" s="91"/>
      <c r="AT670" s="91"/>
      <c r="AU670" s="91"/>
      <c r="AV670" s="91"/>
      <c r="AW670" s="91"/>
      <c r="AX670" s="91"/>
      <c r="AY670" s="91"/>
      <c r="AZ670" s="91"/>
      <c r="BA670" s="91"/>
      <c r="BB670" s="91"/>
      <c r="BC670" s="91"/>
      <c r="BD670" s="91"/>
      <c r="BE670" s="91"/>
      <c r="BF670" s="91"/>
      <c r="BG670" s="91"/>
      <c r="BH670" s="91"/>
      <c r="BI670" s="91"/>
    </row>
    <row r="671" spans="12:61">
      <c r="L671" s="106"/>
      <c r="M671" s="106"/>
      <c r="N671" s="106"/>
      <c r="O671" s="106"/>
      <c r="P671" s="106"/>
      <c r="V671" s="91"/>
      <c r="W671" s="91"/>
      <c r="X671" s="106"/>
      <c r="Y671" s="106"/>
      <c r="Z671" s="106"/>
      <c r="AA671" s="106"/>
      <c r="AB671" s="106"/>
      <c r="AC671" s="106"/>
      <c r="AD671" s="106"/>
      <c r="AE671" s="106"/>
      <c r="AF671" s="106"/>
      <c r="AG671" s="106"/>
      <c r="AH671" s="106"/>
      <c r="AI671" s="106"/>
      <c r="AJ671" s="106"/>
      <c r="AK671" s="91"/>
      <c r="AL671" s="91"/>
      <c r="AM671" s="91"/>
      <c r="AN671" s="91"/>
      <c r="AO671" s="91"/>
      <c r="AP671" s="91"/>
      <c r="AQ671" s="91"/>
      <c r="AR671" s="91"/>
      <c r="AS671" s="91"/>
      <c r="AT671" s="91"/>
      <c r="AU671" s="91"/>
      <c r="AV671" s="91"/>
      <c r="AW671" s="91"/>
      <c r="AX671" s="91"/>
      <c r="AY671" s="91"/>
      <c r="AZ671" s="91"/>
      <c r="BA671" s="91"/>
      <c r="BB671" s="91"/>
      <c r="BC671" s="91"/>
      <c r="BD671" s="91"/>
      <c r="BE671" s="91"/>
      <c r="BF671" s="91"/>
      <c r="BG671" s="91"/>
      <c r="BH671" s="91"/>
      <c r="BI671" s="91"/>
    </row>
    <row r="672" spans="12:61">
      <c r="L672" s="106"/>
      <c r="M672" s="106"/>
      <c r="N672" s="106"/>
      <c r="O672" s="106"/>
      <c r="P672" s="106"/>
      <c r="V672" s="91"/>
      <c r="W672" s="91"/>
      <c r="X672" s="106"/>
      <c r="Y672" s="106"/>
      <c r="Z672" s="106"/>
      <c r="AA672" s="106"/>
      <c r="AB672" s="106"/>
      <c r="AC672" s="106"/>
      <c r="AD672" s="106"/>
      <c r="AE672" s="106"/>
      <c r="AF672" s="106"/>
      <c r="AG672" s="106"/>
      <c r="AH672" s="106"/>
      <c r="AI672" s="106"/>
      <c r="AJ672" s="106"/>
      <c r="AK672" s="91"/>
      <c r="AL672" s="91"/>
      <c r="AM672" s="91"/>
      <c r="AN672" s="91"/>
      <c r="AO672" s="91"/>
      <c r="AP672" s="91"/>
      <c r="AQ672" s="91"/>
      <c r="AR672" s="91"/>
      <c r="AS672" s="91"/>
      <c r="AT672" s="91"/>
      <c r="AU672" s="91"/>
      <c r="AV672" s="91"/>
      <c r="AW672" s="91"/>
      <c r="AX672" s="91"/>
      <c r="AY672" s="91"/>
      <c r="AZ672" s="91"/>
      <c r="BA672" s="91"/>
      <c r="BB672" s="91"/>
      <c r="BC672" s="91"/>
      <c r="BD672" s="91"/>
      <c r="BE672" s="91"/>
      <c r="BF672" s="91"/>
      <c r="BG672" s="91"/>
      <c r="BH672" s="91"/>
      <c r="BI672" s="91"/>
    </row>
    <row r="673" spans="12:61">
      <c r="L673" s="106"/>
      <c r="M673" s="106"/>
      <c r="N673" s="106"/>
      <c r="O673" s="106"/>
      <c r="P673" s="106"/>
      <c r="V673" s="91"/>
      <c r="W673" s="91"/>
      <c r="X673" s="106"/>
      <c r="Y673" s="106"/>
      <c r="Z673" s="106"/>
      <c r="AA673" s="106"/>
      <c r="AB673" s="106"/>
      <c r="AC673" s="106"/>
      <c r="AD673" s="106"/>
      <c r="AE673" s="106"/>
      <c r="AF673" s="106"/>
      <c r="AG673" s="106"/>
      <c r="AH673" s="106"/>
      <c r="AI673" s="106"/>
      <c r="AJ673" s="106"/>
      <c r="AK673" s="91"/>
      <c r="AL673" s="91"/>
      <c r="AM673" s="91"/>
      <c r="AN673" s="91"/>
      <c r="AO673" s="91"/>
      <c r="AP673" s="91"/>
      <c r="AQ673" s="91"/>
      <c r="AR673" s="91"/>
      <c r="AS673" s="91"/>
      <c r="AT673" s="91"/>
      <c r="AU673" s="91"/>
      <c r="AV673" s="91"/>
      <c r="AW673" s="91"/>
      <c r="AX673" s="91"/>
      <c r="AY673" s="91"/>
      <c r="AZ673" s="91"/>
      <c r="BA673" s="91"/>
      <c r="BB673" s="91"/>
      <c r="BC673" s="91"/>
      <c r="BD673" s="91"/>
      <c r="BE673" s="91"/>
      <c r="BF673" s="91"/>
      <c r="BG673" s="91"/>
      <c r="BH673" s="91"/>
      <c r="BI673" s="91"/>
    </row>
    <row r="674" spans="12:61">
      <c r="L674" s="106"/>
      <c r="M674" s="106"/>
      <c r="N674" s="106"/>
      <c r="O674" s="106"/>
      <c r="P674" s="106"/>
      <c r="V674" s="91"/>
      <c r="W674" s="91"/>
      <c r="X674" s="106"/>
      <c r="Y674" s="106"/>
      <c r="Z674" s="106"/>
      <c r="AA674" s="106"/>
      <c r="AB674" s="106"/>
      <c r="AC674" s="106"/>
      <c r="AD674" s="106"/>
      <c r="AE674" s="106"/>
      <c r="AF674" s="106"/>
      <c r="AG674" s="106"/>
      <c r="AH674" s="106"/>
      <c r="AI674" s="106"/>
      <c r="AJ674" s="106"/>
      <c r="AK674" s="91"/>
      <c r="AL674" s="91"/>
      <c r="AM674" s="91"/>
      <c r="AN674" s="91"/>
      <c r="AO674" s="91"/>
      <c r="AP674" s="91"/>
      <c r="AQ674" s="91"/>
      <c r="AR674" s="91"/>
      <c r="AS674" s="91"/>
      <c r="AT674" s="91"/>
      <c r="AU674" s="91"/>
      <c r="AV674" s="91"/>
      <c r="AW674" s="91"/>
      <c r="AX674" s="91"/>
      <c r="AY674" s="91"/>
      <c r="AZ674" s="91"/>
      <c r="BA674" s="91"/>
      <c r="BB674" s="91"/>
      <c r="BC674" s="91"/>
      <c r="BD674" s="91"/>
      <c r="BE674" s="91"/>
      <c r="BF674" s="91"/>
      <c r="BG674" s="91"/>
      <c r="BH674" s="91"/>
      <c r="BI674" s="91"/>
    </row>
    <row r="675" spans="12:61">
      <c r="L675" s="106"/>
      <c r="M675" s="106"/>
      <c r="N675" s="106"/>
      <c r="O675" s="106"/>
      <c r="P675" s="106"/>
      <c r="V675" s="91"/>
      <c r="W675" s="91"/>
      <c r="X675" s="106"/>
      <c r="Y675" s="106"/>
      <c r="Z675" s="106"/>
      <c r="AA675" s="106"/>
      <c r="AB675" s="106"/>
      <c r="AC675" s="106"/>
      <c r="AD675" s="106"/>
      <c r="AE675" s="106"/>
      <c r="AF675" s="106"/>
      <c r="AG675" s="106"/>
      <c r="AH675" s="106"/>
      <c r="AI675" s="106"/>
      <c r="AJ675" s="106"/>
      <c r="AK675" s="91"/>
      <c r="AL675" s="91"/>
      <c r="AM675" s="91"/>
      <c r="AN675" s="91"/>
      <c r="AO675" s="91"/>
      <c r="AP675" s="91"/>
      <c r="AQ675" s="91"/>
      <c r="AR675" s="91"/>
      <c r="AS675" s="91"/>
      <c r="AT675" s="91"/>
      <c r="AU675" s="91"/>
      <c r="AV675" s="91"/>
      <c r="AW675" s="91"/>
      <c r="AX675" s="91"/>
      <c r="AY675" s="91"/>
      <c r="AZ675" s="91"/>
      <c r="BA675" s="91"/>
      <c r="BB675" s="91"/>
      <c r="BC675" s="91"/>
      <c r="BD675" s="91"/>
      <c r="BE675" s="91"/>
      <c r="BF675" s="91"/>
      <c r="BG675" s="91"/>
      <c r="BH675" s="91"/>
      <c r="BI675" s="91"/>
    </row>
    <row r="676" spans="12:61">
      <c r="L676" s="106"/>
      <c r="M676" s="106"/>
      <c r="N676" s="106"/>
      <c r="O676" s="106"/>
      <c r="P676" s="106"/>
      <c r="V676" s="91"/>
      <c r="W676" s="91"/>
      <c r="X676" s="106"/>
      <c r="Y676" s="106"/>
      <c r="Z676" s="106"/>
      <c r="AA676" s="106"/>
      <c r="AB676" s="106"/>
      <c r="AC676" s="106"/>
      <c r="AD676" s="106"/>
      <c r="AE676" s="106"/>
      <c r="AF676" s="106"/>
      <c r="AG676" s="106"/>
      <c r="AH676" s="106"/>
      <c r="AI676" s="106"/>
      <c r="AJ676" s="106"/>
      <c r="AK676" s="91"/>
      <c r="AL676" s="91"/>
      <c r="AM676" s="91"/>
      <c r="AN676" s="91"/>
      <c r="AO676" s="91"/>
      <c r="AP676" s="91"/>
      <c r="AQ676" s="91"/>
      <c r="AR676" s="91"/>
      <c r="AS676" s="91"/>
      <c r="AT676" s="91"/>
      <c r="AU676" s="91"/>
      <c r="AV676" s="91"/>
      <c r="AW676" s="91"/>
      <c r="AX676" s="91"/>
      <c r="AY676" s="91"/>
      <c r="AZ676" s="91"/>
      <c r="BA676" s="91"/>
      <c r="BB676" s="91"/>
      <c r="BC676" s="91"/>
      <c r="BD676" s="91"/>
      <c r="BE676" s="91"/>
      <c r="BF676" s="91"/>
      <c r="BG676" s="91"/>
      <c r="BH676" s="91"/>
      <c r="BI676" s="91"/>
    </row>
    <row r="677" spans="12:61">
      <c r="L677" s="106"/>
      <c r="M677" s="106"/>
      <c r="N677" s="106"/>
      <c r="O677" s="106"/>
      <c r="P677" s="106"/>
      <c r="V677" s="91"/>
      <c r="W677" s="91"/>
      <c r="X677" s="106"/>
      <c r="Y677" s="106"/>
      <c r="Z677" s="106"/>
      <c r="AA677" s="106"/>
      <c r="AB677" s="106"/>
      <c r="AC677" s="106"/>
      <c r="AD677" s="106"/>
      <c r="AE677" s="106"/>
      <c r="AF677" s="106"/>
      <c r="AG677" s="106"/>
      <c r="AH677" s="106"/>
      <c r="AI677" s="106"/>
      <c r="AJ677" s="106"/>
      <c r="AK677" s="91"/>
      <c r="AL677" s="91"/>
      <c r="AM677" s="91"/>
      <c r="AN677" s="91"/>
      <c r="AO677" s="91"/>
      <c r="AP677" s="91"/>
      <c r="AQ677" s="91"/>
      <c r="AR677" s="91"/>
      <c r="AS677" s="91"/>
      <c r="AT677" s="91"/>
      <c r="AU677" s="91"/>
      <c r="AV677" s="91"/>
      <c r="AW677" s="91"/>
      <c r="AX677" s="91"/>
      <c r="AY677" s="91"/>
      <c r="AZ677" s="91"/>
      <c r="BA677" s="91"/>
      <c r="BB677" s="91"/>
      <c r="BC677" s="91"/>
      <c r="BD677" s="91"/>
      <c r="BE677" s="91"/>
      <c r="BF677" s="91"/>
      <c r="BG677" s="91"/>
      <c r="BH677" s="91"/>
      <c r="BI677" s="91"/>
    </row>
    <row r="678" spans="12:61">
      <c r="L678" s="106"/>
      <c r="M678" s="106"/>
      <c r="N678" s="106"/>
      <c r="O678" s="106"/>
      <c r="P678" s="106"/>
      <c r="V678" s="91"/>
      <c r="W678" s="91"/>
      <c r="X678" s="106"/>
      <c r="Y678" s="106"/>
      <c r="Z678" s="106"/>
      <c r="AA678" s="106"/>
      <c r="AB678" s="106"/>
      <c r="AC678" s="106"/>
      <c r="AD678" s="106"/>
      <c r="AE678" s="106"/>
      <c r="AF678" s="106"/>
      <c r="AG678" s="106"/>
      <c r="AH678" s="106"/>
      <c r="AI678" s="106"/>
      <c r="AJ678" s="106"/>
      <c r="AK678" s="91"/>
      <c r="AL678" s="91"/>
      <c r="AM678" s="91"/>
      <c r="AN678" s="91"/>
      <c r="AO678" s="91"/>
      <c r="AP678" s="91"/>
      <c r="AQ678" s="91"/>
      <c r="AR678" s="91"/>
      <c r="AS678" s="91"/>
      <c r="AT678" s="91"/>
      <c r="AU678" s="91"/>
      <c r="AV678" s="91"/>
      <c r="AW678" s="91"/>
      <c r="AX678" s="91"/>
      <c r="AY678" s="91"/>
      <c r="AZ678" s="91"/>
      <c r="BA678" s="91"/>
      <c r="BB678" s="91"/>
      <c r="BC678" s="91"/>
      <c r="BD678" s="91"/>
      <c r="BE678" s="91"/>
      <c r="BF678" s="91"/>
      <c r="BG678" s="91"/>
      <c r="BH678" s="91"/>
      <c r="BI678" s="91"/>
    </row>
    <row r="679" spans="12:61">
      <c r="L679" s="106"/>
      <c r="M679" s="106"/>
      <c r="N679" s="106"/>
      <c r="O679" s="106"/>
      <c r="P679" s="106"/>
      <c r="V679" s="91"/>
      <c r="W679" s="91"/>
      <c r="X679" s="106"/>
      <c r="Y679" s="106"/>
      <c r="Z679" s="106"/>
      <c r="AA679" s="106"/>
      <c r="AB679" s="106"/>
      <c r="AC679" s="106"/>
      <c r="AD679" s="106"/>
      <c r="AE679" s="106"/>
      <c r="AF679" s="106"/>
      <c r="AG679" s="106"/>
      <c r="AH679" s="106"/>
      <c r="AI679" s="106"/>
      <c r="AJ679" s="106"/>
      <c r="AK679" s="91"/>
      <c r="AL679" s="91"/>
      <c r="AM679" s="91"/>
      <c r="AN679" s="91"/>
      <c r="AO679" s="91"/>
      <c r="AP679" s="91"/>
      <c r="AQ679" s="91"/>
      <c r="AR679" s="91"/>
      <c r="AS679" s="91"/>
      <c r="AT679" s="91"/>
      <c r="AU679" s="91"/>
      <c r="AV679" s="91"/>
      <c r="AW679" s="91"/>
      <c r="AX679" s="91"/>
      <c r="AY679" s="91"/>
      <c r="AZ679" s="91"/>
      <c r="BA679" s="91"/>
      <c r="BB679" s="91"/>
      <c r="BC679" s="91"/>
      <c r="BD679" s="91"/>
      <c r="BE679" s="91"/>
      <c r="BF679" s="91"/>
      <c r="BG679" s="91"/>
      <c r="BH679" s="91"/>
      <c r="BI679" s="91"/>
    </row>
    <row r="680" spans="12:61">
      <c r="L680" s="106"/>
      <c r="M680" s="106"/>
      <c r="N680" s="106"/>
      <c r="O680" s="106"/>
      <c r="P680" s="106"/>
      <c r="V680" s="91"/>
      <c r="W680" s="91"/>
      <c r="X680" s="106"/>
      <c r="Y680" s="106"/>
      <c r="Z680" s="106"/>
      <c r="AA680" s="106"/>
      <c r="AB680" s="106"/>
      <c r="AC680" s="106"/>
      <c r="AD680" s="106"/>
      <c r="AE680" s="106"/>
      <c r="AF680" s="106"/>
      <c r="AG680" s="106"/>
      <c r="AH680" s="106"/>
      <c r="AI680" s="106"/>
      <c r="AJ680" s="106"/>
      <c r="AK680" s="91"/>
      <c r="AL680" s="91"/>
      <c r="AM680" s="91"/>
      <c r="AN680" s="91"/>
      <c r="AO680" s="91"/>
      <c r="AP680" s="91"/>
      <c r="AQ680" s="91"/>
      <c r="AR680" s="91"/>
      <c r="AS680" s="91"/>
      <c r="AT680" s="91"/>
      <c r="AU680" s="91"/>
      <c r="AV680" s="91"/>
      <c r="AW680" s="91"/>
      <c r="AX680" s="91"/>
      <c r="AY680" s="91"/>
      <c r="AZ680" s="91"/>
      <c r="BA680" s="91"/>
      <c r="BB680" s="91"/>
      <c r="BC680" s="91"/>
      <c r="BD680" s="91"/>
      <c r="BE680" s="91"/>
      <c r="BF680" s="91"/>
      <c r="BG680" s="91"/>
      <c r="BH680" s="91"/>
      <c r="BI680" s="91"/>
    </row>
    <row r="681" spans="12:61">
      <c r="L681" s="106"/>
      <c r="M681" s="106"/>
      <c r="N681" s="106"/>
      <c r="O681" s="106"/>
      <c r="P681" s="106"/>
      <c r="V681" s="91"/>
      <c r="W681" s="91"/>
      <c r="X681" s="106"/>
      <c r="Y681" s="106"/>
      <c r="Z681" s="106"/>
      <c r="AA681" s="106"/>
      <c r="AB681" s="106"/>
      <c r="AC681" s="106"/>
      <c r="AD681" s="106"/>
      <c r="AE681" s="106"/>
      <c r="AF681" s="106"/>
      <c r="AG681" s="106"/>
      <c r="AH681" s="106"/>
      <c r="AI681" s="106"/>
      <c r="AJ681" s="106"/>
      <c r="AK681" s="91"/>
      <c r="AL681" s="91"/>
      <c r="AM681" s="91"/>
      <c r="AN681" s="91"/>
      <c r="AO681" s="91"/>
      <c r="AP681" s="91"/>
      <c r="AQ681" s="91"/>
      <c r="AR681" s="91"/>
      <c r="AS681" s="91"/>
      <c r="AT681" s="91"/>
      <c r="AU681" s="91"/>
      <c r="AV681" s="91"/>
      <c r="AW681" s="91"/>
      <c r="AX681" s="91"/>
      <c r="AY681" s="91"/>
      <c r="AZ681" s="91"/>
      <c r="BA681" s="91"/>
      <c r="BB681" s="91"/>
      <c r="BC681" s="91"/>
      <c r="BD681" s="91"/>
      <c r="BE681" s="91"/>
      <c r="BF681" s="91"/>
      <c r="BG681" s="91"/>
      <c r="BH681" s="91"/>
      <c r="BI681" s="91"/>
    </row>
    <row r="682" spans="12:61">
      <c r="L682" s="106"/>
      <c r="M682" s="106"/>
      <c r="N682" s="106"/>
      <c r="O682" s="106"/>
      <c r="P682" s="106"/>
      <c r="V682" s="91"/>
      <c r="W682" s="91"/>
      <c r="X682" s="106"/>
      <c r="Y682" s="106"/>
      <c r="Z682" s="106"/>
      <c r="AA682" s="106"/>
      <c r="AB682" s="106"/>
      <c r="AC682" s="106"/>
      <c r="AD682" s="106"/>
      <c r="AE682" s="106"/>
      <c r="AF682" s="106"/>
      <c r="AG682" s="106"/>
      <c r="AH682" s="106"/>
      <c r="AI682" s="106"/>
      <c r="AJ682" s="106"/>
      <c r="AK682" s="91"/>
      <c r="AL682" s="91"/>
      <c r="AM682" s="91"/>
      <c r="AN682" s="91"/>
      <c r="AO682" s="91"/>
      <c r="AP682" s="91"/>
      <c r="AQ682" s="91"/>
      <c r="AR682" s="91"/>
      <c r="AS682" s="91"/>
      <c r="AT682" s="91"/>
      <c r="AU682" s="91"/>
      <c r="AV682" s="91"/>
      <c r="AW682" s="91"/>
      <c r="AX682" s="91"/>
      <c r="AY682" s="91"/>
      <c r="AZ682" s="91"/>
      <c r="BA682" s="91"/>
      <c r="BB682" s="91"/>
      <c r="BC682" s="91"/>
      <c r="BD682" s="91"/>
      <c r="BE682" s="91"/>
      <c r="BF682" s="91"/>
      <c r="BG682" s="91"/>
      <c r="BH682" s="91"/>
      <c r="BI682" s="91"/>
    </row>
    <row r="683" spans="12:61">
      <c r="L683" s="106"/>
      <c r="M683" s="106"/>
      <c r="N683" s="106"/>
      <c r="O683" s="106"/>
      <c r="P683" s="106"/>
      <c r="V683" s="91"/>
      <c r="W683" s="91"/>
      <c r="X683" s="106"/>
      <c r="Y683" s="106"/>
      <c r="Z683" s="106"/>
      <c r="AA683" s="106"/>
      <c r="AB683" s="106"/>
      <c r="AC683" s="106"/>
      <c r="AD683" s="106"/>
      <c r="AE683" s="106"/>
      <c r="AF683" s="106"/>
      <c r="AG683" s="106"/>
      <c r="AH683" s="106"/>
      <c r="AI683" s="106"/>
      <c r="AJ683" s="106"/>
      <c r="AK683" s="91"/>
      <c r="AL683" s="91"/>
      <c r="AM683" s="91"/>
      <c r="AN683" s="91"/>
      <c r="AO683" s="91"/>
      <c r="AP683" s="91"/>
      <c r="AQ683" s="91"/>
      <c r="AR683" s="91"/>
      <c r="AS683" s="91"/>
      <c r="AT683" s="91"/>
      <c r="AU683" s="91"/>
      <c r="AV683" s="91"/>
      <c r="AW683" s="91"/>
      <c r="AX683" s="91"/>
      <c r="AY683" s="91"/>
      <c r="AZ683" s="91"/>
      <c r="BA683" s="91"/>
      <c r="BB683" s="91"/>
      <c r="BC683" s="91"/>
      <c r="BD683" s="91"/>
      <c r="BE683" s="91"/>
      <c r="BF683" s="91"/>
      <c r="BG683" s="91"/>
      <c r="BH683" s="91"/>
      <c r="BI683" s="91"/>
    </row>
    <row r="684" spans="12:61">
      <c r="L684" s="106"/>
      <c r="M684" s="106"/>
      <c r="N684" s="106"/>
      <c r="O684" s="106"/>
      <c r="P684" s="106"/>
      <c r="V684" s="91"/>
      <c r="W684" s="91"/>
      <c r="X684" s="106"/>
      <c r="Y684" s="106"/>
      <c r="Z684" s="106"/>
      <c r="AA684" s="106"/>
      <c r="AB684" s="106"/>
      <c r="AC684" s="106"/>
      <c r="AD684" s="106"/>
      <c r="AE684" s="106"/>
      <c r="AF684" s="106"/>
      <c r="AG684" s="106"/>
      <c r="AH684" s="106"/>
      <c r="AI684" s="106"/>
      <c r="AJ684" s="106"/>
      <c r="AK684" s="91"/>
      <c r="AL684" s="91"/>
      <c r="AM684" s="91"/>
      <c r="AN684" s="91"/>
      <c r="AO684" s="91"/>
      <c r="AP684" s="91"/>
      <c r="AQ684" s="91"/>
      <c r="AR684" s="91"/>
      <c r="AS684" s="91"/>
      <c r="AT684" s="91"/>
      <c r="AU684" s="91"/>
      <c r="AV684" s="91"/>
      <c r="AW684" s="91"/>
      <c r="AX684" s="91"/>
      <c r="AY684" s="91"/>
      <c r="AZ684" s="91"/>
      <c r="BA684" s="91"/>
      <c r="BB684" s="91"/>
      <c r="BC684" s="91"/>
      <c r="BD684" s="91"/>
      <c r="BE684" s="91"/>
      <c r="BF684" s="91"/>
      <c r="BG684" s="91"/>
      <c r="BH684" s="91"/>
      <c r="BI684" s="91"/>
    </row>
    <row r="685" spans="12:61">
      <c r="L685" s="106"/>
      <c r="M685" s="106"/>
      <c r="N685" s="106"/>
      <c r="O685" s="106"/>
      <c r="P685" s="106"/>
      <c r="V685" s="91"/>
      <c r="W685" s="91"/>
      <c r="X685" s="106"/>
      <c r="Y685" s="106"/>
      <c r="Z685" s="106"/>
      <c r="AA685" s="106"/>
      <c r="AB685" s="106"/>
      <c r="AC685" s="106"/>
      <c r="AD685" s="106"/>
      <c r="AE685" s="106"/>
      <c r="AF685" s="106"/>
      <c r="AG685" s="106"/>
      <c r="AH685" s="106"/>
      <c r="AI685" s="106"/>
      <c r="AJ685" s="106"/>
      <c r="AK685" s="91"/>
      <c r="AL685" s="91"/>
      <c r="AM685" s="91"/>
      <c r="AN685" s="91"/>
      <c r="AO685" s="91"/>
      <c r="AP685" s="91"/>
      <c r="AQ685" s="91"/>
      <c r="AR685" s="91"/>
      <c r="AS685" s="91"/>
      <c r="AT685" s="91"/>
      <c r="AU685" s="91"/>
      <c r="AV685" s="91"/>
      <c r="AW685" s="91"/>
      <c r="AX685" s="91"/>
      <c r="AY685" s="91"/>
      <c r="AZ685" s="91"/>
      <c r="BA685" s="91"/>
      <c r="BB685" s="91"/>
      <c r="BC685" s="91"/>
      <c r="BD685" s="91"/>
      <c r="BE685" s="91"/>
      <c r="BF685" s="91"/>
      <c r="BG685" s="91"/>
      <c r="BH685" s="91"/>
      <c r="BI685" s="91"/>
    </row>
    <row r="686" spans="12:61">
      <c r="L686" s="106"/>
      <c r="M686" s="106"/>
      <c r="N686" s="106"/>
      <c r="O686" s="106"/>
      <c r="P686" s="106"/>
      <c r="V686" s="91"/>
      <c r="W686" s="91"/>
      <c r="X686" s="106"/>
      <c r="Y686" s="106"/>
      <c r="Z686" s="106"/>
      <c r="AA686" s="106"/>
      <c r="AB686" s="106"/>
      <c r="AC686" s="106"/>
      <c r="AD686" s="106"/>
      <c r="AE686" s="106"/>
      <c r="AF686" s="106"/>
      <c r="AG686" s="106"/>
      <c r="AH686" s="106"/>
      <c r="AI686" s="106"/>
      <c r="AJ686" s="106"/>
      <c r="AK686" s="91"/>
      <c r="AL686" s="91"/>
      <c r="AM686" s="91"/>
      <c r="AN686" s="91"/>
      <c r="AO686" s="91"/>
      <c r="AP686" s="91"/>
      <c r="AQ686" s="91"/>
      <c r="AR686" s="91"/>
      <c r="AS686" s="91"/>
      <c r="AT686" s="91"/>
      <c r="AU686" s="91"/>
      <c r="AV686" s="91"/>
      <c r="AW686" s="91"/>
      <c r="AX686" s="91"/>
      <c r="AY686" s="91"/>
      <c r="AZ686" s="91"/>
      <c r="BA686" s="91"/>
      <c r="BB686" s="91"/>
      <c r="BC686" s="91"/>
      <c r="BD686" s="91"/>
      <c r="BE686" s="91"/>
      <c r="BF686" s="91"/>
      <c r="BG686" s="91"/>
      <c r="BH686" s="91"/>
      <c r="BI686" s="91"/>
    </row>
    <row r="687" spans="12:61">
      <c r="L687" s="106"/>
      <c r="M687" s="106"/>
      <c r="N687" s="106"/>
      <c r="O687" s="106"/>
      <c r="P687" s="106"/>
      <c r="V687" s="91"/>
      <c r="W687" s="91"/>
      <c r="X687" s="106"/>
      <c r="Y687" s="106"/>
      <c r="Z687" s="106"/>
      <c r="AA687" s="106"/>
      <c r="AB687" s="106"/>
      <c r="AC687" s="106"/>
      <c r="AD687" s="106"/>
      <c r="AE687" s="106"/>
      <c r="AF687" s="106"/>
      <c r="AG687" s="106"/>
      <c r="AH687" s="106"/>
      <c r="AI687" s="106"/>
      <c r="AJ687" s="106"/>
      <c r="AK687" s="91"/>
      <c r="AL687" s="91"/>
      <c r="AM687" s="91"/>
      <c r="AN687" s="91"/>
      <c r="AO687" s="91"/>
      <c r="AP687" s="91"/>
      <c r="AQ687" s="91"/>
      <c r="AR687" s="91"/>
      <c r="AS687" s="91"/>
      <c r="AT687" s="91"/>
      <c r="AU687" s="91"/>
      <c r="AV687" s="91"/>
      <c r="AW687" s="91"/>
      <c r="AX687" s="91"/>
      <c r="AY687" s="91"/>
      <c r="AZ687" s="91"/>
      <c r="BA687" s="91"/>
      <c r="BB687" s="91"/>
      <c r="BC687" s="91"/>
      <c r="BD687" s="91"/>
      <c r="BE687" s="91"/>
      <c r="BF687" s="91"/>
      <c r="BG687" s="91"/>
      <c r="BH687" s="91"/>
      <c r="BI687" s="91"/>
    </row>
    <row r="688" spans="12:61">
      <c r="L688" s="106"/>
      <c r="M688" s="106"/>
      <c r="N688" s="106"/>
      <c r="O688" s="106"/>
      <c r="P688" s="106"/>
      <c r="V688" s="91"/>
      <c r="W688" s="91"/>
      <c r="X688" s="106"/>
      <c r="Y688" s="106"/>
      <c r="Z688" s="106"/>
      <c r="AA688" s="106"/>
      <c r="AB688" s="106"/>
      <c r="AC688" s="106"/>
      <c r="AD688" s="106"/>
      <c r="AE688" s="106"/>
      <c r="AF688" s="106"/>
      <c r="AG688" s="106"/>
      <c r="AH688" s="106"/>
      <c r="AI688" s="106"/>
      <c r="AJ688" s="106"/>
      <c r="AK688" s="91"/>
      <c r="AL688" s="91"/>
      <c r="AM688" s="91"/>
      <c r="AN688" s="91"/>
      <c r="AO688" s="91"/>
      <c r="AP688" s="91"/>
      <c r="AQ688" s="91"/>
      <c r="AR688" s="91"/>
      <c r="AS688" s="91"/>
      <c r="AT688" s="91"/>
      <c r="AU688" s="91"/>
      <c r="AV688" s="91"/>
      <c r="AW688" s="91"/>
      <c r="AX688" s="91"/>
      <c r="AY688" s="91"/>
      <c r="AZ688" s="91"/>
      <c r="BA688" s="91"/>
      <c r="BB688" s="91"/>
      <c r="BC688" s="91"/>
      <c r="BD688" s="91"/>
      <c r="BE688" s="91"/>
      <c r="BF688" s="91"/>
      <c r="BG688" s="91"/>
      <c r="BH688" s="91"/>
      <c r="BI688" s="91"/>
    </row>
    <row r="689" spans="12:61">
      <c r="L689" s="106"/>
      <c r="M689" s="106"/>
      <c r="N689" s="106"/>
      <c r="O689" s="106"/>
      <c r="P689" s="106"/>
      <c r="V689" s="91"/>
      <c r="W689" s="91"/>
      <c r="X689" s="106"/>
      <c r="Y689" s="106"/>
      <c r="Z689" s="106"/>
      <c r="AA689" s="106"/>
      <c r="AB689" s="106"/>
      <c r="AC689" s="106"/>
      <c r="AD689" s="106"/>
      <c r="AE689" s="106"/>
      <c r="AF689" s="106"/>
      <c r="AG689" s="106"/>
      <c r="AH689" s="106"/>
      <c r="AI689" s="106"/>
      <c r="AJ689" s="106"/>
      <c r="AK689" s="91"/>
      <c r="AL689" s="91"/>
      <c r="AM689" s="91"/>
      <c r="AN689" s="91"/>
      <c r="AO689" s="91"/>
      <c r="AP689" s="91"/>
      <c r="AQ689" s="91"/>
      <c r="AR689" s="91"/>
      <c r="AS689" s="91"/>
      <c r="AT689" s="91"/>
      <c r="AU689" s="91"/>
      <c r="AV689" s="91"/>
      <c r="AW689" s="91"/>
      <c r="AX689" s="91"/>
      <c r="AY689" s="91"/>
      <c r="AZ689" s="91"/>
      <c r="BA689" s="91"/>
      <c r="BB689" s="91"/>
      <c r="BC689" s="91"/>
      <c r="BD689" s="91"/>
      <c r="BE689" s="91"/>
      <c r="BF689" s="91"/>
      <c r="BG689" s="91"/>
      <c r="BH689" s="91"/>
      <c r="BI689" s="91"/>
    </row>
    <row r="690" spans="12:61">
      <c r="L690" s="106"/>
      <c r="M690" s="106"/>
      <c r="N690" s="106"/>
      <c r="O690" s="106"/>
      <c r="P690" s="106"/>
      <c r="V690" s="91"/>
      <c r="W690" s="91"/>
      <c r="X690" s="106"/>
      <c r="Y690" s="106"/>
      <c r="Z690" s="106"/>
      <c r="AA690" s="106"/>
      <c r="AB690" s="106"/>
      <c r="AC690" s="106"/>
      <c r="AD690" s="106"/>
      <c r="AE690" s="106"/>
      <c r="AF690" s="106"/>
      <c r="AG690" s="106"/>
      <c r="AH690" s="106"/>
      <c r="AI690" s="106"/>
      <c r="AJ690" s="106"/>
      <c r="AK690" s="91"/>
      <c r="AL690" s="91"/>
      <c r="AM690" s="91"/>
      <c r="AN690" s="91"/>
      <c r="AO690" s="91"/>
      <c r="AP690" s="91"/>
      <c r="AQ690" s="91"/>
      <c r="AR690" s="91"/>
      <c r="AS690" s="91"/>
      <c r="AT690" s="91"/>
      <c r="AU690" s="91"/>
      <c r="AV690" s="91"/>
      <c r="AW690" s="91"/>
      <c r="AX690" s="91"/>
      <c r="AY690" s="91"/>
      <c r="AZ690" s="91"/>
      <c r="BA690" s="91"/>
      <c r="BB690" s="91"/>
      <c r="BC690" s="91"/>
      <c r="BD690" s="91"/>
      <c r="BE690" s="91"/>
      <c r="BF690" s="91"/>
      <c r="BG690" s="91"/>
      <c r="BH690" s="91"/>
      <c r="BI690" s="91"/>
    </row>
    <row r="691" spans="12:61">
      <c r="L691" s="106"/>
      <c r="M691" s="106"/>
      <c r="N691" s="106"/>
      <c r="O691" s="106"/>
      <c r="P691" s="106"/>
      <c r="V691" s="91"/>
      <c r="W691" s="91"/>
      <c r="X691" s="106"/>
      <c r="Y691" s="106"/>
      <c r="Z691" s="106"/>
      <c r="AA691" s="106"/>
      <c r="AB691" s="106"/>
      <c r="AC691" s="106"/>
      <c r="AD691" s="106"/>
      <c r="AE691" s="106"/>
      <c r="AF691" s="106"/>
      <c r="AG691" s="106"/>
      <c r="AH691" s="106"/>
      <c r="AI691" s="106"/>
      <c r="AJ691" s="106"/>
      <c r="AK691" s="91"/>
      <c r="AL691" s="91"/>
      <c r="AM691" s="91"/>
      <c r="AN691" s="91"/>
      <c r="AO691" s="91"/>
      <c r="AP691" s="91"/>
      <c r="AQ691" s="91"/>
      <c r="AR691" s="91"/>
      <c r="AS691" s="91"/>
      <c r="AT691" s="91"/>
      <c r="AU691" s="91"/>
      <c r="AV691" s="91"/>
      <c r="AW691" s="91"/>
      <c r="AX691" s="91"/>
      <c r="AY691" s="91"/>
      <c r="AZ691" s="91"/>
      <c r="BA691" s="91"/>
      <c r="BB691" s="91"/>
      <c r="BC691" s="91"/>
      <c r="BD691" s="91"/>
      <c r="BE691" s="91"/>
      <c r="BF691" s="91"/>
      <c r="BG691" s="91"/>
      <c r="BH691" s="91"/>
      <c r="BI691" s="91"/>
    </row>
    <row r="692" spans="12:61">
      <c r="L692" s="106"/>
      <c r="M692" s="106"/>
      <c r="N692" s="106"/>
      <c r="O692" s="106"/>
      <c r="P692" s="106"/>
      <c r="V692" s="91"/>
      <c r="W692" s="91"/>
      <c r="X692" s="106"/>
      <c r="Y692" s="106"/>
      <c r="Z692" s="106"/>
      <c r="AA692" s="106"/>
      <c r="AB692" s="106"/>
      <c r="AC692" s="106"/>
      <c r="AD692" s="106"/>
      <c r="AE692" s="106"/>
      <c r="AF692" s="106"/>
      <c r="AG692" s="106"/>
      <c r="AH692" s="106"/>
      <c r="AI692" s="106"/>
      <c r="AJ692" s="106"/>
      <c r="AK692" s="91"/>
      <c r="AL692" s="91"/>
      <c r="AM692" s="91"/>
      <c r="AN692" s="91"/>
      <c r="AO692" s="91"/>
      <c r="AP692" s="91"/>
      <c r="AQ692" s="91"/>
      <c r="AR692" s="91"/>
      <c r="AS692" s="91"/>
      <c r="AT692" s="91"/>
      <c r="AU692" s="91"/>
      <c r="AV692" s="91"/>
      <c r="AW692" s="91"/>
      <c r="AX692" s="91"/>
      <c r="AY692" s="91"/>
      <c r="AZ692" s="91"/>
      <c r="BA692" s="91"/>
      <c r="BB692" s="91"/>
      <c r="BC692" s="91"/>
      <c r="BD692" s="91"/>
      <c r="BE692" s="91"/>
      <c r="BF692" s="91"/>
      <c r="BG692" s="91"/>
      <c r="BH692" s="91"/>
      <c r="BI692" s="91"/>
    </row>
    <row r="693" spans="12:61">
      <c r="L693" s="106"/>
      <c r="M693" s="106"/>
      <c r="N693" s="106"/>
      <c r="O693" s="106"/>
      <c r="P693" s="106"/>
      <c r="V693" s="91"/>
      <c r="W693" s="91"/>
      <c r="X693" s="106"/>
      <c r="Y693" s="106"/>
      <c r="Z693" s="106"/>
      <c r="AA693" s="106"/>
      <c r="AB693" s="106"/>
      <c r="AC693" s="106"/>
      <c r="AD693" s="106"/>
      <c r="AE693" s="106"/>
      <c r="AF693" s="106"/>
      <c r="AG693" s="106"/>
      <c r="AH693" s="106"/>
      <c r="AI693" s="106"/>
      <c r="AJ693" s="106"/>
      <c r="AK693" s="91"/>
      <c r="AL693" s="91"/>
      <c r="AM693" s="91"/>
      <c r="AN693" s="91"/>
      <c r="AO693" s="91"/>
      <c r="AP693" s="91"/>
      <c r="AQ693" s="91"/>
      <c r="AR693" s="91"/>
      <c r="AS693" s="91"/>
      <c r="AT693" s="91"/>
      <c r="AU693" s="91"/>
      <c r="AV693" s="91"/>
      <c r="AW693" s="91"/>
      <c r="AX693" s="91"/>
      <c r="AY693" s="91"/>
      <c r="AZ693" s="91"/>
      <c r="BA693" s="91"/>
      <c r="BB693" s="91"/>
      <c r="BC693" s="91"/>
      <c r="BD693" s="91"/>
      <c r="BE693" s="91"/>
      <c r="BF693" s="91"/>
      <c r="BG693" s="91"/>
      <c r="BH693" s="91"/>
      <c r="BI693" s="91"/>
    </row>
    <row r="694" spans="12:61">
      <c r="L694" s="106"/>
      <c r="M694" s="106"/>
      <c r="N694" s="106"/>
      <c r="O694" s="106"/>
      <c r="P694" s="106"/>
      <c r="V694" s="91"/>
      <c r="W694" s="91"/>
      <c r="X694" s="106"/>
      <c r="Y694" s="106"/>
      <c r="Z694" s="106"/>
      <c r="AA694" s="106"/>
      <c r="AB694" s="106"/>
      <c r="AC694" s="106"/>
      <c r="AD694" s="106"/>
      <c r="AE694" s="106"/>
      <c r="AF694" s="106"/>
      <c r="AG694" s="106"/>
      <c r="AH694" s="106"/>
      <c r="AI694" s="106"/>
      <c r="AJ694" s="106"/>
      <c r="AK694" s="91"/>
      <c r="AL694" s="91"/>
      <c r="AM694" s="91"/>
      <c r="AN694" s="91"/>
      <c r="AO694" s="91"/>
      <c r="AP694" s="91"/>
      <c r="AQ694" s="91"/>
      <c r="AR694" s="91"/>
      <c r="AS694" s="91"/>
      <c r="AT694" s="91"/>
      <c r="AU694" s="91"/>
      <c r="AV694" s="91"/>
      <c r="AW694" s="91"/>
      <c r="AX694" s="91"/>
      <c r="AY694" s="91"/>
      <c r="AZ694" s="91"/>
      <c r="BA694" s="91"/>
      <c r="BB694" s="91"/>
      <c r="BC694" s="91"/>
      <c r="BD694" s="91"/>
      <c r="BE694" s="91"/>
      <c r="BF694" s="91"/>
      <c r="BG694" s="91"/>
      <c r="BH694" s="91"/>
      <c r="BI694" s="91"/>
    </row>
    <row r="695" spans="12:61">
      <c r="L695" s="106"/>
      <c r="M695" s="106"/>
      <c r="N695" s="106"/>
      <c r="O695" s="106"/>
      <c r="P695" s="106"/>
      <c r="V695" s="91"/>
      <c r="W695" s="91"/>
      <c r="X695" s="106"/>
      <c r="Y695" s="106"/>
      <c r="Z695" s="106"/>
      <c r="AA695" s="106"/>
      <c r="AB695" s="106"/>
      <c r="AC695" s="106"/>
      <c r="AD695" s="106"/>
      <c r="AE695" s="106"/>
      <c r="AF695" s="106"/>
      <c r="AG695" s="106"/>
      <c r="AH695" s="106"/>
      <c r="AI695" s="106"/>
      <c r="AJ695" s="106"/>
      <c r="AK695" s="91"/>
      <c r="AL695" s="91"/>
      <c r="AM695" s="91"/>
      <c r="AN695" s="91"/>
      <c r="AO695" s="91"/>
      <c r="AP695" s="91"/>
      <c r="AQ695" s="91"/>
      <c r="AR695" s="91"/>
      <c r="AS695" s="91"/>
      <c r="AT695" s="91"/>
      <c r="AU695" s="91"/>
      <c r="AV695" s="91"/>
      <c r="AW695" s="91"/>
      <c r="AX695" s="91"/>
      <c r="AY695" s="91"/>
      <c r="AZ695" s="91"/>
      <c r="BA695" s="91"/>
      <c r="BB695" s="91"/>
      <c r="BC695" s="91"/>
      <c r="BD695" s="91"/>
      <c r="BE695" s="91"/>
      <c r="BF695" s="91"/>
      <c r="BG695" s="91"/>
      <c r="BH695" s="91"/>
      <c r="BI695" s="91"/>
    </row>
    <row r="696" spans="12:61">
      <c r="L696" s="106"/>
      <c r="M696" s="106"/>
      <c r="N696" s="106"/>
      <c r="O696" s="106"/>
      <c r="P696" s="106"/>
      <c r="V696" s="91"/>
      <c r="W696" s="91"/>
      <c r="X696" s="106"/>
      <c r="Y696" s="106"/>
      <c r="Z696" s="106"/>
      <c r="AA696" s="106"/>
      <c r="AB696" s="106"/>
      <c r="AC696" s="106"/>
      <c r="AD696" s="106"/>
      <c r="AE696" s="106"/>
      <c r="AF696" s="106"/>
      <c r="AG696" s="106"/>
      <c r="AH696" s="106"/>
      <c r="AI696" s="106"/>
      <c r="AJ696" s="106"/>
      <c r="AK696" s="91"/>
      <c r="AL696" s="91"/>
      <c r="AM696" s="91"/>
      <c r="AN696" s="91"/>
      <c r="AO696" s="91"/>
      <c r="AP696" s="91"/>
      <c r="AQ696" s="91"/>
      <c r="AR696" s="91"/>
      <c r="AS696" s="91"/>
      <c r="AT696" s="91"/>
      <c r="AU696" s="91"/>
      <c r="AV696" s="91"/>
      <c r="AW696" s="91"/>
      <c r="AX696" s="91"/>
      <c r="AY696" s="91"/>
      <c r="AZ696" s="91"/>
      <c r="BA696" s="91"/>
      <c r="BB696" s="91"/>
      <c r="BC696" s="91"/>
      <c r="BD696" s="91"/>
      <c r="BE696" s="91"/>
      <c r="BF696" s="91"/>
      <c r="BG696" s="91"/>
      <c r="BH696" s="91"/>
      <c r="BI696" s="91"/>
    </row>
    <row r="697" spans="12:61">
      <c r="L697" s="106"/>
      <c r="M697" s="106"/>
      <c r="N697" s="106"/>
      <c r="O697" s="106"/>
      <c r="P697" s="106"/>
      <c r="V697" s="91"/>
      <c r="W697" s="91"/>
      <c r="X697" s="106"/>
      <c r="Y697" s="106"/>
      <c r="Z697" s="106"/>
      <c r="AA697" s="106"/>
      <c r="AB697" s="106"/>
      <c r="AC697" s="106"/>
      <c r="AD697" s="106"/>
      <c r="AE697" s="106"/>
      <c r="AF697" s="106"/>
      <c r="AG697" s="106"/>
      <c r="AH697" s="106"/>
      <c r="AI697" s="106"/>
      <c r="AJ697" s="106"/>
      <c r="AK697" s="91"/>
      <c r="AL697" s="91"/>
      <c r="AM697" s="91"/>
      <c r="AN697" s="91"/>
      <c r="AO697" s="91"/>
      <c r="AP697" s="91"/>
      <c r="AQ697" s="91"/>
      <c r="AR697" s="91"/>
      <c r="AS697" s="91"/>
      <c r="AT697" s="91"/>
      <c r="AU697" s="91"/>
      <c r="AV697" s="91"/>
      <c r="AW697" s="91"/>
      <c r="AX697" s="91"/>
      <c r="AY697" s="91"/>
      <c r="AZ697" s="91"/>
      <c r="BA697" s="91"/>
      <c r="BB697" s="91"/>
      <c r="BC697" s="91"/>
      <c r="BD697" s="91"/>
      <c r="BE697" s="91"/>
      <c r="BF697" s="91"/>
      <c r="BG697" s="91"/>
      <c r="BH697" s="91"/>
      <c r="BI697" s="91"/>
    </row>
    <row r="698" spans="12:61">
      <c r="L698" s="106"/>
      <c r="M698" s="106"/>
      <c r="N698" s="106"/>
      <c r="O698" s="106"/>
      <c r="P698" s="106"/>
      <c r="V698" s="91"/>
      <c r="W698" s="91"/>
      <c r="X698" s="106"/>
      <c r="Y698" s="106"/>
      <c r="Z698" s="106"/>
      <c r="AA698" s="106"/>
      <c r="AB698" s="106"/>
      <c r="AC698" s="106"/>
      <c r="AD698" s="106"/>
      <c r="AE698" s="106"/>
      <c r="AF698" s="106"/>
      <c r="AG698" s="106"/>
      <c r="AH698" s="106"/>
      <c r="AI698" s="106"/>
      <c r="AJ698" s="106"/>
      <c r="AK698" s="91"/>
      <c r="AL698" s="91"/>
      <c r="AM698" s="91"/>
      <c r="AN698" s="91"/>
      <c r="AO698" s="91"/>
      <c r="AP698" s="91"/>
      <c r="AQ698" s="91"/>
      <c r="AR698" s="91"/>
      <c r="AS698" s="91"/>
      <c r="AT698" s="91"/>
      <c r="AU698" s="91"/>
      <c r="AV698" s="91"/>
      <c r="AW698" s="91"/>
      <c r="AX698" s="91"/>
      <c r="AY698" s="91"/>
      <c r="AZ698" s="91"/>
      <c r="BA698" s="91"/>
      <c r="BB698" s="91"/>
      <c r="BC698" s="91"/>
      <c r="BD698" s="91"/>
      <c r="BE698" s="91"/>
      <c r="BF698" s="91"/>
      <c r="BG698" s="91"/>
      <c r="BH698" s="91"/>
      <c r="BI698" s="91"/>
    </row>
    <row r="699" spans="12:61">
      <c r="L699" s="106"/>
      <c r="M699" s="106"/>
      <c r="N699" s="106"/>
      <c r="O699" s="106"/>
      <c r="P699" s="106"/>
      <c r="V699" s="91"/>
      <c r="W699" s="91"/>
      <c r="X699" s="106"/>
      <c r="Y699" s="106"/>
      <c r="Z699" s="106"/>
      <c r="AA699" s="106"/>
      <c r="AB699" s="106"/>
      <c r="AC699" s="106"/>
      <c r="AD699" s="106"/>
      <c r="AE699" s="106"/>
      <c r="AF699" s="106"/>
      <c r="AG699" s="106"/>
      <c r="AH699" s="106"/>
      <c r="AI699" s="106"/>
      <c r="AJ699" s="106"/>
      <c r="AK699" s="91"/>
      <c r="AL699" s="91"/>
      <c r="AM699" s="91"/>
      <c r="AN699" s="91"/>
      <c r="AO699" s="91"/>
      <c r="AP699" s="91"/>
      <c r="AQ699" s="91"/>
      <c r="AR699" s="91"/>
      <c r="AS699" s="91"/>
      <c r="AT699" s="91"/>
      <c r="AU699" s="91"/>
      <c r="AV699" s="91"/>
      <c r="AW699" s="91"/>
      <c r="AX699" s="91"/>
      <c r="AY699" s="91"/>
      <c r="AZ699" s="91"/>
      <c r="BA699" s="91"/>
      <c r="BB699" s="91"/>
      <c r="BC699" s="91"/>
      <c r="BD699" s="91"/>
      <c r="BE699" s="91"/>
      <c r="BF699" s="91"/>
      <c r="BG699" s="91"/>
      <c r="BH699" s="91"/>
      <c r="BI699" s="91"/>
    </row>
    <row r="700" spans="12:61">
      <c r="L700" s="106"/>
      <c r="M700" s="106"/>
      <c r="N700" s="106"/>
      <c r="O700" s="106"/>
      <c r="P700" s="106"/>
      <c r="V700" s="91"/>
      <c r="W700" s="91"/>
      <c r="X700" s="106"/>
      <c r="Y700" s="106"/>
      <c r="Z700" s="106"/>
      <c r="AA700" s="106"/>
      <c r="AB700" s="106"/>
      <c r="AC700" s="106"/>
      <c r="AD700" s="106"/>
      <c r="AE700" s="106"/>
      <c r="AF700" s="106"/>
      <c r="AG700" s="106"/>
      <c r="AH700" s="106"/>
      <c r="AI700" s="106"/>
      <c r="AJ700" s="106"/>
      <c r="AK700" s="91"/>
      <c r="AL700" s="91"/>
      <c r="AM700" s="91"/>
      <c r="AN700" s="91"/>
      <c r="AO700" s="91"/>
      <c r="AP700" s="91"/>
      <c r="AQ700" s="91"/>
      <c r="AR700" s="91"/>
      <c r="AS700" s="91"/>
      <c r="AT700" s="91"/>
      <c r="AU700" s="91"/>
      <c r="AV700" s="91"/>
      <c r="AW700" s="91"/>
      <c r="AX700" s="91"/>
      <c r="AY700" s="91"/>
      <c r="AZ700" s="91"/>
      <c r="BA700" s="91"/>
      <c r="BB700" s="91"/>
      <c r="BC700" s="91"/>
      <c r="BD700" s="91"/>
      <c r="BE700" s="91"/>
      <c r="BF700" s="91"/>
      <c r="BG700" s="91"/>
      <c r="BH700" s="91"/>
      <c r="BI700" s="91"/>
    </row>
    <row r="701" spans="12:61">
      <c r="L701" s="106"/>
      <c r="M701" s="106"/>
      <c r="N701" s="106"/>
      <c r="O701" s="106"/>
      <c r="P701" s="106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</row>
    <row r="702" spans="12:61">
      <c r="L702" s="106"/>
      <c r="M702" s="106"/>
      <c r="N702" s="106"/>
      <c r="O702" s="106"/>
      <c r="P702" s="106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</row>
    <row r="703" spans="12:61">
      <c r="L703" s="106"/>
      <c r="M703" s="106"/>
      <c r="N703" s="106"/>
      <c r="O703" s="106"/>
      <c r="P703" s="106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</row>
    <row r="704" spans="12:61">
      <c r="L704" s="106"/>
      <c r="M704" s="106"/>
      <c r="N704" s="106"/>
      <c r="O704" s="106"/>
      <c r="P704" s="106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</row>
    <row r="705" spans="12:36">
      <c r="L705" s="106"/>
      <c r="M705" s="106"/>
      <c r="N705" s="106"/>
      <c r="O705" s="106"/>
      <c r="P705" s="106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</row>
    <row r="706" spans="12:36">
      <c r="L706" s="106"/>
      <c r="M706" s="106"/>
      <c r="N706" s="106"/>
      <c r="O706" s="106"/>
      <c r="P706" s="106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</row>
    <row r="707" spans="12:36">
      <c r="L707" s="106"/>
      <c r="M707" s="106"/>
      <c r="N707" s="106"/>
      <c r="O707" s="106"/>
      <c r="P707" s="106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</row>
    <row r="708" spans="12:36">
      <c r="L708" s="106"/>
      <c r="M708" s="106"/>
      <c r="N708" s="106"/>
      <c r="O708" s="106"/>
      <c r="P708" s="106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</row>
    <row r="709" spans="12:36">
      <c r="L709" s="106"/>
      <c r="M709" s="106"/>
      <c r="N709" s="106"/>
      <c r="O709" s="106"/>
      <c r="P709" s="106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</row>
    <row r="710" spans="12:36">
      <c r="L710" s="106"/>
      <c r="M710" s="106"/>
      <c r="N710" s="106"/>
      <c r="O710" s="106"/>
      <c r="P710" s="106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</row>
    <row r="711" spans="12:36">
      <c r="L711" s="106"/>
      <c r="M711" s="106"/>
      <c r="N711" s="106"/>
      <c r="O711" s="106"/>
      <c r="P711" s="106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</row>
    <row r="712" spans="12:36">
      <c r="L712" s="106"/>
      <c r="M712" s="106"/>
      <c r="N712" s="106"/>
      <c r="O712" s="106"/>
      <c r="P712" s="106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</row>
    <row r="713" spans="12:36">
      <c r="L713" s="106"/>
      <c r="M713" s="106"/>
      <c r="N713" s="106"/>
      <c r="O713" s="106"/>
      <c r="P713" s="106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</row>
    <row r="714" spans="12:36">
      <c r="L714" s="106"/>
      <c r="M714" s="106"/>
      <c r="N714" s="106"/>
      <c r="O714" s="106"/>
      <c r="P714" s="106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</row>
    <row r="715" spans="12:36">
      <c r="L715" s="106"/>
      <c r="M715" s="106"/>
      <c r="N715" s="106"/>
      <c r="O715" s="106"/>
      <c r="P715" s="106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</row>
    <row r="716" spans="12:36">
      <c r="L716" s="106"/>
      <c r="M716" s="106"/>
      <c r="N716" s="106"/>
      <c r="O716" s="106"/>
      <c r="P716" s="106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</row>
    <row r="717" spans="12:36">
      <c r="L717" s="106"/>
      <c r="M717" s="106"/>
      <c r="N717" s="106"/>
      <c r="O717" s="106"/>
      <c r="P717" s="106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</row>
    <row r="718" spans="12:36">
      <c r="L718" s="106"/>
      <c r="M718" s="106"/>
      <c r="N718" s="106"/>
      <c r="O718" s="106"/>
      <c r="P718" s="106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</row>
    <row r="719" spans="12:36">
      <c r="L719" s="106"/>
      <c r="M719" s="106"/>
      <c r="N719" s="106"/>
      <c r="O719" s="106"/>
      <c r="P719" s="106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</row>
    <row r="720" spans="12:36">
      <c r="L720" s="106"/>
      <c r="M720" s="106"/>
      <c r="N720" s="106"/>
      <c r="O720" s="106"/>
      <c r="P720" s="106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</row>
    <row r="721" spans="12:36">
      <c r="L721" s="106"/>
      <c r="M721" s="106"/>
      <c r="N721" s="106"/>
      <c r="O721" s="106"/>
      <c r="P721" s="106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</row>
    <row r="722" spans="12:36">
      <c r="L722" s="106"/>
      <c r="M722" s="106"/>
      <c r="N722" s="106"/>
      <c r="O722" s="106"/>
      <c r="P722" s="106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</row>
    <row r="723" spans="12:36">
      <c r="L723" s="106"/>
      <c r="M723" s="106"/>
      <c r="N723" s="106"/>
      <c r="O723" s="106"/>
      <c r="P723" s="106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</row>
    <row r="724" spans="12:36">
      <c r="L724" s="106"/>
      <c r="M724" s="106"/>
      <c r="N724" s="106"/>
      <c r="O724" s="106"/>
      <c r="P724" s="106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</row>
    <row r="725" spans="12:36">
      <c r="L725" s="106"/>
      <c r="M725" s="106"/>
      <c r="N725" s="106"/>
      <c r="O725" s="106"/>
      <c r="P725" s="106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</row>
    <row r="726" spans="12:36">
      <c r="L726" s="106"/>
      <c r="M726" s="106"/>
      <c r="N726" s="106"/>
      <c r="O726" s="106"/>
      <c r="P726" s="106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</row>
    <row r="727" spans="12:36">
      <c r="L727" s="106"/>
      <c r="M727" s="106"/>
      <c r="N727" s="106"/>
      <c r="O727" s="106"/>
      <c r="P727" s="106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</row>
    <row r="728" spans="12:36">
      <c r="L728" s="106"/>
      <c r="M728" s="106"/>
      <c r="N728" s="106"/>
      <c r="O728" s="106"/>
      <c r="P728" s="106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</row>
    <row r="729" spans="12:36">
      <c r="L729" s="106"/>
      <c r="M729" s="106"/>
      <c r="N729" s="106"/>
      <c r="O729" s="106"/>
      <c r="P729" s="106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</row>
    <row r="730" spans="12:36">
      <c r="L730" s="106"/>
      <c r="M730" s="106"/>
      <c r="N730" s="106"/>
      <c r="O730" s="106"/>
      <c r="P730" s="106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</row>
    <row r="731" spans="12:36">
      <c r="L731" s="106"/>
      <c r="M731" s="106"/>
      <c r="N731" s="106"/>
      <c r="O731" s="106"/>
      <c r="P731" s="106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</row>
    <row r="732" spans="12:36">
      <c r="L732" s="106"/>
      <c r="M732" s="106"/>
      <c r="N732" s="106"/>
      <c r="O732" s="106"/>
      <c r="P732" s="106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</row>
    <row r="733" spans="12:36">
      <c r="L733" s="106"/>
      <c r="M733" s="106"/>
      <c r="N733" s="106"/>
      <c r="O733" s="106"/>
      <c r="P733" s="106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</row>
    <row r="734" spans="12:36">
      <c r="L734" s="106"/>
      <c r="M734" s="106"/>
      <c r="N734" s="106"/>
      <c r="O734" s="106"/>
      <c r="P734" s="106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</row>
    <row r="735" spans="12:36">
      <c r="L735" s="106"/>
      <c r="M735" s="106"/>
      <c r="N735" s="106"/>
      <c r="O735" s="106"/>
      <c r="P735" s="106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</row>
    <row r="736" spans="12:36">
      <c r="L736" s="106"/>
      <c r="M736" s="106"/>
      <c r="N736" s="106"/>
      <c r="O736" s="106"/>
      <c r="P736" s="106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</row>
    <row r="737" spans="12:36">
      <c r="L737" s="106"/>
      <c r="M737" s="106"/>
      <c r="N737" s="106"/>
      <c r="O737" s="106"/>
      <c r="P737" s="106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</row>
    <row r="738" spans="12:36">
      <c r="L738" s="106"/>
      <c r="M738" s="106"/>
      <c r="N738" s="106"/>
      <c r="O738" s="106"/>
      <c r="P738" s="106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</row>
    <row r="739" spans="12:36">
      <c r="L739" s="106"/>
      <c r="M739" s="106"/>
      <c r="N739" s="106"/>
      <c r="O739" s="106"/>
      <c r="P739" s="106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</row>
    <row r="740" spans="12:36">
      <c r="L740" s="106"/>
      <c r="M740" s="106"/>
      <c r="N740" s="106"/>
      <c r="O740" s="106"/>
      <c r="P740" s="106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</row>
    <row r="741" spans="12:36">
      <c r="L741" s="106"/>
      <c r="M741" s="106"/>
      <c r="N741" s="106"/>
      <c r="O741" s="106"/>
      <c r="P741" s="106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</row>
    <row r="742" spans="12:36">
      <c r="L742" s="106"/>
      <c r="M742" s="106"/>
      <c r="N742" s="106"/>
      <c r="O742" s="106"/>
      <c r="P742" s="106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</row>
    <row r="743" spans="12:36">
      <c r="L743" s="106"/>
      <c r="M743" s="106"/>
      <c r="N743" s="106"/>
      <c r="O743" s="106"/>
      <c r="P743" s="106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</row>
    <row r="744" spans="12:36">
      <c r="L744" s="106"/>
      <c r="M744" s="106"/>
      <c r="N744" s="106"/>
      <c r="O744" s="106"/>
      <c r="P744" s="106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</row>
    <row r="745" spans="12:36">
      <c r="L745" s="106"/>
      <c r="M745" s="106"/>
      <c r="N745" s="106"/>
      <c r="O745" s="106"/>
      <c r="P745" s="106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</row>
    <row r="746" spans="12:36">
      <c r="L746" s="106"/>
      <c r="M746" s="106"/>
      <c r="N746" s="106"/>
      <c r="O746" s="106"/>
      <c r="P746" s="106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</row>
    <row r="747" spans="12:36">
      <c r="L747" s="106"/>
      <c r="M747" s="106"/>
      <c r="N747" s="106"/>
      <c r="O747" s="106"/>
      <c r="P747" s="106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</row>
    <row r="748" spans="12:36">
      <c r="L748" s="106"/>
      <c r="M748" s="106"/>
      <c r="N748" s="106"/>
      <c r="O748" s="106"/>
      <c r="P748" s="106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</row>
    <row r="749" spans="12:36">
      <c r="L749" s="106"/>
      <c r="M749" s="106"/>
      <c r="N749" s="106"/>
      <c r="O749" s="106"/>
      <c r="P749" s="106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</row>
    <row r="750" spans="12:36">
      <c r="L750" s="106"/>
      <c r="M750" s="106"/>
      <c r="N750" s="106"/>
      <c r="O750" s="106"/>
      <c r="P750" s="106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</row>
    <row r="751" spans="12:36">
      <c r="L751" s="106"/>
      <c r="M751" s="106"/>
      <c r="N751" s="106"/>
      <c r="O751" s="106"/>
      <c r="P751" s="106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</row>
    <row r="752" spans="12:36">
      <c r="L752" s="106"/>
      <c r="M752" s="106"/>
      <c r="N752" s="106"/>
      <c r="O752" s="106"/>
      <c r="P752" s="106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</row>
    <row r="753" spans="12:36">
      <c r="L753" s="106"/>
      <c r="M753" s="106"/>
      <c r="N753" s="106"/>
      <c r="O753" s="106"/>
      <c r="P753" s="106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</row>
    <row r="754" spans="12:36">
      <c r="L754" s="106"/>
      <c r="M754" s="106"/>
      <c r="N754" s="106"/>
      <c r="O754" s="106"/>
      <c r="P754" s="106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</row>
    <row r="755" spans="12:36">
      <c r="L755" s="106"/>
      <c r="M755" s="106"/>
      <c r="N755" s="106"/>
      <c r="O755" s="106"/>
      <c r="P755" s="106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</row>
    <row r="756" spans="12:36">
      <c r="L756" s="106"/>
      <c r="M756" s="106"/>
      <c r="N756" s="106"/>
      <c r="O756" s="106"/>
      <c r="P756" s="106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</row>
    <row r="757" spans="12:36">
      <c r="L757" s="106"/>
      <c r="M757" s="106"/>
      <c r="N757" s="106"/>
      <c r="O757" s="106"/>
      <c r="P757" s="106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</row>
    <row r="758" spans="12:36">
      <c r="L758" s="106"/>
      <c r="M758" s="106"/>
      <c r="N758" s="106"/>
      <c r="O758" s="106"/>
      <c r="P758" s="106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</row>
    <row r="759" spans="12:36">
      <c r="L759" s="106"/>
      <c r="M759" s="106"/>
      <c r="N759" s="106"/>
      <c r="O759" s="106"/>
      <c r="P759" s="106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</row>
    <row r="760" spans="12:36">
      <c r="L760" s="106"/>
      <c r="M760" s="106"/>
      <c r="N760" s="106"/>
      <c r="O760" s="106"/>
      <c r="P760" s="106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</row>
    <row r="761" spans="12:36">
      <c r="L761" s="106"/>
      <c r="M761" s="106"/>
      <c r="N761" s="106"/>
      <c r="O761" s="106"/>
      <c r="P761" s="106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</row>
    <row r="762" spans="12:36">
      <c r="L762" s="106"/>
      <c r="M762" s="106"/>
      <c r="N762" s="106"/>
      <c r="O762" s="106"/>
      <c r="P762" s="106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</row>
    <row r="763" spans="12:36">
      <c r="L763" s="106"/>
      <c r="M763" s="106"/>
      <c r="N763" s="106"/>
      <c r="O763" s="106"/>
      <c r="P763" s="106"/>
    </row>
    <row r="764" spans="12:36">
      <c r="L764" s="106"/>
      <c r="M764" s="106"/>
      <c r="N764" s="106"/>
      <c r="O764" s="106"/>
      <c r="P764" s="106"/>
    </row>
    <row r="765" spans="12:36">
      <c r="L765" s="106"/>
      <c r="M765" s="106"/>
      <c r="N765" s="106"/>
      <c r="O765" s="106"/>
      <c r="P765" s="106"/>
    </row>
    <row r="766" spans="12:36">
      <c r="L766" s="106"/>
      <c r="M766" s="106"/>
      <c r="N766" s="106"/>
      <c r="O766" s="106"/>
      <c r="P766" s="106"/>
    </row>
    <row r="767" spans="12:36">
      <c r="L767" s="106"/>
      <c r="M767" s="106"/>
      <c r="N767" s="106"/>
      <c r="O767" s="106"/>
      <c r="P767" s="106"/>
    </row>
    <row r="768" spans="12:36">
      <c r="L768" s="106"/>
      <c r="M768" s="106"/>
      <c r="N768" s="106"/>
      <c r="O768" s="106"/>
      <c r="P768" s="106"/>
    </row>
    <row r="769" spans="12:16">
      <c r="L769" s="106"/>
      <c r="M769" s="106"/>
      <c r="N769" s="106"/>
      <c r="O769" s="106"/>
      <c r="P769" s="106"/>
    </row>
    <row r="770" spans="12:16">
      <c r="L770" s="106"/>
      <c r="M770" s="106"/>
      <c r="N770" s="106"/>
      <c r="O770" s="106"/>
      <c r="P770" s="106"/>
    </row>
    <row r="771" spans="12:16">
      <c r="L771" s="106"/>
      <c r="M771" s="106"/>
      <c r="N771" s="106"/>
      <c r="O771" s="106"/>
      <c r="P771" s="106"/>
    </row>
    <row r="772" spans="12:16">
      <c r="L772" s="106"/>
      <c r="M772" s="106"/>
      <c r="N772" s="106"/>
      <c r="O772" s="106"/>
      <c r="P772" s="106"/>
    </row>
    <row r="773" spans="12:16">
      <c r="L773" s="106"/>
      <c r="M773" s="106"/>
      <c r="N773" s="106"/>
      <c r="O773" s="106"/>
      <c r="P773" s="106"/>
    </row>
    <row r="774" spans="12:16">
      <c r="L774" s="106"/>
      <c r="M774" s="106"/>
      <c r="N774" s="106"/>
      <c r="O774" s="106"/>
      <c r="P774" s="106"/>
    </row>
    <row r="775" spans="12:16">
      <c r="L775" s="106"/>
      <c r="M775" s="106"/>
      <c r="N775" s="106"/>
      <c r="O775" s="106"/>
      <c r="P775" s="106"/>
    </row>
    <row r="776" spans="12:16">
      <c r="L776" s="106"/>
      <c r="M776" s="106"/>
      <c r="N776" s="106"/>
      <c r="O776" s="106"/>
      <c r="P776" s="106"/>
    </row>
    <row r="777" spans="12:16">
      <c r="L777" s="106"/>
      <c r="M777" s="106"/>
      <c r="N777" s="106"/>
      <c r="O777" s="106"/>
      <c r="P777" s="106"/>
    </row>
    <row r="778" spans="12:16">
      <c r="L778" s="106"/>
      <c r="M778" s="106"/>
      <c r="N778" s="106"/>
      <c r="O778" s="106"/>
      <c r="P778" s="106"/>
    </row>
    <row r="779" spans="12:16">
      <c r="L779" s="106"/>
      <c r="M779" s="106"/>
      <c r="N779" s="106"/>
      <c r="O779" s="106"/>
      <c r="P779" s="106"/>
    </row>
    <row r="780" spans="12:16">
      <c r="L780" s="106"/>
      <c r="M780" s="106"/>
      <c r="N780" s="106"/>
      <c r="O780" s="106"/>
      <c r="P780" s="106"/>
    </row>
    <row r="781" spans="12:16">
      <c r="L781" s="106"/>
      <c r="M781" s="106"/>
      <c r="N781" s="106"/>
      <c r="O781" s="106"/>
      <c r="P781" s="106"/>
    </row>
    <row r="782" spans="12:16">
      <c r="L782" s="106"/>
      <c r="M782" s="106"/>
      <c r="N782" s="106"/>
      <c r="O782" s="106"/>
      <c r="P782" s="106"/>
    </row>
    <row r="783" spans="12:16">
      <c r="L783" s="106"/>
      <c r="M783" s="106"/>
      <c r="N783" s="106"/>
      <c r="O783" s="106"/>
      <c r="P783" s="106"/>
    </row>
    <row r="784" spans="12:16">
      <c r="L784" s="106"/>
      <c r="M784" s="106"/>
      <c r="N784" s="106"/>
      <c r="O784" s="106"/>
    </row>
    <row r="785" spans="12:15">
      <c r="L785" s="106"/>
      <c r="M785" s="106"/>
      <c r="N785" s="106"/>
      <c r="O785" s="106"/>
    </row>
    <row r="786" spans="12:15">
      <c r="L786" s="106"/>
      <c r="M786" s="106"/>
      <c r="N786" s="106"/>
      <c r="O786" s="106"/>
    </row>
    <row r="787" spans="12:15">
      <c r="L787" s="106"/>
      <c r="M787" s="106"/>
      <c r="N787" s="106"/>
      <c r="O787" s="106"/>
    </row>
    <row r="788" spans="12:15">
      <c r="L788" s="106"/>
      <c r="M788" s="106"/>
      <c r="N788" s="106"/>
      <c r="O788" s="106"/>
    </row>
    <row r="789" spans="12:15">
      <c r="L789" s="106"/>
      <c r="M789" s="106"/>
      <c r="N789" s="106"/>
      <c r="O789" s="106"/>
    </row>
    <row r="790" spans="12:15">
      <c r="L790" s="106"/>
      <c r="M790" s="106"/>
      <c r="N790" s="106"/>
      <c r="O790" s="106"/>
    </row>
    <row r="791" spans="12:15">
      <c r="L791" s="106"/>
      <c r="M791" s="106"/>
      <c r="N791" s="106"/>
      <c r="O791" s="106"/>
    </row>
    <row r="792" spans="12:15">
      <c r="L792" s="106"/>
      <c r="M792" s="106"/>
      <c r="N792" s="106"/>
      <c r="O792" s="106"/>
    </row>
    <row r="793" spans="12:15">
      <c r="L793" s="106"/>
      <c r="M793" s="106"/>
      <c r="N793" s="106"/>
      <c r="O793" s="106"/>
    </row>
    <row r="794" spans="12:15">
      <c r="L794" s="106"/>
      <c r="M794" s="106"/>
      <c r="N794" s="106"/>
      <c r="O794" s="106"/>
    </row>
    <row r="795" spans="12:15">
      <c r="L795" s="106"/>
      <c r="M795" s="106"/>
      <c r="N795" s="106"/>
      <c r="O795" s="106"/>
    </row>
    <row r="796" spans="12:15">
      <c r="L796" s="106"/>
      <c r="M796" s="106"/>
      <c r="N796" s="106"/>
      <c r="O796" s="106"/>
    </row>
    <row r="797" spans="12:15">
      <c r="L797" s="106"/>
      <c r="M797" s="106"/>
      <c r="N797" s="106"/>
      <c r="O797" s="106"/>
    </row>
    <row r="798" spans="12:15">
      <c r="L798" s="106"/>
      <c r="M798" s="106"/>
      <c r="N798" s="106"/>
      <c r="O798" s="106"/>
    </row>
    <row r="799" spans="12:15">
      <c r="L799" s="106"/>
      <c r="M799" s="106"/>
      <c r="N799" s="106"/>
      <c r="O799" s="106"/>
    </row>
    <row r="800" spans="12:15">
      <c r="L800" s="106"/>
      <c r="M800" s="106"/>
      <c r="N800" s="106"/>
      <c r="O800" s="106"/>
    </row>
    <row r="801" spans="12:15">
      <c r="L801" s="106"/>
      <c r="M801" s="106"/>
      <c r="N801" s="106"/>
      <c r="O801" s="106"/>
    </row>
    <row r="802" spans="12:15">
      <c r="L802" s="106"/>
      <c r="M802" s="106"/>
      <c r="N802" s="106"/>
      <c r="O802" s="106"/>
    </row>
    <row r="803" spans="12:15">
      <c r="L803" s="106"/>
      <c r="M803" s="106"/>
      <c r="N803" s="106"/>
      <c r="O803" s="106"/>
    </row>
    <row r="804" spans="12:15">
      <c r="L804" s="106"/>
      <c r="M804" s="106"/>
      <c r="N804" s="106"/>
      <c r="O804" s="106"/>
    </row>
    <row r="805" spans="12:15">
      <c r="L805" s="106"/>
      <c r="M805" s="106"/>
      <c r="N805" s="106"/>
      <c r="O805" s="106"/>
    </row>
    <row r="806" spans="12:15">
      <c r="L806" s="106"/>
      <c r="M806" s="106"/>
      <c r="N806" s="106"/>
      <c r="O806" s="106"/>
    </row>
    <row r="807" spans="12:15">
      <c r="L807" s="106"/>
      <c r="M807" s="106"/>
      <c r="N807" s="106"/>
      <c r="O807" s="106"/>
    </row>
    <row r="808" spans="12:15">
      <c r="L808" s="106"/>
      <c r="M808" s="106"/>
      <c r="N808" s="106"/>
      <c r="O808" s="106"/>
    </row>
    <row r="809" spans="12:15">
      <c r="L809" s="106"/>
      <c r="M809" s="106"/>
      <c r="N809" s="106"/>
    </row>
    <row r="810" spans="12:15">
      <c r="L810" s="106"/>
      <c r="M810" s="106"/>
      <c r="N810" s="106"/>
    </row>
    <row r="811" spans="12:15">
      <c r="L811" s="106"/>
      <c r="M811" s="106"/>
      <c r="N811" s="106"/>
    </row>
    <row r="812" spans="12:15">
      <c r="L812" s="106"/>
      <c r="M812" s="106"/>
      <c r="N812" s="106"/>
    </row>
    <row r="813" spans="12:15">
      <c r="L813" s="106"/>
      <c r="M813" s="106"/>
      <c r="N813" s="106"/>
    </row>
    <row r="814" spans="12:15">
      <c r="L814" s="106"/>
      <c r="M814" s="106"/>
      <c r="N814" s="106"/>
    </row>
    <row r="815" spans="12:15">
      <c r="L815" s="106"/>
      <c r="M815" s="106"/>
      <c r="N815" s="106"/>
    </row>
    <row r="816" spans="12:15">
      <c r="L816" s="106"/>
      <c r="M816" s="106"/>
      <c r="N816" s="106"/>
    </row>
    <row r="817" spans="12:14">
      <c r="L817" s="106"/>
      <c r="M817" s="106"/>
      <c r="N817" s="106"/>
    </row>
    <row r="818" spans="12:14">
      <c r="L818" s="106"/>
      <c r="M818" s="106"/>
      <c r="N818" s="106"/>
    </row>
    <row r="819" spans="12:14">
      <c r="L819" s="106"/>
      <c r="M819" s="106"/>
      <c r="N819" s="106"/>
    </row>
    <row r="820" spans="12:14">
      <c r="L820" s="106"/>
      <c r="M820" s="106"/>
      <c r="N820" s="106"/>
    </row>
    <row r="821" spans="12:14">
      <c r="L821" s="106"/>
      <c r="M821" s="106"/>
      <c r="N821" s="106"/>
    </row>
    <row r="822" spans="12:14">
      <c r="L822" s="106"/>
      <c r="M822" s="106"/>
      <c r="N822" s="106"/>
    </row>
    <row r="823" spans="12:14">
      <c r="L823" s="106"/>
      <c r="M823" s="106"/>
      <c r="N823" s="106"/>
    </row>
    <row r="824" spans="12:14">
      <c r="L824" s="106"/>
      <c r="M824" s="106"/>
      <c r="N824" s="106"/>
    </row>
    <row r="825" spans="12:14">
      <c r="L825" s="106"/>
      <c r="M825" s="106"/>
      <c r="N825" s="106"/>
    </row>
    <row r="826" spans="12:14">
      <c r="L826" s="106"/>
      <c r="M826" s="106"/>
      <c r="N826" s="106"/>
    </row>
    <row r="827" spans="12:14">
      <c r="L827" s="106"/>
      <c r="M827" s="106"/>
      <c r="N827" s="106"/>
    </row>
    <row r="828" spans="12:14">
      <c r="L828" s="106"/>
      <c r="M828" s="106"/>
      <c r="N828" s="106"/>
    </row>
    <row r="829" spans="12:14">
      <c r="L829" s="106"/>
      <c r="M829" s="106"/>
      <c r="N829" s="106"/>
    </row>
    <row r="830" spans="12:14">
      <c r="L830" s="106"/>
      <c r="M830" s="106"/>
      <c r="N830" s="106"/>
    </row>
  </sheetData>
  <pageMargins left="0" right="0" top="0" bottom="0" header="0.51180555555555496" footer="0.51180555555555496"/>
  <pageSetup paperSize="9" firstPageNumber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429A6-0F1A-42EB-91D8-DED1BC0C0F4B}">
  <dimension ref="A1:CN453"/>
  <sheetViews>
    <sheetView zoomScaleNormal="100" workbookViewId="0">
      <selection activeCell="G28" sqref="G28"/>
    </sheetView>
  </sheetViews>
  <sheetFormatPr defaultRowHeight="15"/>
  <cols>
    <col min="1" max="1" width="1" customWidth="1"/>
    <col min="2" max="2" width="6.140625" customWidth="1"/>
    <col min="3" max="3" width="20" style="69" customWidth="1"/>
    <col min="4" max="4" width="6.28515625" customWidth="1"/>
    <col min="5" max="5" width="10.7109375" customWidth="1"/>
    <col min="6" max="6" width="6" customWidth="1"/>
    <col min="7" max="7" width="10.7109375" customWidth="1"/>
    <col min="8" max="8" width="6" customWidth="1"/>
    <col min="9" max="9" width="10.7109375" customWidth="1"/>
    <col min="10" max="10" width="6" customWidth="1"/>
    <col min="11" max="11" width="10.7109375" customWidth="1"/>
    <col min="12" max="12" width="6" customWidth="1"/>
    <col min="13" max="13" width="6.140625" customWidth="1"/>
    <col min="14" max="14" width="4" customWidth="1"/>
    <col min="15" max="15" width="14.5703125" customWidth="1"/>
    <col min="16" max="16" width="7.5703125" customWidth="1"/>
    <col min="17" max="17" width="6.5703125" customWidth="1"/>
    <col min="18" max="18" width="3.140625" customWidth="1"/>
    <col min="19" max="19" width="14.7109375" customWidth="1"/>
    <col min="20" max="20" width="7.85546875" customWidth="1"/>
    <col min="21" max="21" width="8" customWidth="1"/>
    <col min="22" max="22" width="4" customWidth="1"/>
    <col min="23" max="23" width="14.42578125" customWidth="1"/>
    <col min="24" max="24" width="7.42578125" customWidth="1"/>
    <col min="25" max="25" width="7.140625" customWidth="1"/>
    <col min="26" max="26" width="6.85546875" customWidth="1"/>
    <col min="27" max="27" width="8.28515625" customWidth="1"/>
    <col min="28" max="28" width="11" customWidth="1"/>
    <col min="29" max="29" width="8" customWidth="1"/>
    <col min="30" max="30" width="10" customWidth="1"/>
    <col min="31" max="31" width="7.42578125" customWidth="1"/>
    <col min="32" max="32" width="10.7109375" customWidth="1"/>
    <col min="33" max="33" width="7.42578125" customWidth="1"/>
  </cols>
  <sheetData>
    <row r="1" spans="2:92" ht="12" customHeight="1">
      <c r="B1" s="11"/>
      <c r="C1" s="113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91"/>
      <c r="AB1" s="1437"/>
      <c r="AC1" s="663"/>
      <c r="AD1" s="91"/>
      <c r="AE1" s="663"/>
      <c r="AF1" s="91"/>
      <c r="AG1" s="663"/>
      <c r="AH1" s="493"/>
      <c r="AI1" s="662"/>
      <c r="AJ1" s="121"/>
      <c r="AK1" s="121"/>
      <c r="AL1" s="121"/>
      <c r="AM1" s="121"/>
      <c r="AN1" s="121"/>
      <c r="AO1" s="121"/>
      <c r="AP1" s="121"/>
      <c r="AQ1" s="12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1"/>
      <c r="BE1" s="91"/>
      <c r="BF1" s="91"/>
      <c r="BG1" s="91"/>
      <c r="BH1" s="91"/>
      <c r="BI1" s="91"/>
      <c r="BJ1" s="91"/>
      <c r="BK1" s="91"/>
      <c r="BL1" s="91"/>
      <c r="BM1" s="91"/>
      <c r="BN1" s="91"/>
      <c r="BO1" s="91"/>
      <c r="BP1" s="91"/>
      <c r="BQ1" s="91"/>
      <c r="BR1" s="91"/>
      <c r="BS1" s="91"/>
      <c r="BT1" s="91"/>
      <c r="BU1" s="91"/>
      <c r="BV1" s="91"/>
      <c r="BW1" s="91"/>
      <c r="BX1" s="91"/>
      <c r="BY1" s="91"/>
      <c r="BZ1" s="91"/>
      <c r="CA1" s="91"/>
      <c r="CB1" s="91"/>
      <c r="CC1" s="91"/>
      <c r="CD1" s="91"/>
      <c r="CE1" s="91"/>
      <c r="CF1" s="91"/>
      <c r="CG1" s="91"/>
      <c r="CH1" s="91"/>
      <c r="CI1" s="91"/>
      <c r="CJ1" s="91"/>
      <c r="CK1" s="91"/>
      <c r="CL1" s="91"/>
      <c r="CM1" s="91"/>
      <c r="CN1" s="91"/>
    </row>
    <row r="2" spans="2:92" ht="14.25" customHeight="1">
      <c r="M2" s="11"/>
      <c r="N2" s="11"/>
      <c r="O2" s="11"/>
      <c r="P2" s="11"/>
      <c r="Q2" s="11"/>
      <c r="R2" s="2120"/>
      <c r="S2" s="11"/>
      <c r="T2" s="3"/>
      <c r="U2" s="3"/>
      <c r="V2" s="11"/>
      <c r="W2" s="11"/>
      <c r="X2" s="11"/>
      <c r="Y2" s="11"/>
      <c r="Z2" s="11"/>
      <c r="AA2" s="91"/>
      <c r="AB2" s="509"/>
      <c r="AC2" s="1439"/>
      <c r="AD2" s="91"/>
      <c r="AE2" s="663"/>
      <c r="AF2" s="87"/>
      <c r="AG2" s="662"/>
      <c r="AH2" s="87"/>
      <c r="AI2" s="662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</row>
    <row r="3" spans="2:92">
      <c r="C3" s="17"/>
      <c r="D3" s="188"/>
      <c r="E3" s="189" t="s">
        <v>721</v>
      </c>
      <c r="F3" s="190"/>
      <c r="G3" s="188"/>
      <c r="H3" s="188"/>
      <c r="I3" s="188"/>
      <c r="J3" s="17"/>
      <c r="K3" s="17"/>
      <c r="L3" s="17"/>
      <c r="M3" s="11"/>
      <c r="N3" s="11"/>
      <c r="O3" s="3"/>
      <c r="P3" s="11"/>
      <c r="Q3" s="11"/>
      <c r="R3" s="11"/>
      <c r="S3" s="11"/>
      <c r="T3" s="11"/>
      <c r="U3" s="43"/>
      <c r="V3" s="11"/>
      <c r="W3" s="11"/>
      <c r="X3" s="11"/>
      <c r="Y3" s="11"/>
      <c r="Z3" s="11"/>
      <c r="AA3" s="91"/>
      <c r="AB3" s="97"/>
      <c r="AC3" s="91"/>
      <c r="AD3" s="91"/>
      <c r="AE3" s="543"/>
      <c r="AF3" s="91"/>
      <c r="AG3" s="663"/>
      <c r="AH3" s="86"/>
      <c r="AI3" s="663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  <c r="BL3" s="91"/>
      <c r="BM3" s="91"/>
      <c r="BN3" s="91"/>
      <c r="BO3" s="91"/>
      <c r="BP3" s="91"/>
      <c r="BQ3" s="91"/>
      <c r="BR3" s="91"/>
      <c r="BS3" s="91"/>
      <c r="BT3" s="91"/>
      <c r="BU3" s="91"/>
      <c r="BV3" s="91"/>
      <c r="BW3" s="91"/>
      <c r="BX3" s="91"/>
      <c r="BY3" s="91"/>
      <c r="BZ3" s="91"/>
      <c r="CA3" s="91"/>
      <c r="CB3" s="91"/>
      <c r="CC3" s="91"/>
      <c r="CD3" s="91"/>
      <c r="CE3" s="91"/>
      <c r="CF3" s="91"/>
      <c r="CG3" s="91"/>
      <c r="CH3" s="91"/>
      <c r="CI3" s="91"/>
      <c r="CJ3" s="91"/>
      <c r="CK3" s="91"/>
      <c r="CL3" s="91"/>
      <c r="CM3" s="91"/>
      <c r="CN3" s="91"/>
    </row>
    <row r="4" spans="2:92" ht="13.5" customHeight="1">
      <c r="B4" s="2"/>
      <c r="C4" s="24"/>
      <c r="D4" s="12"/>
      <c r="E4" s="12" t="s">
        <v>169</v>
      </c>
      <c r="F4" s="12"/>
      <c r="G4" s="12"/>
      <c r="M4" s="11"/>
      <c r="N4" s="11"/>
      <c r="O4" s="11"/>
      <c r="P4" s="11"/>
      <c r="Q4" s="2121"/>
      <c r="R4" s="11"/>
      <c r="S4" s="11"/>
      <c r="T4" s="15"/>
      <c r="U4" s="2120"/>
      <c r="V4" s="76"/>
      <c r="W4" s="11"/>
      <c r="X4" s="11"/>
      <c r="Y4" s="11"/>
      <c r="Z4" s="11"/>
      <c r="AA4" s="91"/>
      <c r="AB4" s="97"/>
      <c r="AC4" s="663"/>
      <c r="AD4" s="114"/>
      <c r="AE4" s="91"/>
      <c r="AF4" s="114"/>
      <c r="AG4" s="663"/>
      <c r="AH4" s="86"/>
      <c r="AI4" s="663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  <c r="BL4" s="91"/>
      <c r="BM4" s="91"/>
      <c r="BN4" s="91"/>
      <c r="BO4" s="91"/>
      <c r="BP4" s="91"/>
      <c r="BQ4" s="91"/>
      <c r="BR4" s="91"/>
      <c r="BS4" s="91"/>
      <c r="BT4" s="91"/>
      <c r="BU4" s="91"/>
      <c r="BV4" s="91"/>
      <c r="BW4" s="91"/>
      <c r="BX4" s="91"/>
      <c r="BY4" s="91"/>
      <c r="BZ4" s="91"/>
      <c r="CA4" s="91"/>
      <c r="CB4" s="91"/>
      <c r="CC4" s="91"/>
      <c r="CD4" s="91"/>
      <c r="CE4" s="91"/>
      <c r="CF4" s="91"/>
      <c r="CG4" s="91"/>
      <c r="CH4" s="91"/>
      <c r="CI4" s="91"/>
      <c r="CJ4" s="91"/>
      <c r="CK4" s="91"/>
      <c r="CL4" s="91"/>
      <c r="CM4" s="91"/>
      <c r="CN4" s="91"/>
    </row>
    <row r="5" spans="2:92" ht="13.5" customHeight="1">
      <c r="C5" s="262" t="s">
        <v>250</v>
      </c>
      <c r="G5" s="2"/>
      <c r="H5" s="2"/>
      <c r="I5" s="2"/>
      <c r="J5" s="84"/>
      <c r="L5" s="2"/>
      <c r="M5" s="11"/>
      <c r="N5" s="11"/>
      <c r="O5" s="1183"/>
      <c r="P5" s="11"/>
      <c r="Q5" s="11"/>
      <c r="R5" s="11"/>
      <c r="S5" s="32"/>
      <c r="T5" s="11"/>
      <c r="U5" s="11"/>
      <c r="V5" s="11"/>
      <c r="W5" s="11"/>
      <c r="X5" s="32"/>
      <c r="Y5" s="7"/>
      <c r="Z5" s="11"/>
      <c r="AA5" s="91"/>
      <c r="AB5" s="97"/>
      <c r="AC5" s="663"/>
      <c r="AD5" s="114"/>
      <c r="AE5" s="91"/>
      <c r="AF5" s="114"/>
      <c r="AG5" s="663"/>
      <c r="AH5" s="89"/>
      <c r="AI5" s="663"/>
      <c r="AJ5" s="91"/>
      <c r="AK5" s="100"/>
      <c r="AL5" s="87"/>
      <c r="AM5" s="100"/>
      <c r="AN5" s="91"/>
      <c r="AO5" s="91"/>
      <c r="AP5" s="91"/>
      <c r="AQ5" s="91"/>
      <c r="AR5" s="91"/>
      <c r="AS5" s="91"/>
      <c r="AT5" s="91"/>
      <c r="AU5" s="91"/>
      <c r="AV5" s="116"/>
      <c r="AW5" s="114"/>
      <c r="AX5" s="91"/>
      <c r="AY5" s="91"/>
      <c r="AZ5" s="91"/>
      <c r="BA5" s="91"/>
      <c r="BB5" s="91"/>
      <c r="BC5" s="91"/>
      <c r="BD5" s="91"/>
      <c r="BE5" s="91"/>
      <c r="BF5" s="91"/>
      <c r="BG5" s="91"/>
      <c r="BH5" s="91"/>
      <c r="BI5" s="91"/>
      <c r="BJ5" s="91"/>
      <c r="BK5" s="91"/>
      <c r="BL5" s="91"/>
      <c r="BM5" s="91"/>
      <c r="BN5" s="91"/>
      <c r="BO5" s="91"/>
      <c r="BP5" s="91"/>
      <c r="BQ5" s="91"/>
      <c r="BR5" s="91"/>
      <c r="BS5" s="91"/>
      <c r="BT5" s="91"/>
      <c r="BU5" s="91"/>
      <c r="BV5" s="91"/>
      <c r="BW5" s="91"/>
      <c r="BX5" s="91"/>
      <c r="BY5" s="91"/>
      <c r="BZ5" s="91"/>
      <c r="CA5" s="91"/>
      <c r="CB5" s="91"/>
      <c r="CC5" s="91"/>
      <c r="CD5" s="91"/>
      <c r="CE5" s="91"/>
      <c r="CF5" s="91"/>
      <c r="CG5" s="91"/>
      <c r="CH5" s="91"/>
      <c r="CI5" s="91"/>
      <c r="CJ5" s="91"/>
      <c r="CK5" s="91"/>
      <c r="CL5" s="91"/>
      <c r="CM5" s="91"/>
      <c r="CN5" s="91"/>
    </row>
    <row r="6" spans="2:92" ht="13.5" customHeight="1" thickBot="1">
      <c r="B6" s="2" t="s">
        <v>592</v>
      </c>
      <c r="C6" s="2"/>
      <c r="D6" s="71"/>
      <c r="F6" s="119" t="s">
        <v>296</v>
      </c>
      <c r="I6" s="72"/>
      <c r="K6" t="s">
        <v>170</v>
      </c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7"/>
      <c r="AC6" s="663"/>
      <c r="AD6" s="114"/>
      <c r="AE6" s="91"/>
      <c r="AF6" s="114"/>
      <c r="AG6" s="663"/>
      <c r="AH6" s="89"/>
      <c r="AI6" s="663"/>
      <c r="AJ6" s="91"/>
      <c r="AK6" s="91"/>
      <c r="AL6" s="91"/>
      <c r="AM6" s="91"/>
      <c r="AN6" s="91"/>
      <c r="AO6" s="91"/>
      <c r="AP6" s="91"/>
      <c r="AQ6" s="91"/>
      <c r="AR6" s="91"/>
      <c r="AS6" s="91"/>
      <c r="AT6" s="91"/>
      <c r="AU6" s="91"/>
      <c r="AV6" s="91"/>
      <c r="AW6" s="114"/>
      <c r="AX6" s="102"/>
      <c r="AY6" s="91"/>
      <c r="AZ6" s="91"/>
      <c r="BA6" s="91"/>
      <c r="BB6" s="91"/>
      <c r="BC6" s="91"/>
      <c r="BD6" s="91"/>
      <c r="BE6" s="91"/>
      <c r="BF6" s="91"/>
      <c r="BG6" s="91"/>
      <c r="BH6" s="91"/>
      <c r="BI6" s="91"/>
      <c r="BJ6" s="91"/>
      <c r="BK6" s="91"/>
      <c r="BL6" s="91"/>
      <c r="BM6" s="91"/>
      <c r="BN6" s="91"/>
      <c r="BO6" s="91"/>
      <c r="BP6" s="91"/>
      <c r="BQ6" s="91"/>
      <c r="BR6" s="91"/>
      <c r="BS6" s="91"/>
      <c r="BT6" s="91"/>
      <c r="BU6" s="91"/>
      <c r="BV6" s="91"/>
      <c r="BW6" s="91"/>
      <c r="BX6" s="91"/>
      <c r="BY6" s="91"/>
      <c r="BZ6" s="91"/>
      <c r="CA6" s="91"/>
      <c r="CB6" s="91"/>
      <c r="CC6" s="91"/>
      <c r="CD6" s="91"/>
      <c r="CE6" s="91"/>
      <c r="CF6" s="91"/>
      <c r="CG6" s="91"/>
      <c r="CH6" s="91"/>
      <c r="CI6" s="91"/>
      <c r="CJ6" s="91"/>
      <c r="CK6" s="91"/>
      <c r="CL6" s="91"/>
      <c r="CM6" s="91"/>
      <c r="CN6" s="91"/>
    </row>
    <row r="7" spans="2:92">
      <c r="B7" s="26" t="s">
        <v>1</v>
      </c>
      <c r="C7" s="73" t="s">
        <v>2</v>
      </c>
      <c r="D7" s="2122" t="s">
        <v>3</v>
      </c>
      <c r="E7" s="75" t="s">
        <v>69</v>
      </c>
      <c r="F7" s="63"/>
      <c r="G7" s="63"/>
      <c r="H7" s="63"/>
      <c r="I7" s="63"/>
      <c r="J7" s="63"/>
      <c r="K7" s="63"/>
      <c r="L7" s="2123"/>
      <c r="M7" s="91"/>
      <c r="N7" s="91"/>
      <c r="O7" s="1438"/>
      <c r="P7" s="91"/>
      <c r="Q7" s="91"/>
      <c r="R7" s="91"/>
      <c r="S7" s="1444"/>
      <c r="T7" s="1444"/>
      <c r="U7" s="1439"/>
      <c r="V7" s="91"/>
      <c r="W7" s="1444"/>
      <c r="X7" s="1444"/>
      <c r="Y7" s="1439"/>
      <c r="Z7" s="91"/>
      <c r="AA7" s="91"/>
      <c r="AB7" s="1445"/>
      <c r="AC7" s="665"/>
      <c r="AD7" s="114"/>
      <c r="AE7" s="91"/>
      <c r="AF7" s="114"/>
      <c r="AG7" s="91"/>
      <c r="AH7" s="91"/>
      <c r="AI7" s="663"/>
      <c r="AJ7" s="91"/>
      <c r="AK7" s="87"/>
      <c r="AL7" s="91"/>
      <c r="AM7" s="87"/>
      <c r="AN7" s="91"/>
      <c r="AO7" s="91"/>
      <c r="AP7" s="91"/>
      <c r="AQ7" s="204"/>
      <c r="AR7" s="91"/>
      <c r="AS7" s="91"/>
      <c r="AT7" s="91"/>
      <c r="AU7" s="91"/>
      <c r="AV7" s="91"/>
      <c r="AW7" s="114"/>
      <c r="AX7" s="102"/>
      <c r="AY7" s="91"/>
      <c r="AZ7" s="91"/>
      <c r="BA7" s="91"/>
      <c r="BB7" s="91"/>
      <c r="BC7" s="91"/>
      <c r="BD7" s="91"/>
      <c r="BE7" s="91"/>
      <c r="BF7" s="91"/>
      <c r="BG7" s="91"/>
      <c r="BH7" s="91"/>
      <c r="BI7" s="91"/>
      <c r="BJ7" s="91"/>
      <c r="BK7" s="91"/>
      <c r="BL7" s="91"/>
      <c r="BM7" s="91"/>
      <c r="BN7" s="91"/>
      <c r="BO7" s="91"/>
      <c r="BP7" s="91"/>
      <c r="BQ7" s="91"/>
      <c r="BR7" s="91"/>
      <c r="BS7" s="91"/>
      <c r="BT7" s="91"/>
      <c r="BU7" s="91"/>
      <c r="BV7" s="91"/>
      <c r="BW7" s="91"/>
      <c r="BX7" s="91"/>
      <c r="BY7" s="91"/>
      <c r="BZ7" s="91"/>
      <c r="CA7" s="91"/>
      <c r="CB7" s="91"/>
      <c r="CC7" s="91"/>
      <c r="CD7" s="91"/>
      <c r="CE7" s="91"/>
      <c r="CF7" s="91"/>
      <c r="CG7" s="91"/>
      <c r="CH7" s="91"/>
      <c r="CI7" s="91"/>
      <c r="CJ7" s="91"/>
      <c r="CK7" s="91"/>
      <c r="CL7" s="91"/>
      <c r="CM7" s="91"/>
      <c r="CN7" s="91"/>
    </row>
    <row r="8" spans="2:92" ht="15.75" thickBot="1">
      <c r="B8" s="28" t="s">
        <v>4</v>
      </c>
      <c r="C8" s="2124"/>
      <c r="D8" s="2125" t="s">
        <v>70</v>
      </c>
      <c r="E8" s="50"/>
      <c r="F8" s="29"/>
      <c r="G8" s="29"/>
      <c r="H8" s="29"/>
      <c r="I8" s="29"/>
      <c r="J8" s="29"/>
      <c r="K8" s="29"/>
      <c r="L8" s="68"/>
      <c r="M8" s="209"/>
      <c r="N8" s="91"/>
      <c r="O8" s="1444"/>
      <c r="P8" s="1444"/>
      <c r="Q8" s="1439"/>
      <c r="R8" s="91"/>
      <c r="S8" s="91"/>
      <c r="T8" s="91"/>
      <c r="U8" s="91"/>
      <c r="V8" s="91"/>
      <c r="W8" s="106"/>
      <c r="X8" s="1444"/>
      <c r="Y8" s="1439"/>
      <c r="Z8" s="91"/>
      <c r="AA8" s="91"/>
      <c r="AB8" s="1445"/>
      <c r="AC8" s="1446"/>
      <c r="AD8" s="114"/>
      <c r="AE8" s="91"/>
      <c r="AF8" s="114"/>
      <c r="AG8" s="91"/>
      <c r="AH8" s="91"/>
      <c r="AI8" s="663"/>
      <c r="AJ8" s="91"/>
      <c r="AK8" s="207"/>
      <c r="AL8" s="302"/>
      <c r="AM8" s="207"/>
      <c r="AN8" s="302"/>
      <c r="AO8" s="91"/>
      <c r="AP8" s="89"/>
      <c r="AQ8" s="204"/>
      <c r="AR8" s="91"/>
      <c r="AS8" s="91"/>
      <c r="AT8" s="91"/>
      <c r="AU8" s="91"/>
      <c r="AV8" s="91"/>
      <c r="AW8" s="114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  <c r="BR8" s="91"/>
      <c r="BS8" s="91"/>
      <c r="BT8" s="91"/>
      <c r="BU8" s="91"/>
      <c r="BV8" s="91"/>
      <c r="BW8" s="91"/>
      <c r="BX8" s="91"/>
      <c r="BY8" s="91"/>
      <c r="BZ8" s="91"/>
      <c r="CA8" s="91"/>
      <c r="CB8" s="91"/>
      <c r="CC8" s="91"/>
      <c r="CD8" s="91"/>
      <c r="CE8" s="91"/>
      <c r="CF8" s="91"/>
      <c r="CG8" s="91"/>
      <c r="CH8" s="91"/>
      <c r="CI8" s="91"/>
      <c r="CJ8" s="91"/>
      <c r="CK8" s="91"/>
      <c r="CL8" s="91"/>
      <c r="CM8" s="91"/>
      <c r="CN8" s="91"/>
    </row>
    <row r="9" spans="2:92" ht="15.75" customHeight="1" thickBot="1">
      <c r="B9" s="2126" t="s">
        <v>263</v>
      </c>
      <c r="C9" s="2127"/>
      <c r="D9" s="2128"/>
      <c r="E9" s="149" t="s">
        <v>681</v>
      </c>
      <c r="F9" s="48"/>
      <c r="G9" s="2129" t="s">
        <v>428</v>
      </c>
      <c r="H9" s="63"/>
      <c r="I9" s="63"/>
      <c r="J9" s="63"/>
      <c r="K9" s="306" t="s">
        <v>94</v>
      </c>
      <c r="L9" s="48"/>
      <c r="M9" s="118"/>
      <c r="N9" s="91"/>
      <c r="O9" s="114"/>
      <c r="P9" s="164"/>
      <c r="Q9" s="663"/>
      <c r="R9" s="91"/>
      <c r="S9" s="97"/>
      <c r="T9" s="164"/>
      <c r="U9" s="663"/>
      <c r="V9" s="91"/>
      <c r="W9" s="114"/>
      <c r="X9" s="1447"/>
      <c r="Y9" s="662"/>
      <c r="Z9" s="91"/>
      <c r="AA9" s="91"/>
      <c r="AB9" s="97"/>
      <c r="AC9" s="91"/>
      <c r="AD9" s="87"/>
      <c r="AE9" s="91"/>
      <c r="AF9" s="114"/>
      <c r="AG9" s="91"/>
      <c r="AH9" s="91"/>
      <c r="AI9" s="663"/>
      <c r="AJ9" s="87"/>
      <c r="AK9" s="90"/>
      <c r="AL9" s="118"/>
      <c r="AM9" s="1448"/>
      <c r="AN9" s="301"/>
      <c r="AO9" s="91"/>
      <c r="AP9" s="91"/>
      <c r="AQ9" s="91"/>
      <c r="AR9" s="91"/>
      <c r="AS9" s="91"/>
      <c r="AT9" s="91"/>
      <c r="AU9" s="91"/>
      <c r="AV9" s="91"/>
      <c r="AW9" s="114"/>
      <c r="AX9" s="91"/>
      <c r="AY9" s="91"/>
      <c r="AZ9" s="91"/>
      <c r="BA9" s="91"/>
      <c r="BB9" s="91"/>
      <c r="BC9" s="91"/>
      <c r="BD9" s="91"/>
      <c r="BE9" s="91"/>
      <c r="BF9" s="91"/>
      <c r="BG9" s="91"/>
      <c r="BH9" s="91"/>
      <c r="BI9" s="91"/>
      <c r="BJ9" s="91"/>
      <c r="BK9" s="91"/>
      <c r="BL9" s="91"/>
      <c r="BM9" s="91"/>
      <c r="BN9" s="91"/>
      <c r="BO9" s="91"/>
      <c r="BP9" s="91"/>
      <c r="BQ9" s="91"/>
      <c r="BR9" s="91"/>
      <c r="BS9" s="91"/>
      <c r="BT9" s="91"/>
      <c r="BU9" s="91"/>
      <c r="BV9" s="91"/>
      <c r="BW9" s="91"/>
      <c r="BX9" s="91"/>
      <c r="BY9" s="91"/>
      <c r="BZ9" s="91"/>
      <c r="CA9" s="91"/>
      <c r="CB9" s="91"/>
      <c r="CC9" s="91"/>
      <c r="CD9" s="91"/>
      <c r="CE9" s="91"/>
      <c r="CF9" s="91"/>
      <c r="CG9" s="91"/>
      <c r="CH9" s="91"/>
      <c r="CI9" s="91"/>
      <c r="CJ9" s="91"/>
      <c r="CK9" s="91"/>
      <c r="CL9" s="91"/>
      <c r="CM9" s="91"/>
      <c r="CN9" s="91"/>
    </row>
    <row r="10" spans="2:92" ht="16.5" thickBot="1">
      <c r="B10" s="2130"/>
      <c r="C10" s="2131" t="s">
        <v>172</v>
      </c>
      <c r="D10" s="2123"/>
      <c r="E10" s="287" t="s">
        <v>682</v>
      </c>
      <c r="F10" s="68"/>
      <c r="G10" s="169" t="s">
        <v>118</v>
      </c>
      <c r="H10" s="2132" t="s">
        <v>119</v>
      </c>
      <c r="I10" s="169" t="s">
        <v>118</v>
      </c>
      <c r="J10" s="2132" t="s">
        <v>119</v>
      </c>
      <c r="K10" s="221" t="s">
        <v>118</v>
      </c>
      <c r="L10" s="2133" t="s">
        <v>119</v>
      </c>
      <c r="M10" s="118"/>
      <c r="N10" s="91"/>
      <c r="O10" s="114"/>
      <c r="P10" s="164"/>
      <c r="Q10" s="1450"/>
      <c r="R10" s="91"/>
      <c r="S10" s="97"/>
      <c r="T10" s="164"/>
      <c r="U10" s="665"/>
      <c r="V10" s="91"/>
      <c r="W10" s="87"/>
      <c r="X10" s="106"/>
      <c r="Y10" s="89"/>
      <c r="Z10" s="91"/>
      <c r="AA10" s="91"/>
      <c r="AB10" s="1445"/>
      <c r="AC10" s="665"/>
      <c r="AD10" s="114"/>
      <c r="AE10" s="91"/>
      <c r="AF10" s="114"/>
      <c r="AG10" s="663"/>
      <c r="AH10" s="87"/>
      <c r="AI10" s="663"/>
      <c r="AJ10" s="87"/>
      <c r="AK10" s="86"/>
      <c r="AL10" s="118"/>
      <c r="AM10" s="164"/>
      <c r="AN10" s="301"/>
      <c r="AO10" s="91"/>
      <c r="AP10" s="91"/>
      <c r="AQ10" s="91"/>
      <c r="AR10" s="91"/>
      <c r="AS10" s="91"/>
      <c r="AT10" s="91"/>
      <c r="AU10" s="91"/>
      <c r="AV10" s="91"/>
      <c r="AW10" s="114"/>
      <c r="AX10" s="105"/>
      <c r="AY10" s="91"/>
      <c r="AZ10" s="91"/>
      <c r="BA10" s="91"/>
      <c r="BB10" s="91"/>
      <c r="BC10" s="91"/>
      <c r="BD10" s="91"/>
      <c r="BE10" s="91"/>
      <c r="BF10" s="91"/>
      <c r="BG10" s="91"/>
      <c r="BH10" s="91"/>
      <c r="BI10" s="91"/>
      <c r="BJ10" s="91"/>
      <c r="BK10" s="91"/>
      <c r="BL10" s="91"/>
      <c r="BM10" s="91"/>
      <c r="BN10" s="91"/>
      <c r="BO10" s="91"/>
      <c r="BP10" s="91"/>
      <c r="BQ10" s="91"/>
      <c r="BR10" s="91"/>
      <c r="BS10" s="91"/>
      <c r="BT10" s="91"/>
      <c r="BU10" s="91"/>
      <c r="BV10" s="91"/>
      <c r="BW10" s="91"/>
      <c r="BX10" s="91"/>
      <c r="BY10" s="91"/>
      <c r="BZ10" s="91"/>
      <c r="CA10" s="91"/>
      <c r="CB10" s="91"/>
      <c r="CC10" s="91"/>
      <c r="CD10" s="91"/>
      <c r="CE10" s="91"/>
      <c r="CF10" s="91"/>
      <c r="CG10" s="91"/>
      <c r="CH10" s="91"/>
      <c r="CI10" s="91"/>
      <c r="CJ10" s="91"/>
      <c r="CK10" s="91"/>
      <c r="CL10" s="91"/>
      <c r="CM10" s="91"/>
      <c r="CN10" s="91"/>
    </row>
    <row r="11" spans="2:92" ht="15.75" thickBot="1">
      <c r="B11" s="1925" t="s">
        <v>374</v>
      </c>
      <c r="C11" s="2134" t="s">
        <v>632</v>
      </c>
      <c r="D11" s="1830">
        <v>180</v>
      </c>
      <c r="E11" s="1173" t="s">
        <v>118</v>
      </c>
      <c r="F11" s="2135" t="s">
        <v>119</v>
      </c>
      <c r="G11" s="78" t="s">
        <v>71</v>
      </c>
      <c r="H11" s="2136">
        <v>124.8</v>
      </c>
      <c r="I11" s="320" t="s">
        <v>80</v>
      </c>
      <c r="J11" s="2137">
        <v>3.45</v>
      </c>
      <c r="K11" s="51" t="s">
        <v>97</v>
      </c>
      <c r="L11" s="2138">
        <v>2</v>
      </c>
      <c r="M11" s="118"/>
      <c r="N11" s="91"/>
      <c r="O11" s="114"/>
      <c r="P11" s="164"/>
      <c r="Q11" s="663"/>
      <c r="R11" s="91"/>
      <c r="S11" s="1445"/>
      <c r="T11" s="164"/>
      <c r="U11" s="665"/>
      <c r="V11" s="91"/>
      <c r="W11" s="102"/>
      <c r="X11" s="106"/>
      <c r="Y11" s="663"/>
      <c r="Z11" s="91"/>
      <c r="AA11" s="91"/>
      <c r="AB11" s="1445"/>
      <c r="AC11" s="91"/>
      <c r="AD11" s="114"/>
      <c r="AE11" s="91"/>
      <c r="AF11" s="114"/>
      <c r="AG11" s="91"/>
      <c r="AH11" s="87"/>
      <c r="AI11" s="663"/>
      <c r="AJ11" s="87"/>
      <c r="AK11" s="86"/>
      <c r="AL11" s="118"/>
      <c r="AM11" s="164"/>
      <c r="AN11" s="301"/>
      <c r="AO11" s="91"/>
      <c r="AP11" s="91"/>
      <c r="AQ11" s="91"/>
      <c r="AR11" s="91"/>
      <c r="AS11" s="91"/>
      <c r="AT11" s="91"/>
      <c r="AU11" s="91"/>
      <c r="AV11" s="91"/>
      <c r="AW11" s="114"/>
      <c r="AX11" s="104"/>
      <c r="AY11" s="91"/>
      <c r="AZ11" s="91"/>
      <c r="BA11" s="91"/>
      <c r="BB11" s="91"/>
      <c r="BC11" s="91"/>
      <c r="BD11" s="91"/>
      <c r="BE11" s="91"/>
      <c r="BF11" s="91"/>
      <c r="BG11" s="91"/>
      <c r="BH11" s="91"/>
      <c r="BI11" s="91"/>
      <c r="BJ11" s="91"/>
      <c r="BK11" s="91"/>
      <c r="BL11" s="91"/>
      <c r="BM11" s="91"/>
      <c r="BN11" s="91"/>
      <c r="BO11" s="91"/>
      <c r="BP11" s="91"/>
      <c r="BQ11" s="91"/>
      <c r="BR11" s="91"/>
      <c r="BS11" s="91"/>
      <c r="BT11" s="91"/>
      <c r="BU11" s="91"/>
      <c r="BV11" s="91"/>
      <c r="BW11" s="91"/>
      <c r="BX11" s="91"/>
      <c r="BY11" s="91"/>
      <c r="BZ11" s="91"/>
      <c r="CA11" s="91"/>
      <c r="CB11" s="91"/>
      <c r="CC11" s="91"/>
      <c r="CD11" s="91"/>
      <c r="CE11" s="91"/>
      <c r="CF11" s="91"/>
      <c r="CG11" s="91"/>
      <c r="CH11" s="91"/>
      <c r="CI11" s="91"/>
      <c r="CJ11" s="91"/>
      <c r="CK11" s="91"/>
      <c r="CL11" s="91"/>
      <c r="CM11" s="91"/>
      <c r="CN11" s="91"/>
    </row>
    <row r="12" spans="2:92">
      <c r="B12" s="1968" t="s">
        <v>417</v>
      </c>
      <c r="C12" s="2139" t="s">
        <v>429</v>
      </c>
      <c r="D12" s="2140">
        <v>120</v>
      </c>
      <c r="E12" s="77" t="s">
        <v>174</v>
      </c>
      <c r="F12" s="2141">
        <v>43.5</v>
      </c>
      <c r="G12" s="1803" t="s">
        <v>92</v>
      </c>
      <c r="H12" s="2142">
        <v>8.77</v>
      </c>
      <c r="I12" s="1814" t="s">
        <v>99</v>
      </c>
      <c r="J12" s="2143">
        <v>11.5</v>
      </c>
      <c r="K12" s="171" t="s">
        <v>176</v>
      </c>
      <c r="L12" s="2144">
        <v>66</v>
      </c>
      <c r="M12" s="118"/>
      <c r="N12" s="91"/>
      <c r="O12" s="114"/>
      <c r="P12" s="164"/>
      <c r="Q12" s="663"/>
      <c r="R12" s="91"/>
      <c r="S12" s="1445"/>
      <c r="T12" s="164"/>
      <c r="U12" s="665"/>
      <c r="V12" s="91"/>
      <c r="W12" s="89"/>
      <c r="X12" s="106"/>
      <c r="Y12" s="91"/>
      <c r="Z12" s="91"/>
      <c r="AA12" s="91"/>
      <c r="AB12" s="1445"/>
      <c r="AC12" s="665"/>
      <c r="AD12" s="206"/>
      <c r="AE12" s="663"/>
      <c r="AF12" s="114"/>
      <c r="AG12" s="663"/>
      <c r="AH12" s="87"/>
      <c r="AI12" s="663"/>
      <c r="AJ12" s="87"/>
      <c r="AK12" s="86"/>
      <c r="AL12" s="118"/>
      <c r="AM12" s="164"/>
      <c r="AN12" s="301"/>
      <c r="AO12" s="91"/>
      <c r="AP12" s="91"/>
      <c r="AQ12" s="91"/>
      <c r="AR12" s="91"/>
      <c r="AS12" s="91"/>
      <c r="AT12" s="91"/>
      <c r="AU12" s="91"/>
      <c r="AV12" s="91"/>
      <c r="AW12" s="114"/>
      <c r="AX12" s="100"/>
      <c r="AY12" s="91"/>
      <c r="AZ12" s="91"/>
      <c r="BA12" s="91"/>
      <c r="BB12" s="91"/>
      <c r="BC12" s="91"/>
      <c r="BD12" s="91"/>
      <c r="BE12" s="91"/>
      <c r="BF12" s="91"/>
      <c r="BG12" s="91"/>
      <c r="BH12" s="91"/>
      <c r="BI12" s="91"/>
      <c r="BJ12" s="91"/>
      <c r="BK12" s="91"/>
      <c r="BL12" s="91"/>
      <c r="BM12" s="91"/>
      <c r="BN12" s="91"/>
      <c r="BO12" s="91"/>
      <c r="BP12" s="91"/>
      <c r="BQ12" s="91"/>
      <c r="BR12" s="91"/>
      <c r="BS12" s="91"/>
      <c r="BT12" s="91"/>
      <c r="BU12" s="91"/>
      <c r="BV12" s="91"/>
      <c r="BW12" s="91"/>
      <c r="BX12" s="91"/>
      <c r="BY12" s="91"/>
      <c r="BZ12" s="91"/>
      <c r="CA12" s="91"/>
      <c r="CB12" s="91"/>
      <c r="CC12" s="91"/>
      <c r="CD12" s="91"/>
      <c r="CE12" s="91"/>
      <c r="CF12" s="91"/>
      <c r="CG12" s="91"/>
      <c r="CH12" s="91"/>
      <c r="CI12" s="91"/>
      <c r="CJ12" s="91"/>
      <c r="CK12" s="91"/>
      <c r="CL12" s="91"/>
      <c r="CM12" s="91"/>
      <c r="CN12" s="91"/>
    </row>
    <row r="13" spans="2:92">
      <c r="B13" s="2145"/>
      <c r="C13" s="2146" t="s">
        <v>286</v>
      </c>
      <c r="D13" s="2147"/>
      <c r="E13" s="1803" t="s">
        <v>83</v>
      </c>
      <c r="F13" s="2148">
        <v>10</v>
      </c>
      <c r="G13" s="281" t="s">
        <v>63</v>
      </c>
      <c r="H13" s="2149">
        <v>0.65</v>
      </c>
      <c r="I13" s="1814" t="s">
        <v>290</v>
      </c>
      <c r="J13" s="2143">
        <v>10</v>
      </c>
      <c r="K13" s="2134" t="s">
        <v>60</v>
      </c>
      <c r="L13" s="2150">
        <v>11</v>
      </c>
      <c r="M13" s="118"/>
      <c r="N13" s="91"/>
      <c r="O13" s="114"/>
      <c r="P13" s="1448"/>
      <c r="Q13" s="663"/>
      <c r="R13" s="91"/>
      <c r="S13" s="1445"/>
      <c r="T13" s="164"/>
      <c r="U13" s="665"/>
      <c r="V13" s="91"/>
      <c r="W13" s="87"/>
      <c r="X13" s="106"/>
      <c r="Y13" s="91"/>
      <c r="Z13" s="91"/>
      <c r="AA13" s="91"/>
      <c r="AB13" s="1445"/>
      <c r="AC13" s="91"/>
      <c r="AD13" s="114"/>
      <c r="AE13" s="91"/>
      <c r="AF13" s="114"/>
      <c r="AG13" s="91"/>
      <c r="AH13" s="87"/>
      <c r="AI13" s="663"/>
      <c r="AJ13" s="87"/>
      <c r="AK13" s="86"/>
      <c r="AL13" s="118"/>
      <c r="AM13" s="164"/>
      <c r="AN13" s="301"/>
      <c r="AO13" s="91"/>
      <c r="AP13" s="91"/>
      <c r="AQ13" s="91"/>
      <c r="AR13" s="91"/>
      <c r="AS13" s="91"/>
      <c r="AT13" s="91"/>
      <c r="AU13" s="91"/>
      <c r="AV13" s="91"/>
      <c r="AW13" s="114"/>
      <c r="AX13" s="100"/>
      <c r="AY13" s="91"/>
      <c r="AZ13" s="91"/>
      <c r="BA13" s="91"/>
      <c r="BB13" s="91"/>
      <c r="BC13" s="91"/>
      <c r="BD13" s="91"/>
      <c r="BE13" s="91"/>
      <c r="BF13" s="91"/>
      <c r="BG13" s="91"/>
      <c r="BH13" s="91"/>
      <c r="BI13" s="91"/>
      <c r="BJ13" s="91"/>
      <c r="BK13" s="91"/>
      <c r="BL13" s="91"/>
      <c r="BM13" s="91"/>
      <c r="BN13" s="91"/>
      <c r="BO13" s="91"/>
      <c r="BP13" s="91"/>
      <c r="BQ13" s="91"/>
      <c r="BR13" s="91"/>
      <c r="BS13" s="91"/>
      <c r="BT13" s="91"/>
      <c r="BU13" s="91"/>
      <c r="BV13" s="91"/>
      <c r="BW13" s="91"/>
      <c r="BX13" s="91"/>
      <c r="BY13" s="91"/>
      <c r="BZ13" s="91"/>
      <c r="CA13" s="91"/>
      <c r="CB13" s="91"/>
      <c r="CC13" s="91"/>
      <c r="CD13" s="91"/>
      <c r="CE13" s="91"/>
      <c r="CF13" s="91"/>
      <c r="CG13" s="91"/>
      <c r="CH13" s="91"/>
      <c r="CI13" s="91"/>
      <c r="CJ13" s="91"/>
      <c r="CK13" s="91"/>
      <c r="CL13" s="91"/>
      <c r="CM13" s="91"/>
      <c r="CN13" s="91"/>
    </row>
    <row r="14" spans="2:92" ht="15.75" thickBot="1">
      <c r="B14" s="2151" t="s">
        <v>418</v>
      </c>
      <c r="C14" s="2152" t="s">
        <v>427</v>
      </c>
      <c r="D14" s="299">
        <v>200</v>
      </c>
      <c r="E14" s="55"/>
      <c r="G14" s="2153" t="s">
        <v>80</v>
      </c>
      <c r="H14" s="2154">
        <v>6</v>
      </c>
      <c r="I14" s="1814" t="s">
        <v>249</v>
      </c>
      <c r="J14" s="2143">
        <v>1E-3</v>
      </c>
      <c r="K14" s="2134" t="s">
        <v>176</v>
      </c>
      <c r="L14" s="2150">
        <v>145</v>
      </c>
      <c r="M14" s="118"/>
      <c r="N14" s="91"/>
      <c r="O14" s="87"/>
      <c r="P14" s="1448"/>
      <c r="Q14" s="663"/>
      <c r="R14" s="91"/>
      <c r="S14" s="1445"/>
      <c r="T14" s="164"/>
      <c r="U14" s="1452"/>
      <c r="V14" s="91"/>
      <c r="W14" s="87"/>
      <c r="X14" s="106"/>
      <c r="Y14" s="91"/>
      <c r="Z14" s="91"/>
      <c r="AA14" s="91"/>
      <c r="AB14" s="1445"/>
      <c r="AC14" s="91"/>
      <c r="AD14" s="639"/>
      <c r="AE14" s="91"/>
      <c r="AF14" s="114"/>
      <c r="AG14" s="663"/>
      <c r="AH14" s="87"/>
      <c r="AI14" s="663"/>
      <c r="AJ14" s="87"/>
      <c r="AK14" s="86"/>
      <c r="AL14" s="118"/>
      <c r="AM14" s="164"/>
      <c r="AN14" s="301"/>
      <c r="AO14" s="91"/>
      <c r="AP14" s="91"/>
      <c r="AQ14" s="91"/>
      <c r="AR14" s="91"/>
      <c r="AS14" s="91"/>
      <c r="AT14" s="91"/>
      <c r="AU14" s="91"/>
      <c r="AV14" s="91"/>
      <c r="AW14" s="114"/>
      <c r="AX14" s="100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  <c r="BQ14" s="91"/>
      <c r="BR14" s="91"/>
      <c r="BS14" s="91"/>
      <c r="BT14" s="91"/>
      <c r="BU14" s="91"/>
      <c r="BV14" s="91"/>
      <c r="BW14" s="91"/>
      <c r="BX14" s="91"/>
      <c r="BY14" s="91"/>
      <c r="BZ14" s="91"/>
      <c r="CA14" s="91"/>
      <c r="CB14" s="91"/>
      <c r="CC14" s="91"/>
      <c r="CD14" s="91"/>
      <c r="CE14" s="91"/>
      <c r="CF14" s="91"/>
      <c r="CG14" s="91"/>
      <c r="CH14" s="91"/>
      <c r="CI14" s="91"/>
      <c r="CJ14" s="91"/>
      <c r="CK14" s="91"/>
      <c r="CL14" s="91"/>
      <c r="CM14" s="91"/>
      <c r="CN14" s="91"/>
    </row>
    <row r="15" spans="2:92" ht="15.75" thickBot="1">
      <c r="B15" s="1805" t="s">
        <v>8</v>
      </c>
      <c r="C15" s="171" t="s">
        <v>9</v>
      </c>
      <c r="D15" s="1830">
        <v>40</v>
      </c>
      <c r="E15" s="2155" t="s">
        <v>683</v>
      </c>
      <c r="F15" s="2156"/>
      <c r="G15" s="55"/>
      <c r="I15" s="1814" t="s">
        <v>83</v>
      </c>
      <c r="J15" s="2143">
        <v>1</v>
      </c>
      <c r="L15" s="66"/>
      <c r="M15" s="118"/>
      <c r="N15" s="91"/>
      <c r="O15" s="114"/>
      <c r="P15" s="164"/>
      <c r="Q15" s="1453"/>
      <c r="R15" s="91"/>
      <c r="S15" s="114"/>
      <c r="T15" s="1440"/>
      <c r="U15" s="662"/>
      <c r="V15" s="91"/>
      <c r="W15" s="89"/>
      <c r="X15" s="91"/>
      <c r="Y15" s="91"/>
      <c r="Z15" s="91"/>
      <c r="AA15" s="91"/>
      <c r="AB15" s="1445"/>
      <c r="AC15" s="662"/>
      <c r="AD15" s="114"/>
      <c r="AE15" s="663"/>
      <c r="AF15" s="114"/>
      <c r="AG15" s="663"/>
      <c r="AH15" s="87"/>
      <c r="AI15" s="663"/>
      <c r="AJ15" s="207"/>
      <c r="AK15" s="90"/>
      <c r="AL15" s="118"/>
      <c r="AM15" s="164"/>
      <c r="AN15" s="301"/>
      <c r="AO15" s="91"/>
      <c r="AP15" s="91"/>
      <c r="AQ15" s="91"/>
      <c r="AR15" s="91"/>
      <c r="AS15" s="91"/>
      <c r="AT15" s="91"/>
      <c r="AU15" s="91"/>
      <c r="AV15" s="91"/>
      <c r="AW15" s="114"/>
      <c r="AX15" s="100"/>
      <c r="AY15" s="91"/>
      <c r="AZ15" s="91"/>
      <c r="BA15" s="91"/>
      <c r="BB15" s="91"/>
      <c r="BC15" s="91"/>
      <c r="BD15" s="91"/>
      <c r="BE15" s="91"/>
      <c r="BF15" s="91"/>
      <c r="BG15" s="91"/>
      <c r="BH15" s="91"/>
      <c r="BI15" s="91"/>
      <c r="BJ15" s="91"/>
      <c r="BK15" s="91"/>
      <c r="BL15" s="91"/>
      <c r="BM15" s="91"/>
      <c r="BN15" s="91"/>
      <c r="BO15" s="91"/>
      <c r="BP15" s="91"/>
      <c r="BQ15" s="91"/>
      <c r="BR15" s="91"/>
      <c r="BS15" s="91"/>
      <c r="BT15" s="91"/>
      <c r="BU15" s="91"/>
      <c r="BV15" s="91"/>
      <c r="BW15" s="91"/>
      <c r="BX15" s="91"/>
      <c r="BY15" s="91"/>
      <c r="BZ15" s="91"/>
      <c r="CA15" s="91"/>
      <c r="CB15" s="91"/>
      <c r="CC15" s="91"/>
      <c r="CD15" s="91"/>
      <c r="CE15" s="91"/>
      <c r="CF15" s="91"/>
      <c r="CG15" s="91"/>
      <c r="CH15" s="91"/>
      <c r="CI15" s="91"/>
      <c r="CJ15" s="91"/>
      <c r="CK15" s="91"/>
      <c r="CL15" s="91"/>
      <c r="CM15" s="91"/>
      <c r="CN15" s="91"/>
    </row>
    <row r="16" spans="2:92" ht="16.5" thickBot="1">
      <c r="B16" s="1805" t="s">
        <v>8</v>
      </c>
      <c r="C16" s="2134" t="s">
        <v>395</v>
      </c>
      <c r="D16" s="1830">
        <v>30</v>
      </c>
      <c r="E16" s="202" t="s">
        <v>118</v>
      </c>
      <c r="F16" s="2157" t="s">
        <v>119</v>
      </c>
      <c r="G16" s="55"/>
      <c r="I16" s="1814" t="s">
        <v>63</v>
      </c>
      <c r="J16" s="2143">
        <v>0.5</v>
      </c>
      <c r="L16" s="66"/>
      <c r="M16" s="91"/>
      <c r="N16" s="91"/>
      <c r="O16" s="114"/>
      <c r="P16" s="164"/>
      <c r="Q16" s="663"/>
      <c r="R16" s="91"/>
      <c r="S16" s="91"/>
      <c r="T16" s="91"/>
      <c r="U16" s="91"/>
      <c r="V16" s="91"/>
      <c r="W16" s="87"/>
      <c r="X16" s="91"/>
      <c r="Y16" s="91"/>
      <c r="Z16" s="91"/>
      <c r="AA16" s="91"/>
      <c r="AB16" s="1445"/>
      <c r="AC16" s="91"/>
      <c r="AD16" s="114"/>
      <c r="AE16" s="663"/>
      <c r="AF16" s="114"/>
      <c r="AG16" s="663"/>
      <c r="AH16" s="87"/>
      <c r="AI16" s="663"/>
      <c r="AJ16" s="176"/>
      <c r="AK16" s="106"/>
      <c r="AL16" s="1454"/>
      <c r="AM16" s="164"/>
      <c r="AN16" s="301"/>
      <c r="AO16" s="91"/>
      <c r="AP16" s="91"/>
      <c r="AQ16" s="91"/>
      <c r="AR16" s="91"/>
      <c r="AS16" s="91"/>
      <c r="AT16" s="91"/>
      <c r="AU16" s="91"/>
      <c r="AV16" s="91"/>
      <c r="AW16" s="114"/>
      <c r="AX16" s="104"/>
      <c r="AY16" s="91"/>
      <c r="AZ16" s="91"/>
      <c r="BA16" s="91"/>
      <c r="BB16" s="91"/>
      <c r="BC16" s="91"/>
      <c r="BD16" s="91"/>
      <c r="BE16" s="91"/>
      <c r="BF16" s="91"/>
      <c r="BG16" s="91"/>
      <c r="BH16" s="91"/>
      <c r="BI16" s="91"/>
      <c r="BJ16" s="91"/>
      <c r="BK16" s="91"/>
      <c r="BL16" s="91"/>
      <c r="BM16" s="91"/>
      <c r="BN16" s="91"/>
      <c r="BO16" s="91"/>
      <c r="BP16" s="91"/>
      <c r="BQ16" s="91"/>
      <c r="BR16" s="91"/>
      <c r="BS16" s="91"/>
      <c r="BT16" s="91"/>
      <c r="BU16" s="91"/>
      <c r="BV16" s="91"/>
      <c r="BW16" s="91"/>
      <c r="BX16" s="91"/>
      <c r="BY16" s="91"/>
      <c r="BZ16" s="91"/>
      <c r="CA16" s="91"/>
      <c r="CB16" s="91"/>
      <c r="CC16" s="91"/>
      <c r="CD16" s="91"/>
      <c r="CE16" s="91"/>
      <c r="CF16" s="91"/>
      <c r="CG16" s="91"/>
      <c r="CH16" s="91"/>
      <c r="CI16" s="91"/>
      <c r="CJ16" s="91"/>
      <c r="CK16" s="91"/>
      <c r="CL16" s="91"/>
      <c r="CM16" s="91"/>
      <c r="CN16" s="91"/>
    </row>
    <row r="17" spans="2:92" ht="15.75">
      <c r="B17" s="1881" t="s">
        <v>444</v>
      </c>
      <c r="C17" s="1814" t="s">
        <v>445</v>
      </c>
      <c r="D17" s="1809">
        <v>110</v>
      </c>
      <c r="E17" s="77" t="s">
        <v>684</v>
      </c>
      <c r="F17" s="2141">
        <v>110</v>
      </c>
      <c r="G17" s="55"/>
      <c r="I17" s="2158"/>
      <c r="J17" s="66"/>
      <c r="K17" s="2159"/>
      <c r="L17" s="2160"/>
      <c r="M17" s="91"/>
      <c r="N17" s="91"/>
      <c r="O17" s="114"/>
      <c r="P17" s="164"/>
      <c r="Q17" s="663"/>
      <c r="R17" s="91"/>
      <c r="S17" s="91"/>
      <c r="T17" s="91"/>
      <c r="U17" s="91"/>
      <c r="V17" s="91"/>
      <c r="W17" s="114"/>
      <c r="X17" s="1456"/>
      <c r="Y17" s="1457"/>
      <c r="Z17" s="91"/>
      <c r="AA17" s="91"/>
      <c r="AB17" s="1445"/>
      <c r="AC17" s="91"/>
      <c r="AD17" s="114"/>
      <c r="AE17" s="91"/>
      <c r="AF17" s="114"/>
      <c r="AG17" s="91"/>
      <c r="AH17" s="87"/>
      <c r="AI17" s="663"/>
      <c r="AJ17" s="91"/>
      <c r="AK17" s="176"/>
      <c r="AL17" s="220"/>
      <c r="AM17" s="558"/>
      <c r="AN17" s="301"/>
      <c r="AO17" s="91"/>
      <c r="AP17" s="91"/>
      <c r="AQ17" s="91"/>
      <c r="AR17" s="91"/>
      <c r="AS17" s="91"/>
      <c r="AT17" s="91"/>
      <c r="AU17" s="91"/>
      <c r="AV17" s="91"/>
      <c r="AW17" s="114"/>
      <c r="AX17" s="107"/>
      <c r="AY17" s="91"/>
      <c r="AZ17" s="91"/>
      <c r="BA17" s="91"/>
      <c r="BB17" s="91"/>
      <c r="BC17" s="91"/>
      <c r="BD17" s="91"/>
      <c r="BE17" s="91"/>
      <c r="BF17" s="91"/>
      <c r="BG17" s="91"/>
      <c r="BH17" s="91"/>
      <c r="BI17" s="91"/>
      <c r="BJ17" s="91"/>
      <c r="BK17" s="91"/>
      <c r="BL17" s="91"/>
      <c r="BM17" s="91"/>
      <c r="BN17" s="91"/>
      <c r="BO17" s="91"/>
      <c r="BP17" s="91"/>
      <c r="BQ17" s="91"/>
      <c r="BR17" s="91"/>
      <c r="BS17" s="91"/>
      <c r="BT17" s="91"/>
      <c r="BU17" s="91"/>
      <c r="BV17" s="91"/>
      <c r="BW17" s="91"/>
      <c r="BX17" s="91"/>
      <c r="BY17" s="91"/>
      <c r="BZ17" s="91"/>
      <c r="CA17" s="91"/>
      <c r="CB17" s="91"/>
      <c r="CC17" s="91"/>
      <c r="CD17" s="91"/>
      <c r="CE17" s="91"/>
      <c r="CF17" s="91"/>
      <c r="CG17" s="91"/>
      <c r="CH17" s="91"/>
      <c r="CI17" s="91"/>
      <c r="CJ17" s="91"/>
      <c r="CK17" s="91"/>
      <c r="CL17" s="91"/>
      <c r="CM17" s="91"/>
      <c r="CN17" s="91"/>
    </row>
    <row r="18" spans="2:92" ht="16.5" thickBot="1">
      <c r="B18" s="757" t="s">
        <v>425</v>
      </c>
      <c r="C18" s="2161"/>
      <c r="D18" s="2162">
        <f>SUM(D11:D17)</f>
        <v>680</v>
      </c>
      <c r="E18" s="50"/>
      <c r="F18" s="68"/>
      <c r="G18" s="50"/>
      <c r="H18" s="29"/>
      <c r="I18" s="309"/>
      <c r="J18" s="2163"/>
      <c r="K18" s="29"/>
      <c r="L18" s="2163"/>
      <c r="M18" s="91"/>
      <c r="N18" s="91"/>
      <c r="O18" s="106"/>
      <c r="P18" s="164"/>
      <c r="Q18" s="663"/>
      <c r="R18" s="91"/>
      <c r="S18" s="91"/>
      <c r="T18" s="91"/>
      <c r="U18" s="91"/>
      <c r="V18" s="91"/>
      <c r="W18" s="87"/>
      <c r="X18" s="1448"/>
      <c r="Y18" s="324"/>
      <c r="Z18" s="91"/>
      <c r="AA18" s="91"/>
      <c r="AB18" s="1445"/>
      <c r="AC18" s="662"/>
      <c r="AD18" s="114"/>
      <c r="AE18" s="663"/>
      <c r="AF18" s="114"/>
      <c r="AG18" s="663"/>
      <c r="AH18" s="116"/>
      <c r="AI18" s="663"/>
      <c r="AJ18" s="91"/>
      <c r="AK18" s="176"/>
      <c r="AL18" s="220"/>
      <c r="AM18" s="164"/>
      <c r="AN18" s="301"/>
      <c r="AO18" s="91"/>
      <c r="AP18" s="91"/>
      <c r="AQ18" s="91"/>
      <c r="AR18" s="91"/>
      <c r="AS18" s="91"/>
      <c r="AT18" s="91"/>
      <c r="AU18" s="91"/>
      <c r="AV18" s="91"/>
      <c r="AW18" s="114"/>
      <c r="AX18" s="100"/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1"/>
      <c r="CH18" s="91"/>
      <c r="CI18" s="91"/>
      <c r="CJ18" s="91"/>
      <c r="CK18" s="91"/>
      <c r="CL18" s="91"/>
      <c r="CM18" s="91"/>
      <c r="CN18" s="91"/>
    </row>
    <row r="19" spans="2:92" ht="16.5" thickBot="1">
      <c r="B19" s="2130"/>
      <c r="C19" s="2131" t="s">
        <v>152</v>
      </c>
      <c r="D19" s="2123"/>
      <c r="E19" s="2164" t="s">
        <v>397</v>
      </c>
      <c r="G19" s="50"/>
      <c r="H19" s="2165" t="s">
        <v>173</v>
      </c>
      <c r="I19" s="29"/>
      <c r="J19" s="68"/>
      <c r="K19" s="2166" t="s">
        <v>334</v>
      </c>
      <c r="L19" s="2163"/>
      <c r="M19" s="209"/>
      <c r="N19" s="91"/>
      <c r="O19" s="114"/>
      <c r="P19" s="558"/>
      <c r="Q19" s="663"/>
      <c r="R19" s="91"/>
      <c r="S19" s="1444"/>
      <c r="T19" s="1444"/>
      <c r="U19" s="1439"/>
      <c r="V19" s="91"/>
      <c r="W19" s="91"/>
      <c r="X19" s="91"/>
      <c r="Y19" s="91"/>
      <c r="Z19" s="91"/>
      <c r="AA19" s="91"/>
      <c r="AB19" s="1459"/>
      <c r="AC19" s="663"/>
      <c r="AD19" s="91"/>
      <c r="AE19" s="663"/>
      <c r="AF19" s="114"/>
      <c r="AG19" s="91"/>
      <c r="AH19" s="91"/>
      <c r="AI19" s="663"/>
      <c r="AJ19" s="176"/>
      <c r="AK19" s="176"/>
      <c r="AL19" s="220"/>
      <c r="AM19" s="164"/>
      <c r="AN19" s="301"/>
      <c r="AO19" s="91"/>
      <c r="AP19" s="91"/>
      <c r="AQ19" s="91"/>
      <c r="AR19" s="91"/>
      <c r="AS19" s="91"/>
      <c r="AT19" s="91"/>
      <c r="AU19" s="91"/>
      <c r="AV19" s="91"/>
      <c r="AW19" s="114"/>
      <c r="AX19" s="91"/>
      <c r="AY19" s="91"/>
      <c r="AZ19" s="91"/>
      <c r="BA19" s="91"/>
      <c r="BB19" s="91"/>
      <c r="BC19" s="91"/>
      <c r="BD19" s="91"/>
      <c r="BE19" s="91"/>
      <c r="BF19" s="91"/>
      <c r="BG19" s="91"/>
      <c r="BH19" s="91"/>
      <c r="BI19" s="91"/>
      <c r="BJ19" s="91"/>
      <c r="BK19" s="91"/>
      <c r="BL19" s="91"/>
      <c r="BM19" s="91"/>
      <c r="BN19" s="91"/>
      <c r="BO19" s="91"/>
      <c r="BP19" s="91"/>
      <c r="BQ19" s="91"/>
      <c r="BR19" s="91"/>
      <c r="BS19" s="91"/>
      <c r="BT19" s="91"/>
      <c r="BU19" s="91"/>
      <c r="BV19" s="91"/>
      <c r="BW19" s="91"/>
      <c r="BX19" s="91"/>
      <c r="BY19" s="91"/>
      <c r="BZ19" s="91"/>
      <c r="CA19" s="91"/>
      <c r="CB19" s="91"/>
      <c r="CC19" s="91"/>
      <c r="CD19" s="91"/>
      <c r="CE19" s="91"/>
      <c r="CF19" s="91"/>
      <c r="CG19" s="91"/>
      <c r="CH19" s="91"/>
      <c r="CI19" s="91"/>
      <c r="CJ19" s="91"/>
      <c r="CK19" s="91"/>
      <c r="CL19" s="91"/>
      <c r="CM19" s="91"/>
      <c r="CN19" s="91"/>
    </row>
    <row r="20" spans="2:92" ht="16.5" thickBot="1">
      <c r="B20" s="2167" t="s">
        <v>398</v>
      </c>
      <c r="C20" s="1814" t="s">
        <v>430</v>
      </c>
      <c r="D20" s="1830">
        <v>70</v>
      </c>
      <c r="E20" s="202" t="s">
        <v>118</v>
      </c>
      <c r="F20" s="2168" t="s">
        <v>119</v>
      </c>
      <c r="G20" s="1841" t="s">
        <v>118</v>
      </c>
      <c r="H20" s="2169" t="s">
        <v>119</v>
      </c>
      <c r="I20" s="1841" t="s">
        <v>118</v>
      </c>
      <c r="J20" s="2169" t="s">
        <v>119</v>
      </c>
      <c r="K20" s="221" t="s">
        <v>118</v>
      </c>
      <c r="L20" s="2133" t="s">
        <v>119</v>
      </c>
      <c r="M20" s="118"/>
      <c r="N20" s="91"/>
      <c r="O20" s="114"/>
      <c r="P20" s="164"/>
      <c r="Q20" s="663"/>
      <c r="R20" s="91"/>
      <c r="S20" s="284"/>
      <c r="T20" s="97"/>
      <c r="U20" s="147"/>
      <c r="V20" s="91"/>
      <c r="W20" s="91"/>
      <c r="X20" s="91"/>
      <c r="Y20" s="91"/>
      <c r="Z20" s="91"/>
      <c r="AA20" s="1444"/>
      <c r="AB20" s="114"/>
      <c r="AC20" s="662"/>
      <c r="AD20" s="91"/>
      <c r="AE20" s="663"/>
      <c r="AF20" s="87"/>
      <c r="AG20" s="91"/>
      <c r="AH20" s="91"/>
      <c r="AI20" s="663"/>
      <c r="AJ20" s="176"/>
      <c r="AK20" s="176"/>
      <c r="AL20" s="220"/>
      <c r="AM20" s="164"/>
      <c r="AN20" s="301"/>
      <c r="AO20" s="91"/>
      <c r="AP20" s="91"/>
      <c r="AQ20" s="91"/>
      <c r="AR20" s="91"/>
      <c r="AS20" s="91"/>
      <c r="AT20" s="91"/>
      <c r="AU20" s="91"/>
      <c r="AV20" s="91"/>
      <c r="AW20" s="114"/>
      <c r="AX20" s="100"/>
      <c r="AY20" s="91"/>
      <c r="AZ20" s="91"/>
      <c r="BA20" s="91"/>
      <c r="BB20" s="91"/>
      <c r="BC20" s="91"/>
      <c r="BD20" s="91"/>
      <c r="BE20" s="91"/>
      <c r="BF20" s="91"/>
      <c r="BG20" s="91"/>
      <c r="BH20" s="91"/>
      <c r="BI20" s="91"/>
      <c r="BJ20" s="91"/>
      <c r="BK20" s="91"/>
      <c r="BL20" s="91"/>
      <c r="BM20" s="91"/>
      <c r="BN20" s="91"/>
      <c r="BO20" s="91"/>
      <c r="BP20" s="91"/>
      <c r="BQ20" s="91"/>
      <c r="BR20" s="91"/>
      <c r="BS20" s="91"/>
      <c r="BT20" s="91"/>
      <c r="BU20" s="91"/>
      <c r="BV20" s="91"/>
      <c r="BW20" s="91"/>
      <c r="BX20" s="91"/>
      <c r="BY20" s="91"/>
      <c r="BZ20" s="91"/>
      <c r="CA20" s="91"/>
      <c r="CB20" s="91"/>
      <c r="CC20" s="91"/>
      <c r="CD20" s="91"/>
      <c r="CE20" s="91"/>
      <c r="CF20" s="91"/>
      <c r="CG20" s="91"/>
      <c r="CH20" s="91"/>
      <c r="CI20" s="91"/>
      <c r="CJ20" s="91"/>
      <c r="CK20" s="91"/>
      <c r="CL20" s="91"/>
      <c r="CM20" s="91"/>
      <c r="CN20" s="91"/>
    </row>
    <row r="21" spans="2:92" ht="16.5" thickBot="1">
      <c r="B21" s="1960" t="s">
        <v>652</v>
      </c>
      <c r="C21" s="1990" t="s">
        <v>173</v>
      </c>
      <c r="D21" s="1809">
        <v>250</v>
      </c>
      <c r="E21" s="2170" t="s">
        <v>177</v>
      </c>
      <c r="F21" s="2171">
        <v>70</v>
      </c>
      <c r="G21" s="78" t="s">
        <v>116</v>
      </c>
      <c r="H21" s="2172">
        <v>20</v>
      </c>
      <c r="I21" s="291" t="s">
        <v>83</v>
      </c>
      <c r="J21" s="2173">
        <v>5</v>
      </c>
      <c r="K21" s="2174" t="s">
        <v>88</v>
      </c>
      <c r="L21" s="2137">
        <v>94.8</v>
      </c>
      <c r="M21" s="91"/>
      <c r="N21" s="91"/>
      <c r="O21" s="114"/>
      <c r="P21" s="164"/>
      <c r="Q21" s="663"/>
      <c r="R21" s="91"/>
      <c r="S21" s="114"/>
      <c r="T21" s="97"/>
      <c r="U21" s="97"/>
      <c r="V21" s="91"/>
      <c r="W21" s="87"/>
      <c r="X21" s="247"/>
      <c r="Y21" s="123"/>
      <c r="Z21" s="91"/>
      <c r="AA21" s="91"/>
      <c r="AB21" s="114"/>
      <c r="AC21" s="666"/>
      <c r="AD21" s="87"/>
      <c r="AE21" s="663"/>
      <c r="AF21" s="102"/>
      <c r="AG21" s="91"/>
      <c r="AH21" s="91"/>
      <c r="AI21" s="663"/>
      <c r="AJ21" s="176"/>
      <c r="AK21" s="176"/>
      <c r="AL21" s="220"/>
      <c r="AM21" s="164"/>
      <c r="AN21" s="30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BC21" s="91"/>
      <c r="BD21" s="91"/>
      <c r="BE21" s="91"/>
      <c r="BF21" s="91"/>
      <c r="BG21" s="91"/>
      <c r="BH21" s="91"/>
      <c r="BI21" s="91"/>
      <c r="BJ21" s="91"/>
      <c r="BK21" s="91"/>
      <c r="BL21" s="91"/>
      <c r="BM21" s="91"/>
      <c r="BN21" s="91"/>
      <c r="BO21" s="91"/>
      <c r="BP21" s="91"/>
      <c r="BQ21" s="91"/>
      <c r="BR21" s="91"/>
      <c r="BS21" s="91"/>
      <c r="BT21" s="91"/>
      <c r="BU21" s="91"/>
      <c r="BV21" s="91"/>
      <c r="BW21" s="91"/>
      <c r="BX21" s="91"/>
      <c r="BY21" s="91"/>
      <c r="BZ21" s="91"/>
      <c r="CA21" s="91"/>
      <c r="CB21" s="91"/>
      <c r="CC21" s="91"/>
      <c r="CD21" s="91"/>
      <c r="CE21" s="91"/>
      <c r="CF21" s="91"/>
      <c r="CG21" s="91"/>
      <c r="CH21" s="91"/>
      <c r="CI21" s="91"/>
      <c r="CJ21" s="91"/>
      <c r="CK21" s="91"/>
      <c r="CL21" s="91"/>
      <c r="CM21" s="91"/>
      <c r="CN21" s="91"/>
    </row>
    <row r="22" spans="2:92" ht="16.5" thickBot="1">
      <c r="B22" s="2175" t="s">
        <v>376</v>
      </c>
      <c r="C22" s="2176" t="s">
        <v>334</v>
      </c>
      <c r="D22" s="2177">
        <v>110</v>
      </c>
      <c r="E22" s="55"/>
      <c r="F22" s="2124"/>
      <c r="G22" s="1803" t="s">
        <v>53</v>
      </c>
      <c r="H22" s="2178">
        <v>40</v>
      </c>
      <c r="I22" s="1814" t="s">
        <v>63</v>
      </c>
      <c r="J22" s="2179">
        <v>1.6</v>
      </c>
      <c r="K22" s="2180" t="s">
        <v>92</v>
      </c>
      <c r="L22" s="2143">
        <v>6</v>
      </c>
      <c r="M22" s="118"/>
      <c r="N22" s="91"/>
      <c r="O22" s="114"/>
      <c r="P22" s="164"/>
      <c r="Q22" s="663"/>
      <c r="R22" s="91"/>
      <c r="S22" s="91"/>
      <c r="T22" s="91"/>
      <c r="U22" s="147"/>
      <c r="V22" s="91"/>
      <c r="W22" s="87"/>
      <c r="X22" s="86"/>
      <c r="Y22" s="123"/>
      <c r="Z22" s="91"/>
      <c r="AA22" s="91"/>
      <c r="AB22" s="91"/>
      <c r="AC22" s="663"/>
      <c r="AD22" s="91"/>
      <c r="AE22" s="663"/>
      <c r="AF22" s="87"/>
      <c r="AG22" s="662"/>
      <c r="AH22" s="91"/>
      <c r="AI22" s="663"/>
      <c r="AJ22" s="176"/>
      <c r="AK22" s="176"/>
      <c r="AL22" s="220"/>
      <c r="AM22" s="164"/>
      <c r="AN22" s="30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  <c r="BN22" s="91"/>
      <c r="BO22" s="91"/>
      <c r="BP22" s="91"/>
      <c r="BQ22" s="91"/>
      <c r="BR22" s="91"/>
      <c r="BS22" s="91"/>
      <c r="BT22" s="91"/>
      <c r="BU22" s="91"/>
      <c r="BV22" s="91"/>
      <c r="BW22" s="91"/>
      <c r="BX22" s="91"/>
      <c r="BY22" s="91"/>
      <c r="BZ22" s="91"/>
      <c r="CA22" s="91"/>
      <c r="CB22" s="91"/>
      <c r="CC22" s="91"/>
      <c r="CD22" s="91"/>
      <c r="CE22" s="91"/>
      <c r="CF22" s="91"/>
      <c r="CG22" s="91"/>
      <c r="CH22" s="91"/>
      <c r="CI22" s="91"/>
      <c r="CJ22" s="91"/>
      <c r="CK22" s="91"/>
      <c r="CL22" s="91"/>
      <c r="CM22" s="91"/>
      <c r="CN22" s="91"/>
    </row>
    <row r="23" spans="2:92" ht="15.75">
      <c r="B23" s="2175" t="s">
        <v>382</v>
      </c>
      <c r="C23" s="2181" t="s">
        <v>634</v>
      </c>
      <c r="D23" s="2182">
        <v>180</v>
      </c>
      <c r="E23" s="1975" t="s">
        <v>635</v>
      </c>
      <c r="F23" s="2183"/>
      <c r="G23" s="1803" t="s">
        <v>74</v>
      </c>
      <c r="H23" s="2178">
        <v>10</v>
      </c>
      <c r="I23" s="1814" t="s">
        <v>87</v>
      </c>
      <c r="J23" s="2179">
        <v>0.01</v>
      </c>
      <c r="K23" s="2134" t="s">
        <v>290</v>
      </c>
      <c r="L23" s="2143">
        <v>10</v>
      </c>
      <c r="M23" s="118"/>
      <c r="N23" s="91"/>
      <c r="O23" s="114"/>
      <c r="P23" s="164"/>
      <c r="Q23" s="663"/>
      <c r="R23" s="91"/>
      <c r="S23" s="91"/>
      <c r="T23" s="91"/>
      <c r="U23" s="147"/>
      <c r="V23" s="91"/>
      <c r="W23" s="87"/>
      <c r="X23" s="86"/>
      <c r="Y23" s="123"/>
      <c r="Z23" s="91"/>
      <c r="AA23" s="91"/>
      <c r="AB23" s="91"/>
      <c r="AC23" s="663"/>
      <c r="AD23" s="91"/>
      <c r="AE23" s="663"/>
      <c r="AF23" s="91"/>
      <c r="AG23" s="663"/>
      <c r="AH23" s="91"/>
      <c r="AI23" s="663"/>
      <c r="AJ23" s="176"/>
      <c r="AK23" s="176"/>
      <c r="AL23" s="220"/>
      <c r="AM23" s="164"/>
      <c r="AN23" s="30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  <c r="BA23" s="91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/>
      <c r="CI23" s="91"/>
      <c r="CJ23" s="91"/>
      <c r="CK23" s="91"/>
      <c r="CL23" s="91"/>
      <c r="CM23" s="91"/>
      <c r="CN23" s="91"/>
    </row>
    <row r="24" spans="2:92" ht="15.75" thickBot="1">
      <c r="B24" s="2184" t="s">
        <v>548</v>
      </c>
      <c r="C24" s="1990" t="s">
        <v>190</v>
      </c>
      <c r="D24" s="2081">
        <v>200</v>
      </c>
      <c r="E24" s="1908" t="s">
        <v>636</v>
      </c>
      <c r="F24" s="1977"/>
      <c r="G24" s="1803" t="s">
        <v>290</v>
      </c>
      <c r="H24" s="2178">
        <v>10</v>
      </c>
      <c r="I24" s="2185" t="s">
        <v>373</v>
      </c>
      <c r="J24" s="2186">
        <v>1</v>
      </c>
      <c r="K24" s="2187" t="s">
        <v>107</v>
      </c>
      <c r="L24" s="2143">
        <v>8</v>
      </c>
      <c r="M24" s="118"/>
      <c r="N24" s="91"/>
      <c r="O24" s="114"/>
      <c r="P24" s="164"/>
      <c r="Q24" s="663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121"/>
      <c r="AC24" s="662"/>
      <c r="AD24" s="121"/>
      <c r="AE24" s="662"/>
      <c r="AF24" s="121"/>
      <c r="AG24" s="662"/>
      <c r="AH24" s="121"/>
      <c r="AI24" s="663"/>
      <c r="AJ24" s="121"/>
      <c r="AK24" s="91"/>
      <c r="AL24" s="90"/>
      <c r="AM24" s="164"/>
      <c r="AN24" s="30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  <c r="BZ24" s="91"/>
      <c r="CA24" s="91"/>
      <c r="CB24" s="91"/>
      <c r="CC24" s="91"/>
      <c r="CD24" s="91"/>
      <c r="CE24" s="91"/>
      <c r="CF24" s="91"/>
      <c r="CG24" s="91"/>
      <c r="CH24" s="91"/>
      <c r="CI24" s="91"/>
      <c r="CJ24" s="91"/>
      <c r="CK24" s="91"/>
      <c r="CL24" s="91"/>
      <c r="CM24" s="91"/>
      <c r="CN24" s="91"/>
    </row>
    <row r="25" spans="2:92" ht="16.5" thickBot="1">
      <c r="B25" s="2188" t="s">
        <v>8</v>
      </c>
      <c r="C25" s="1990" t="s">
        <v>9</v>
      </c>
      <c r="D25" s="1809">
        <v>60</v>
      </c>
      <c r="E25" s="788" t="s">
        <v>118</v>
      </c>
      <c r="F25" s="2189" t="s">
        <v>119</v>
      </c>
      <c r="G25" s="1803" t="s">
        <v>114</v>
      </c>
      <c r="H25" s="2190">
        <v>18</v>
      </c>
      <c r="I25" s="1814" t="s">
        <v>82</v>
      </c>
      <c r="J25" s="2179">
        <v>187.5</v>
      </c>
      <c r="K25" s="2191" t="s">
        <v>80</v>
      </c>
      <c r="L25" s="2143">
        <v>2</v>
      </c>
      <c r="M25" s="118"/>
      <c r="N25" s="91"/>
      <c r="O25" s="114"/>
      <c r="P25" s="164"/>
      <c r="Q25" s="663"/>
      <c r="R25" s="91"/>
      <c r="S25" s="322"/>
      <c r="T25" s="696"/>
      <c r="U25" s="707"/>
      <c r="V25" s="212"/>
      <c r="W25" s="91"/>
      <c r="X25" s="91"/>
      <c r="Y25" s="91"/>
      <c r="Z25" s="91"/>
      <c r="AA25" s="91"/>
      <c r="AB25" s="91"/>
      <c r="AC25" s="663"/>
      <c r="AD25" s="91"/>
      <c r="AE25" s="663"/>
      <c r="AF25" s="91"/>
      <c r="AG25" s="663"/>
      <c r="AH25" s="91"/>
      <c r="AI25" s="663"/>
      <c r="AJ25" s="236"/>
      <c r="AK25" s="91"/>
      <c r="AL25" s="1460"/>
      <c r="AM25" s="91"/>
      <c r="AN25" s="91"/>
      <c r="AO25" s="91"/>
      <c r="AP25" s="91"/>
      <c r="AQ25" s="91"/>
      <c r="AR25" s="115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  <c r="BM25" s="91"/>
      <c r="BN25" s="91"/>
      <c r="BO25" s="91"/>
      <c r="BP25" s="91"/>
      <c r="BQ25" s="91"/>
      <c r="BR25" s="91"/>
      <c r="BS25" s="91"/>
      <c r="BT25" s="91"/>
      <c r="BU25" s="91"/>
      <c r="BV25" s="91"/>
      <c r="BW25" s="91"/>
      <c r="BX25" s="91"/>
      <c r="BY25" s="91"/>
      <c r="BZ25" s="91"/>
      <c r="CA25" s="91"/>
      <c r="CB25" s="91"/>
      <c r="CC25" s="91"/>
      <c r="CD25" s="91"/>
      <c r="CE25" s="91"/>
      <c r="CF25" s="91"/>
      <c r="CG25" s="91"/>
      <c r="CH25" s="91"/>
      <c r="CI25" s="91"/>
      <c r="CJ25" s="91"/>
      <c r="CK25" s="91"/>
      <c r="CL25" s="91"/>
      <c r="CM25" s="91"/>
      <c r="CN25" s="91"/>
    </row>
    <row r="26" spans="2:92">
      <c r="B26" s="2188" t="s">
        <v>8</v>
      </c>
      <c r="C26" s="1814" t="s">
        <v>395</v>
      </c>
      <c r="D26" s="1809">
        <v>40</v>
      </c>
      <c r="E26" s="78" t="s">
        <v>72</v>
      </c>
      <c r="F26" s="2192">
        <v>60</v>
      </c>
      <c r="G26" s="55"/>
      <c r="J26" s="66"/>
      <c r="K26" s="2193" t="s">
        <v>63</v>
      </c>
      <c r="L26" s="2143">
        <v>0.5</v>
      </c>
      <c r="M26" s="118"/>
      <c r="N26" s="91"/>
      <c r="O26" s="114"/>
      <c r="P26" s="672"/>
      <c r="Q26" s="1462"/>
      <c r="R26" s="91"/>
      <c r="S26" s="696"/>
      <c r="T26" s="695"/>
      <c r="U26" s="696"/>
      <c r="V26" s="148"/>
      <c r="W26" s="207"/>
      <c r="X26" s="209"/>
      <c r="Y26" s="148"/>
      <c r="Z26" s="207"/>
      <c r="AA26" s="209"/>
      <c r="AB26" s="91"/>
      <c r="AC26" s="663"/>
      <c r="AD26" s="91"/>
      <c r="AE26" s="663"/>
      <c r="AF26" s="91"/>
      <c r="AG26" s="663"/>
      <c r="AH26" s="147"/>
      <c r="AI26" s="663"/>
      <c r="AJ26" s="236"/>
      <c r="AK26" s="91"/>
      <c r="AL26" s="1463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1"/>
      <c r="BR26" s="91"/>
      <c r="BS26" s="91"/>
      <c r="BT26" s="91"/>
      <c r="BU26" s="91"/>
      <c r="BV26" s="91"/>
      <c r="BW26" s="91"/>
      <c r="BX26" s="91"/>
      <c r="BY26" s="91"/>
      <c r="BZ26" s="91"/>
      <c r="CA26" s="91"/>
      <c r="CB26" s="91"/>
      <c r="CC26" s="91"/>
      <c r="CD26" s="91"/>
      <c r="CE26" s="91"/>
      <c r="CF26" s="91"/>
      <c r="CG26" s="91"/>
      <c r="CH26" s="91"/>
      <c r="CI26" s="91"/>
      <c r="CJ26" s="91"/>
      <c r="CK26" s="91"/>
      <c r="CL26" s="91"/>
      <c r="CM26" s="91"/>
      <c r="CN26" s="91"/>
    </row>
    <row r="27" spans="2:92" ht="16.5" thickBot="1">
      <c r="B27" s="757" t="s">
        <v>426</v>
      </c>
      <c r="C27" s="734"/>
      <c r="D27" s="2194">
        <f>SUM(D20:D26)</f>
        <v>910</v>
      </c>
      <c r="E27" s="193" t="s">
        <v>83</v>
      </c>
      <c r="F27" s="2195">
        <v>10</v>
      </c>
      <c r="G27" s="50"/>
      <c r="H27" s="29"/>
      <c r="I27" s="29"/>
      <c r="J27" s="68"/>
      <c r="K27" s="2196" t="s">
        <v>87</v>
      </c>
      <c r="L27" s="2197">
        <v>1.1999999999999999E-3</v>
      </c>
      <c r="M27" s="118"/>
      <c r="N27" s="91"/>
      <c r="O27" s="114"/>
      <c r="P27" s="670"/>
      <c r="Q27" s="663"/>
      <c r="R27" s="91"/>
      <c r="S27" s="100"/>
      <c r="T27" s="87"/>
      <c r="U27" s="83"/>
      <c r="V27" s="87"/>
      <c r="W27" s="206"/>
      <c r="X27" s="124"/>
      <c r="Y27" s="92"/>
      <c r="Z27" s="95"/>
      <c r="AA27" s="237"/>
      <c r="AB27" s="91"/>
      <c r="AC27" s="663"/>
      <c r="AD27" s="91"/>
      <c r="AE27" s="663"/>
      <c r="AF27" s="147"/>
      <c r="AG27" s="663"/>
      <c r="AH27" s="147"/>
      <c r="AI27" s="663"/>
      <c r="AJ27" s="236"/>
      <c r="AK27" s="91"/>
      <c r="AL27" s="1463"/>
      <c r="AM27" s="86"/>
      <c r="AN27" s="91"/>
      <c r="AO27" s="91"/>
      <c r="AP27" s="91"/>
      <c r="AQ27" s="91"/>
      <c r="AR27" s="176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1"/>
      <c r="BM27" s="91"/>
      <c r="BN27" s="91"/>
      <c r="BO27" s="91"/>
      <c r="BP27" s="91"/>
      <c r="BQ27" s="91"/>
      <c r="BR27" s="91"/>
      <c r="BS27" s="91"/>
      <c r="BT27" s="91"/>
      <c r="BU27" s="91"/>
      <c r="BV27" s="91"/>
      <c r="BW27" s="91"/>
      <c r="BX27" s="91"/>
      <c r="BY27" s="91"/>
      <c r="BZ27" s="91"/>
      <c r="CA27" s="91"/>
      <c r="CB27" s="91"/>
      <c r="CC27" s="91"/>
      <c r="CD27" s="91"/>
      <c r="CE27" s="91"/>
      <c r="CF27" s="91"/>
      <c r="CG27" s="91"/>
      <c r="CH27" s="91"/>
      <c r="CI27" s="91"/>
      <c r="CJ27" s="91"/>
      <c r="CK27" s="91"/>
      <c r="CL27" s="91"/>
      <c r="CM27" s="91"/>
      <c r="CN27" s="91"/>
    </row>
    <row r="28" spans="2:92" ht="16.5" thickBot="1">
      <c r="B28" s="2124"/>
      <c r="C28" s="2198"/>
      <c r="D28" s="2124"/>
      <c r="E28" s="2199"/>
      <c r="F28" s="2200"/>
      <c r="M28" s="91"/>
      <c r="N28" s="91"/>
      <c r="O28" s="91"/>
      <c r="P28" s="91"/>
      <c r="Q28" s="91"/>
      <c r="R28" s="91"/>
      <c r="S28" s="266"/>
      <c r="T28" s="698"/>
      <c r="U28" s="556"/>
      <c r="V28" s="312"/>
      <c r="W28" s="98"/>
      <c r="X28" s="127"/>
      <c r="Y28" s="87"/>
      <c r="Z28" s="86"/>
      <c r="AA28" s="129"/>
      <c r="AB28" s="91"/>
      <c r="AC28" s="663"/>
      <c r="AD28" s="91"/>
      <c r="AE28" s="663"/>
      <c r="AF28" s="91"/>
      <c r="AG28" s="663"/>
      <c r="AH28" s="91"/>
      <c r="AI28" s="663"/>
      <c r="AJ28" s="236"/>
      <c r="AK28" s="324"/>
      <c r="AL28" s="1464"/>
      <c r="AM28" s="91"/>
      <c r="AN28" s="91"/>
      <c r="AO28" s="91"/>
      <c r="AP28" s="91"/>
      <c r="AQ28" s="91"/>
      <c r="AR28" s="176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91"/>
      <c r="BM28" s="91"/>
      <c r="BN28" s="91"/>
      <c r="BO28" s="91"/>
      <c r="BP28" s="91"/>
      <c r="BQ28" s="91"/>
      <c r="BR28" s="91"/>
      <c r="BS28" s="91"/>
      <c r="BT28" s="91"/>
      <c r="BU28" s="91"/>
      <c r="BV28" s="91"/>
      <c r="BW28" s="91"/>
      <c r="BX28" s="91"/>
      <c r="BY28" s="91"/>
      <c r="BZ28" s="91"/>
      <c r="CA28" s="91"/>
      <c r="CB28" s="91"/>
      <c r="CC28" s="91"/>
      <c r="CD28" s="91"/>
      <c r="CE28" s="91"/>
      <c r="CF28" s="91"/>
      <c r="CG28" s="91"/>
      <c r="CH28" s="91"/>
      <c r="CI28" s="91"/>
      <c r="CJ28" s="91"/>
      <c r="CK28" s="91"/>
      <c r="CL28" s="91"/>
      <c r="CM28" s="91"/>
      <c r="CN28" s="91"/>
    </row>
    <row r="29" spans="2:92" ht="12" customHeight="1" thickBot="1">
      <c r="B29" s="2126" t="s">
        <v>256</v>
      </c>
      <c r="C29" s="2201"/>
      <c r="D29" s="2202"/>
      <c r="E29" s="811" t="s">
        <v>685</v>
      </c>
      <c r="F29" s="38"/>
      <c r="G29" s="38"/>
      <c r="H29" s="45"/>
      <c r="I29" s="282" t="s">
        <v>253</v>
      </c>
      <c r="J29" s="2203"/>
      <c r="K29" s="226" t="s">
        <v>94</v>
      </c>
      <c r="L29" s="2202"/>
      <c r="M29" s="91"/>
      <c r="N29" s="91"/>
      <c r="O29" s="91"/>
      <c r="P29" s="91"/>
      <c r="Q29" s="91"/>
      <c r="R29" s="91"/>
      <c r="S29" s="100"/>
      <c r="T29" s="114"/>
      <c r="U29" s="556"/>
      <c r="V29" s="87"/>
      <c r="W29" s="86"/>
      <c r="X29" s="129"/>
      <c r="Y29" s="97"/>
      <c r="Z29" s="98"/>
      <c r="AA29" s="301"/>
      <c r="AB29" s="91"/>
      <c r="AC29" s="663"/>
      <c r="AD29" s="91"/>
      <c r="AE29" s="663"/>
      <c r="AF29" s="91"/>
      <c r="AG29" s="663"/>
      <c r="AH29" s="91"/>
      <c r="AI29" s="663"/>
      <c r="AJ29" s="91"/>
      <c r="AK29" s="91"/>
      <c r="AL29" s="91"/>
      <c r="AM29" s="91"/>
      <c r="AN29" s="91"/>
      <c r="AO29" s="91"/>
      <c r="AP29" s="91"/>
      <c r="AQ29" s="91"/>
      <c r="AR29" s="176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  <c r="BM29" s="91"/>
      <c r="BN29" s="91"/>
      <c r="BO29" s="91"/>
      <c r="BP29" s="91"/>
      <c r="BQ29" s="91"/>
      <c r="BR29" s="91"/>
      <c r="BS29" s="91"/>
      <c r="BT29" s="91"/>
      <c r="BU29" s="91"/>
      <c r="BV29" s="91"/>
      <c r="BW29" s="91"/>
      <c r="BX29" s="91"/>
      <c r="BY29" s="91"/>
      <c r="BZ29" s="91"/>
      <c r="CA29" s="91"/>
      <c r="CB29" s="91"/>
      <c r="CC29" s="91"/>
      <c r="CD29" s="91"/>
      <c r="CE29" s="91"/>
      <c r="CF29" s="91"/>
      <c r="CG29" s="91"/>
      <c r="CH29" s="91"/>
      <c r="CI29" s="91"/>
      <c r="CJ29" s="91"/>
      <c r="CK29" s="91"/>
      <c r="CL29" s="91"/>
      <c r="CM29" s="91"/>
      <c r="CN29" s="91"/>
    </row>
    <row r="30" spans="2:92" ht="15.75" customHeight="1" thickBot="1">
      <c r="B30" s="2130"/>
      <c r="C30" s="2131" t="s">
        <v>172</v>
      </c>
      <c r="D30" s="2123"/>
      <c r="E30" s="1841" t="s">
        <v>118</v>
      </c>
      <c r="F30" s="2169" t="s">
        <v>119</v>
      </c>
      <c r="G30" s="1841" t="s">
        <v>118</v>
      </c>
      <c r="H30" s="2204" t="s">
        <v>119</v>
      </c>
      <c r="I30" s="169" t="s">
        <v>118</v>
      </c>
      <c r="J30" s="2205" t="s">
        <v>119</v>
      </c>
      <c r="K30" s="202" t="s">
        <v>118</v>
      </c>
      <c r="L30" s="2206" t="s">
        <v>119</v>
      </c>
      <c r="M30" s="91"/>
      <c r="N30" s="91"/>
      <c r="O30" s="1438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663"/>
      <c r="AD30" s="91"/>
      <c r="AE30" s="663"/>
      <c r="AF30" s="147"/>
      <c r="AG30" s="663"/>
      <c r="AH30" s="147"/>
      <c r="AI30" s="663"/>
      <c r="AJ30" s="236"/>
      <c r="AK30" s="91"/>
      <c r="AL30" s="91"/>
      <c r="AM30" s="86"/>
      <c r="AN30" s="91"/>
      <c r="AO30" s="91"/>
      <c r="AP30" s="91"/>
      <c r="AQ30" s="91"/>
      <c r="AR30" s="176"/>
      <c r="AS30" s="99"/>
      <c r="AT30" s="91"/>
      <c r="AU30" s="91"/>
      <c r="AV30" s="91"/>
      <c r="AW30" s="91"/>
      <c r="AX30" s="91"/>
      <c r="AY30" s="91"/>
      <c r="AZ30" s="91"/>
      <c r="BA30" s="91"/>
      <c r="BB30" s="91"/>
      <c r="BC30" s="91"/>
      <c r="BD30" s="91"/>
      <c r="BE30" s="91"/>
      <c r="BF30" s="91"/>
      <c r="BG30" s="91"/>
      <c r="BH30" s="91"/>
      <c r="BI30" s="91"/>
      <c r="BJ30" s="91"/>
      <c r="BK30" s="91"/>
      <c r="BL30" s="91"/>
      <c r="BM30" s="91"/>
      <c r="BN30" s="91"/>
      <c r="BO30" s="91"/>
      <c r="BP30" s="91"/>
      <c r="BQ30" s="91"/>
      <c r="BR30" s="91"/>
      <c r="BS30" s="91"/>
      <c r="BT30" s="91"/>
      <c r="BU30" s="91"/>
      <c r="BV30" s="91"/>
      <c r="BW30" s="91"/>
      <c r="BX30" s="91"/>
      <c r="BY30" s="91"/>
      <c r="BZ30" s="91"/>
      <c r="CA30" s="91"/>
      <c r="CB30" s="91"/>
      <c r="CC30" s="91"/>
      <c r="CD30" s="91"/>
      <c r="CE30" s="91"/>
      <c r="CF30" s="91"/>
      <c r="CG30" s="91"/>
      <c r="CH30" s="91"/>
      <c r="CI30" s="91"/>
      <c r="CJ30" s="91"/>
      <c r="CK30" s="91"/>
      <c r="CL30" s="91"/>
      <c r="CM30" s="91"/>
      <c r="CN30" s="91"/>
    </row>
    <row r="31" spans="2:92" ht="18" customHeight="1">
      <c r="B31" s="2207" t="s">
        <v>432</v>
      </c>
      <c r="C31" s="1984" t="s">
        <v>251</v>
      </c>
      <c r="D31" s="2208" t="s">
        <v>602</v>
      </c>
      <c r="E31" s="78" t="s">
        <v>95</v>
      </c>
      <c r="F31" s="2209">
        <v>180</v>
      </c>
      <c r="G31" s="291" t="s">
        <v>83</v>
      </c>
      <c r="H31" s="2210">
        <v>7.8</v>
      </c>
      <c r="I31" s="771" t="s">
        <v>229</v>
      </c>
      <c r="J31" s="2211">
        <v>25</v>
      </c>
      <c r="K31" s="78" t="s">
        <v>97</v>
      </c>
      <c r="L31" s="2212">
        <v>2</v>
      </c>
      <c r="M31" s="91"/>
      <c r="N31" s="91"/>
      <c r="O31" s="1444"/>
      <c r="P31" s="1444"/>
      <c r="Q31" s="1439"/>
      <c r="R31" s="91"/>
      <c r="S31" s="1444"/>
      <c r="T31" s="1444"/>
      <c r="U31" s="1439"/>
      <c r="V31" s="91"/>
      <c r="W31" s="1444"/>
      <c r="X31" s="1444"/>
      <c r="Y31" s="1439"/>
      <c r="Z31" s="91"/>
      <c r="AA31" s="91"/>
      <c r="AB31" s="1437"/>
      <c r="AC31" s="663"/>
      <c r="AD31" s="91"/>
      <c r="AE31" s="663"/>
      <c r="AF31" s="91"/>
      <c r="AG31" s="663"/>
      <c r="AH31" s="91"/>
      <c r="AI31" s="663"/>
      <c r="AJ31" s="91"/>
      <c r="AK31" s="103"/>
      <c r="AL31" s="87"/>
      <c r="AM31" s="86"/>
      <c r="AN31" s="91"/>
      <c r="AO31" s="91"/>
      <c r="AP31" s="91"/>
      <c r="AQ31" s="91"/>
      <c r="AR31" s="176"/>
      <c r="AS31" s="91"/>
      <c r="AT31" s="91"/>
      <c r="AU31" s="91"/>
      <c r="AV31" s="91"/>
      <c r="AW31" s="91"/>
      <c r="AX31" s="91"/>
      <c r="AY31" s="91"/>
      <c r="AZ31" s="91"/>
      <c r="BA31" s="91"/>
      <c r="BB31" s="91"/>
      <c r="BC31" s="91"/>
      <c r="BD31" s="91"/>
      <c r="BE31" s="91"/>
      <c r="BF31" s="91"/>
      <c r="BG31" s="91"/>
      <c r="BH31" s="91"/>
      <c r="BI31" s="91"/>
      <c r="BJ31" s="91"/>
      <c r="BK31" s="91"/>
      <c r="BL31" s="91"/>
      <c r="BM31" s="91"/>
      <c r="BN31" s="91"/>
      <c r="BO31" s="91"/>
      <c r="BP31" s="91"/>
      <c r="BQ31" s="91"/>
      <c r="BR31" s="91"/>
      <c r="BS31" s="91"/>
      <c r="BT31" s="91"/>
      <c r="BU31" s="91"/>
      <c r="BV31" s="91"/>
      <c r="BW31" s="91"/>
      <c r="BX31" s="91"/>
      <c r="BY31" s="91"/>
      <c r="BZ31" s="91"/>
      <c r="CA31" s="91"/>
      <c r="CB31" s="91"/>
      <c r="CC31" s="91"/>
      <c r="CD31" s="91"/>
      <c r="CE31" s="91"/>
      <c r="CF31" s="91"/>
      <c r="CG31" s="91"/>
      <c r="CH31" s="91"/>
      <c r="CI31" s="91"/>
      <c r="CJ31" s="91"/>
      <c r="CK31" s="91"/>
      <c r="CL31" s="91"/>
      <c r="CM31" s="91"/>
      <c r="CN31" s="91"/>
    </row>
    <row r="32" spans="2:92" ht="15.75" customHeight="1" thickBot="1">
      <c r="B32" s="2213"/>
      <c r="C32" s="2214" t="s">
        <v>252</v>
      </c>
      <c r="D32" s="2215"/>
      <c r="E32" s="1803" t="s">
        <v>98</v>
      </c>
      <c r="F32" s="1804">
        <v>11.7</v>
      </c>
      <c r="G32" s="1807" t="s">
        <v>85</v>
      </c>
      <c r="H32" s="2216">
        <v>7.8</v>
      </c>
      <c r="K32" s="281" t="s">
        <v>176</v>
      </c>
      <c r="L32" s="2217">
        <v>66</v>
      </c>
      <c r="M32" s="302"/>
      <c r="N32" s="91"/>
      <c r="O32" s="114"/>
      <c r="P32" s="164"/>
      <c r="Q32" s="663"/>
      <c r="R32" s="91"/>
      <c r="S32" s="91"/>
      <c r="T32" s="91"/>
      <c r="U32" s="91"/>
      <c r="V32" s="91"/>
      <c r="W32" s="87"/>
      <c r="X32" s="324"/>
      <c r="Y32" s="666"/>
      <c r="Z32" s="91"/>
      <c r="AA32" s="91"/>
      <c r="AB32" s="509"/>
      <c r="AC32" s="663"/>
      <c r="AD32" s="91"/>
      <c r="AE32" s="663"/>
      <c r="AF32" s="91"/>
      <c r="AG32" s="663"/>
      <c r="AH32" s="91"/>
      <c r="AI32" s="663"/>
      <c r="AJ32" s="91"/>
      <c r="AK32" s="103"/>
      <c r="AL32" s="87"/>
      <c r="AM32" s="86"/>
      <c r="AN32" s="91"/>
      <c r="AO32" s="91"/>
      <c r="AP32" s="91"/>
      <c r="AQ32" s="91"/>
      <c r="AR32" s="176"/>
      <c r="AS32" s="106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1"/>
      <c r="BM32" s="91"/>
      <c r="BN32" s="91"/>
      <c r="BO32" s="91"/>
      <c r="BP32" s="91"/>
      <c r="BQ32" s="91"/>
      <c r="BR32" s="91"/>
      <c r="BS32" s="91"/>
      <c r="BT32" s="91"/>
      <c r="BU32" s="91"/>
      <c r="BV32" s="91"/>
      <c r="BW32" s="91"/>
      <c r="BX32" s="91"/>
      <c r="BY32" s="91"/>
      <c r="BZ32" s="91"/>
      <c r="CA32" s="91"/>
      <c r="CB32" s="91"/>
      <c r="CC32" s="91"/>
      <c r="CD32" s="91"/>
      <c r="CE32" s="91"/>
      <c r="CF32" s="91"/>
      <c r="CG32" s="91"/>
      <c r="CH32" s="91"/>
      <c r="CI32" s="91"/>
      <c r="CJ32" s="91"/>
      <c r="CK32" s="91"/>
      <c r="CL32" s="91"/>
      <c r="CM32" s="91"/>
      <c r="CN32" s="91"/>
    </row>
    <row r="33" spans="1:92" ht="16.5" thickBot="1">
      <c r="B33" s="2218" t="s">
        <v>433</v>
      </c>
      <c r="C33" s="1990" t="s">
        <v>253</v>
      </c>
      <c r="D33" s="2081">
        <v>25</v>
      </c>
      <c r="E33" s="1803" t="s">
        <v>91</v>
      </c>
      <c r="F33" s="1806">
        <v>15.6</v>
      </c>
      <c r="G33" s="1807" t="s">
        <v>99</v>
      </c>
      <c r="H33" s="2216">
        <v>7.8</v>
      </c>
      <c r="I33" s="2219" t="s">
        <v>686</v>
      </c>
      <c r="J33" s="45"/>
      <c r="K33" s="1803" t="s">
        <v>60</v>
      </c>
      <c r="L33" s="2220">
        <v>11</v>
      </c>
      <c r="M33" s="129"/>
      <c r="N33" s="91"/>
      <c r="O33" s="114"/>
      <c r="P33" s="164"/>
      <c r="Q33" s="1450"/>
      <c r="R33" s="91"/>
      <c r="S33" s="97"/>
      <c r="T33" s="164"/>
      <c r="U33" s="663"/>
      <c r="V33" s="91"/>
      <c r="W33" s="91"/>
      <c r="X33" s="91"/>
      <c r="Y33" s="91"/>
      <c r="Z33" s="91"/>
      <c r="AA33" s="91"/>
      <c r="AB33" s="97"/>
      <c r="AC33" s="91"/>
      <c r="AD33" s="91"/>
      <c r="AE33" s="663"/>
      <c r="AF33" s="91"/>
      <c r="AG33" s="663"/>
      <c r="AH33" s="86"/>
      <c r="AI33" s="663"/>
      <c r="AJ33" s="91"/>
      <c r="AK33" s="91"/>
      <c r="AL33" s="99"/>
      <c r="AM33" s="91"/>
      <c r="AN33" s="91"/>
      <c r="AO33" s="91"/>
      <c r="AP33" s="91"/>
      <c r="AQ33" s="91"/>
      <c r="AR33" s="176"/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91"/>
      <c r="BD33" s="91"/>
      <c r="BE33" s="91"/>
      <c r="BF33" s="91"/>
      <c r="BG33" s="91"/>
      <c r="BH33" s="91"/>
      <c r="BI33" s="91"/>
      <c r="BJ33" s="91"/>
      <c r="BK33" s="91"/>
      <c r="BL33" s="91"/>
      <c r="BM33" s="91"/>
      <c r="BN33" s="91"/>
      <c r="BO33" s="91"/>
      <c r="BP33" s="91"/>
      <c r="BQ33" s="91"/>
      <c r="BR33" s="91"/>
      <c r="BS33" s="91"/>
      <c r="BT33" s="91"/>
      <c r="BU33" s="91"/>
      <c r="BV33" s="91"/>
      <c r="BW33" s="91"/>
      <c r="BX33" s="91"/>
      <c r="BY33" s="91"/>
      <c r="BZ33" s="91"/>
      <c r="CA33" s="91"/>
      <c r="CB33" s="91"/>
      <c r="CC33" s="91"/>
      <c r="CD33" s="91"/>
      <c r="CE33" s="91"/>
      <c r="CF33" s="91"/>
      <c r="CG33" s="91"/>
      <c r="CH33" s="91"/>
      <c r="CI33" s="91"/>
      <c r="CJ33" s="91"/>
      <c r="CK33" s="91"/>
      <c r="CL33" s="91"/>
      <c r="CM33" s="91"/>
      <c r="CN33" s="91"/>
    </row>
    <row r="34" spans="1:92" ht="15.75" thickBot="1">
      <c r="B34" s="2221" t="s">
        <v>418</v>
      </c>
      <c r="C34" s="319" t="s">
        <v>13</v>
      </c>
      <c r="D34" s="2222">
        <v>200</v>
      </c>
      <c r="E34" s="1803" t="s">
        <v>276</v>
      </c>
      <c r="F34" s="2223">
        <v>7.8</v>
      </c>
      <c r="G34" s="1813" t="s">
        <v>255</v>
      </c>
      <c r="H34" s="2224">
        <v>10</v>
      </c>
      <c r="I34" s="221" t="s">
        <v>118</v>
      </c>
      <c r="J34" s="2225" t="s">
        <v>119</v>
      </c>
      <c r="K34" s="193" t="s">
        <v>176</v>
      </c>
      <c r="L34" s="2226">
        <v>145</v>
      </c>
      <c r="M34" s="129"/>
      <c r="N34" s="91"/>
      <c r="O34" s="114"/>
      <c r="P34" s="164"/>
      <c r="Q34" s="663"/>
      <c r="R34" s="91"/>
      <c r="S34" s="97"/>
      <c r="T34" s="164"/>
      <c r="U34" s="665"/>
      <c r="V34" s="91"/>
      <c r="W34" s="106"/>
      <c r="X34" s="1444"/>
      <c r="Y34" s="1439"/>
      <c r="Z34" s="91"/>
      <c r="AA34" s="91"/>
      <c r="AB34" s="97"/>
      <c r="AC34" s="663"/>
      <c r="AD34" s="91"/>
      <c r="AE34" s="543"/>
      <c r="AF34" s="91"/>
      <c r="AG34" s="663"/>
      <c r="AH34" s="86"/>
      <c r="AI34" s="663"/>
      <c r="AJ34" s="91"/>
      <c r="AK34" s="87"/>
      <c r="AL34" s="91"/>
      <c r="AM34" s="87"/>
      <c r="AN34" s="91"/>
      <c r="AO34" s="91"/>
      <c r="AP34" s="91"/>
      <c r="AQ34" s="204"/>
      <c r="AR34" s="91"/>
      <c r="AS34" s="91"/>
      <c r="AT34" s="91"/>
      <c r="AU34" s="91"/>
      <c r="AV34" s="91"/>
      <c r="AW34" s="91"/>
      <c r="AX34" s="91"/>
      <c r="AY34" s="91"/>
      <c r="AZ34" s="91"/>
      <c r="BA34" s="91"/>
      <c r="BB34" s="91"/>
      <c r="BC34" s="91"/>
      <c r="BD34" s="91"/>
      <c r="BE34" s="91"/>
      <c r="BF34" s="91"/>
      <c r="BG34" s="91"/>
      <c r="BH34" s="91"/>
      <c r="BI34" s="91"/>
      <c r="BJ34" s="91"/>
      <c r="BK34" s="91"/>
      <c r="BL34" s="91"/>
      <c r="BM34" s="91"/>
      <c r="BN34" s="91"/>
      <c r="BO34" s="91"/>
      <c r="BP34" s="91"/>
      <c r="BQ34" s="91"/>
      <c r="BR34" s="91"/>
      <c r="BS34" s="91"/>
      <c r="BT34" s="91"/>
      <c r="BU34" s="91"/>
      <c r="BV34" s="91"/>
      <c r="BW34" s="91"/>
      <c r="BX34" s="91"/>
      <c r="BY34" s="91"/>
      <c r="BZ34" s="91"/>
      <c r="CA34" s="91"/>
      <c r="CB34" s="91"/>
      <c r="CC34" s="91"/>
      <c r="CD34" s="91"/>
      <c r="CE34" s="91"/>
      <c r="CF34" s="91"/>
      <c r="CG34" s="91"/>
      <c r="CH34" s="91"/>
      <c r="CI34" s="91"/>
      <c r="CJ34" s="91"/>
      <c r="CK34" s="91"/>
      <c r="CL34" s="91"/>
      <c r="CM34" s="91"/>
      <c r="CN34" s="91"/>
    </row>
    <row r="35" spans="1:92" ht="15" customHeight="1">
      <c r="B35" s="2167" t="s">
        <v>8</v>
      </c>
      <c r="C35" s="1990" t="s">
        <v>9</v>
      </c>
      <c r="D35" s="2227">
        <v>30</v>
      </c>
      <c r="E35" s="55"/>
      <c r="H35" s="66"/>
      <c r="I35" s="77" t="s">
        <v>684</v>
      </c>
      <c r="J35" s="2211">
        <v>110</v>
      </c>
      <c r="K35" s="55"/>
      <c r="L35" s="66"/>
      <c r="M35" s="129"/>
      <c r="N35" s="91"/>
      <c r="O35" s="87"/>
      <c r="P35" s="1448"/>
      <c r="Q35" s="1453"/>
      <c r="R35" s="91"/>
      <c r="S35" s="1445"/>
      <c r="T35" s="164"/>
      <c r="U35" s="665"/>
      <c r="V35" s="91"/>
      <c r="W35" s="114"/>
      <c r="X35" s="672"/>
      <c r="Y35" s="662"/>
      <c r="Z35" s="91"/>
      <c r="AA35" s="91"/>
      <c r="AB35" s="97"/>
      <c r="AC35" s="663"/>
      <c r="AD35" s="114"/>
      <c r="AE35" s="91"/>
      <c r="AF35" s="114"/>
      <c r="AG35" s="663"/>
      <c r="AH35" s="89"/>
      <c r="AI35" s="663"/>
      <c r="AJ35" s="91"/>
      <c r="AK35" s="207"/>
      <c r="AL35" s="302"/>
      <c r="AM35" s="207"/>
      <c r="AN35" s="302"/>
      <c r="AO35" s="91"/>
      <c r="AP35" s="89"/>
      <c r="AQ35" s="204"/>
      <c r="AR35" s="91"/>
      <c r="AS35" s="91"/>
      <c r="AT35" s="91"/>
      <c r="AU35" s="91"/>
      <c r="AV35" s="91"/>
      <c r="AW35" s="91"/>
      <c r="AX35" s="91"/>
      <c r="AY35" s="91"/>
      <c r="AZ35" s="91"/>
      <c r="BA35" s="91"/>
      <c r="BB35" s="91"/>
      <c r="BC35" s="91"/>
      <c r="BD35" s="91"/>
      <c r="BE35" s="91"/>
      <c r="BF35" s="91"/>
      <c r="BG35" s="91"/>
      <c r="BH35" s="91"/>
      <c r="BI35" s="91"/>
      <c r="BJ35" s="91"/>
      <c r="BK35" s="91"/>
      <c r="BL35" s="91"/>
      <c r="BM35" s="91"/>
      <c r="BN35" s="91"/>
      <c r="BO35" s="91"/>
      <c r="BP35" s="91"/>
      <c r="BQ35" s="91"/>
      <c r="BR35" s="91"/>
      <c r="BS35" s="91"/>
      <c r="BT35" s="91"/>
      <c r="BU35" s="91"/>
      <c r="BV35" s="91"/>
      <c r="BW35" s="91"/>
      <c r="BX35" s="91"/>
      <c r="BY35" s="91"/>
      <c r="BZ35" s="91"/>
      <c r="CA35" s="91"/>
      <c r="CB35" s="91"/>
      <c r="CC35" s="91"/>
      <c r="CD35" s="91"/>
      <c r="CE35" s="91"/>
      <c r="CF35" s="91"/>
      <c r="CG35" s="91"/>
      <c r="CH35" s="91"/>
      <c r="CI35" s="91"/>
      <c r="CJ35" s="91"/>
      <c r="CK35" s="91"/>
      <c r="CL35" s="91"/>
      <c r="CM35" s="91"/>
      <c r="CN35" s="91"/>
    </row>
    <row r="36" spans="1:92" ht="15.75" thickBot="1">
      <c r="B36" s="1881" t="s">
        <v>444</v>
      </c>
      <c r="C36" s="1814" t="s">
        <v>445</v>
      </c>
      <c r="D36" s="2081">
        <v>110</v>
      </c>
      <c r="E36" s="55"/>
      <c r="H36" s="66"/>
      <c r="I36" s="55"/>
      <c r="J36" s="66"/>
      <c r="K36" s="55"/>
      <c r="L36" s="66"/>
      <c r="M36" s="129"/>
      <c r="N36" s="91"/>
      <c r="O36" s="114"/>
      <c r="P36" s="558"/>
      <c r="Q36" s="663"/>
      <c r="R36" s="91"/>
      <c r="S36" s="1445"/>
      <c r="T36" s="164"/>
      <c r="U36" s="1466"/>
      <c r="V36" s="91"/>
      <c r="W36" s="87"/>
      <c r="X36" s="164"/>
      <c r="Y36" s="89"/>
      <c r="Z36" s="91"/>
      <c r="AA36" s="91"/>
      <c r="AB36" s="97"/>
      <c r="AC36" s="663"/>
      <c r="AD36" s="114"/>
      <c r="AE36" s="91"/>
      <c r="AF36" s="114"/>
      <c r="AG36" s="91"/>
      <c r="AH36" s="89"/>
      <c r="AI36" s="663"/>
      <c r="AJ36" s="87"/>
      <c r="AK36" s="1467"/>
      <c r="AL36" s="1468"/>
      <c r="AM36" s="1448"/>
      <c r="AN36" s="301"/>
      <c r="AO36" s="91"/>
      <c r="AP36" s="91"/>
      <c r="AQ36" s="91"/>
      <c r="AR36" s="91"/>
      <c r="AS36" s="91"/>
      <c r="AT36" s="91"/>
      <c r="AU36" s="91"/>
      <c r="AV36" s="91"/>
      <c r="AW36" s="91"/>
      <c r="AX36" s="91"/>
      <c r="AY36" s="91"/>
      <c r="AZ36" s="91"/>
      <c r="BA36" s="91"/>
      <c r="BB36" s="91"/>
      <c r="BC36" s="91"/>
      <c r="BD36" s="91"/>
      <c r="BE36" s="91"/>
      <c r="BF36" s="91"/>
      <c r="BG36" s="91"/>
      <c r="BH36" s="91"/>
      <c r="BI36" s="91"/>
      <c r="BJ36" s="91"/>
      <c r="BK36" s="91"/>
      <c r="BL36" s="91"/>
      <c r="BM36" s="91"/>
      <c r="BN36" s="91"/>
      <c r="BO36" s="91"/>
      <c r="BP36" s="91"/>
      <c r="BQ36" s="91"/>
      <c r="BR36" s="91"/>
      <c r="BS36" s="91"/>
      <c r="BT36" s="91"/>
      <c r="BU36" s="91"/>
      <c r="BV36" s="91"/>
      <c r="BW36" s="91"/>
      <c r="BX36" s="91"/>
      <c r="BY36" s="91"/>
      <c r="BZ36" s="91"/>
      <c r="CA36" s="91"/>
      <c r="CB36" s="91"/>
      <c r="CC36" s="91"/>
      <c r="CD36" s="91"/>
      <c r="CE36" s="91"/>
      <c r="CF36" s="91"/>
      <c r="CG36" s="91"/>
      <c r="CH36" s="91"/>
      <c r="CI36" s="91"/>
      <c r="CJ36" s="91"/>
      <c r="CK36" s="91"/>
      <c r="CL36" s="91"/>
      <c r="CM36" s="91"/>
      <c r="CN36" s="91"/>
    </row>
    <row r="37" spans="1:92" ht="15.75" thickBot="1">
      <c r="B37" s="757" t="s">
        <v>425</v>
      </c>
      <c r="C37" s="2161"/>
      <c r="D37" s="2228">
        <f>D33+D34+D35+D36+195+10</f>
        <v>570</v>
      </c>
      <c r="E37" s="2229" t="s">
        <v>687</v>
      </c>
      <c r="F37" s="2202"/>
      <c r="G37" s="38"/>
      <c r="H37" s="38"/>
      <c r="I37" s="2229" t="s">
        <v>531</v>
      </c>
      <c r="J37" s="38"/>
      <c r="K37" s="38"/>
      <c r="L37" s="45"/>
      <c r="M37" s="106"/>
      <c r="N37" s="91"/>
      <c r="O37" s="114"/>
      <c r="P37" s="164"/>
      <c r="Q37" s="663"/>
      <c r="R37" s="91"/>
      <c r="S37" s="1445"/>
      <c r="T37" s="164"/>
      <c r="U37" s="665"/>
      <c r="V37" s="91"/>
      <c r="W37" s="102"/>
      <c r="X37" s="164"/>
      <c r="Y37" s="663"/>
      <c r="Z37" s="91"/>
      <c r="AA37" s="91"/>
      <c r="AB37" s="1445"/>
      <c r="AC37" s="665"/>
      <c r="AD37" s="114"/>
      <c r="AE37" s="663"/>
      <c r="AF37" s="114"/>
      <c r="AG37" s="91"/>
      <c r="AH37" s="89"/>
      <c r="AI37" s="663"/>
      <c r="AJ37" s="87"/>
      <c r="AK37" s="86"/>
      <c r="AL37" s="123"/>
      <c r="AM37" s="164"/>
      <c r="AN37" s="30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91"/>
      <c r="BE37" s="91"/>
      <c r="BF37" s="91"/>
      <c r="BG37" s="91"/>
      <c r="BH37" s="91"/>
      <c r="BI37" s="91"/>
      <c r="BJ37" s="91"/>
      <c r="BK37" s="91"/>
      <c r="BL37" s="91"/>
      <c r="BM37" s="91"/>
      <c r="BN37" s="91"/>
      <c r="BO37" s="91"/>
      <c r="BP37" s="91"/>
      <c r="BQ37" s="91"/>
      <c r="BR37" s="91"/>
      <c r="BS37" s="91"/>
      <c r="BT37" s="91"/>
      <c r="BU37" s="91"/>
      <c r="BV37" s="91"/>
      <c r="BW37" s="91"/>
      <c r="BX37" s="91"/>
      <c r="BY37" s="91"/>
      <c r="BZ37" s="91"/>
      <c r="CA37" s="91"/>
      <c r="CB37" s="91"/>
      <c r="CC37" s="91"/>
      <c r="CD37" s="91"/>
      <c r="CE37" s="91"/>
      <c r="CF37" s="91"/>
      <c r="CG37" s="91"/>
      <c r="CH37" s="91"/>
      <c r="CI37" s="91"/>
      <c r="CJ37" s="91"/>
      <c r="CK37" s="91"/>
      <c r="CL37" s="91"/>
      <c r="CM37" s="91"/>
      <c r="CN37" s="91"/>
    </row>
    <row r="38" spans="1:92" ht="15.75" thickBot="1">
      <c r="B38" s="2130"/>
      <c r="C38" s="2131" t="s">
        <v>152</v>
      </c>
      <c r="D38" s="2123"/>
      <c r="E38" s="789" t="s">
        <v>118</v>
      </c>
      <c r="F38" s="2132" t="s">
        <v>119</v>
      </c>
      <c r="G38" s="169" t="s">
        <v>118</v>
      </c>
      <c r="H38" s="2225" t="s">
        <v>119</v>
      </c>
      <c r="I38" s="169" t="s">
        <v>118</v>
      </c>
      <c r="J38" s="2132" t="s">
        <v>119</v>
      </c>
      <c r="K38" s="169" t="s">
        <v>118</v>
      </c>
      <c r="L38" s="2225" t="s">
        <v>119</v>
      </c>
      <c r="M38" s="209"/>
      <c r="N38" s="91"/>
      <c r="O38" s="206"/>
      <c r="P38" s="164"/>
      <c r="Q38" s="666"/>
      <c r="R38" s="91"/>
      <c r="S38" s="1445"/>
      <c r="T38" s="164"/>
      <c r="U38" s="662"/>
      <c r="V38" s="91"/>
      <c r="W38" s="89"/>
      <c r="X38" s="106"/>
      <c r="Y38" s="91"/>
      <c r="Z38" s="91"/>
      <c r="AA38" s="91"/>
      <c r="AB38" s="1445"/>
      <c r="AC38" s="1446"/>
      <c r="AD38" s="114"/>
      <c r="AE38" s="91"/>
      <c r="AF38" s="114"/>
      <c r="AG38" s="91"/>
      <c r="AH38" s="87"/>
      <c r="AI38" s="663"/>
      <c r="AJ38" s="87"/>
      <c r="AK38" s="86"/>
      <c r="AL38" s="123"/>
      <c r="AM38" s="164"/>
      <c r="AN38" s="301"/>
      <c r="AO38" s="91"/>
      <c r="AP38" s="91"/>
      <c r="AQ38" s="91"/>
      <c r="AR38" s="91"/>
      <c r="AS38" s="91"/>
      <c r="AT38" s="91"/>
      <c r="AU38" s="91"/>
      <c r="AV38" s="91"/>
      <c r="AW38" s="91"/>
      <c r="AX38" s="91"/>
      <c r="AY38" s="91"/>
      <c r="AZ38" s="91"/>
      <c r="BA38" s="91"/>
      <c r="BB38" s="91"/>
      <c r="BC38" s="91"/>
      <c r="BD38" s="91"/>
      <c r="BE38" s="91"/>
      <c r="BF38" s="91"/>
      <c r="BG38" s="91"/>
      <c r="BH38" s="91"/>
      <c r="BI38" s="91"/>
      <c r="BJ38" s="91"/>
      <c r="BK38" s="91"/>
      <c r="BL38" s="91"/>
      <c r="BM38" s="91"/>
      <c r="BN38" s="91"/>
      <c r="BO38" s="91"/>
      <c r="BP38" s="91"/>
      <c r="BQ38" s="91"/>
      <c r="BR38" s="91"/>
      <c r="BS38" s="91"/>
      <c r="BT38" s="91"/>
      <c r="BU38" s="91"/>
      <c r="BV38" s="91"/>
      <c r="BW38" s="91"/>
      <c r="BX38" s="91"/>
      <c r="BY38" s="91"/>
      <c r="BZ38" s="91"/>
      <c r="CA38" s="91"/>
      <c r="CB38" s="91"/>
      <c r="CC38" s="91"/>
      <c r="CD38" s="91"/>
      <c r="CE38" s="91"/>
      <c r="CF38" s="91"/>
      <c r="CG38" s="91"/>
      <c r="CH38" s="91"/>
      <c r="CI38" s="91"/>
      <c r="CJ38" s="91"/>
      <c r="CK38" s="91"/>
      <c r="CL38" s="91"/>
      <c r="CM38" s="91"/>
      <c r="CN38" s="91"/>
    </row>
    <row r="39" spans="1:92">
      <c r="B39" s="2230" t="s">
        <v>377</v>
      </c>
      <c r="C39" s="2231" t="s">
        <v>396</v>
      </c>
      <c r="D39" s="2089">
        <v>60</v>
      </c>
      <c r="E39" s="51" t="s">
        <v>76</v>
      </c>
      <c r="F39" s="2232">
        <v>40</v>
      </c>
      <c r="G39" s="291" t="s">
        <v>107</v>
      </c>
      <c r="H39" s="2211">
        <v>7.5</v>
      </c>
      <c r="I39" s="51" t="s">
        <v>151</v>
      </c>
      <c r="J39" s="2233">
        <v>88.4</v>
      </c>
      <c r="K39" s="291" t="s">
        <v>181</v>
      </c>
      <c r="L39" s="2234">
        <v>2</v>
      </c>
      <c r="M39" s="118"/>
      <c r="N39" s="91"/>
      <c r="O39" s="114"/>
      <c r="P39" s="1448"/>
      <c r="Q39" s="1453"/>
      <c r="R39" s="91"/>
      <c r="S39" s="114"/>
      <c r="T39" s="91"/>
      <c r="U39" s="1469"/>
      <c r="V39" s="91"/>
      <c r="W39" s="87"/>
      <c r="X39" s="164"/>
      <c r="Y39" s="663"/>
      <c r="Z39" s="91"/>
      <c r="AA39" s="91"/>
      <c r="AB39" s="97"/>
      <c r="AC39" s="91"/>
      <c r="AD39" s="114"/>
      <c r="AE39" s="663"/>
      <c r="AF39" s="114"/>
      <c r="AG39" s="91"/>
      <c r="AH39" s="87"/>
      <c r="AI39" s="663"/>
      <c r="AJ39" s="87"/>
      <c r="AK39" s="86"/>
      <c r="AL39" s="123"/>
      <c r="AM39" s="164"/>
      <c r="AN39" s="301"/>
      <c r="AO39" s="91"/>
      <c r="AP39" s="91"/>
      <c r="AQ39" s="91"/>
      <c r="AR39" s="91"/>
      <c r="AS39" s="284"/>
      <c r="AT39" s="91"/>
      <c r="AU39" s="91"/>
      <c r="AV39" s="91"/>
      <c r="AW39" s="91"/>
      <c r="AX39" s="91"/>
      <c r="AY39" s="91"/>
      <c r="AZ39" s="91"/>
      <c r="BA39" s="91"/>
      <c r="BB39" s="91"/>
      <c r="BC39" s="91"/>
      <c r="BD39" s="91"/>
      <c r="BE39" s="91"/>
      <c r="BF39" s="91"/>
      <c r="BG39" s="91"/>
      <c r="BH39" s="91"/>
      <c r="BI39" s="91"/>
      <c r="BJ39" s="91"/>
      <c r="BK39" s="91"/>
      <c r="BL39" s="91"/>
      <c r="BM39" s="91"/>
      <c r="BN39" s="91"/>
      <c r="BO39" s="91"/>
      <c r="BP39" s="91"/>
      <c r="BQ39" s="91"/>
      <c r="BR39" s="91"/>
      <c r="BS39" s="91"/>
      <c r="BT39" s="91"/>
      <c r="BU39" s="91"/>
      <c r="BV39" s="91"/>
      <c r="BW39" s="91"/>
      <c r="BX39" s="91"/>
      <c r="BY39" s="91"/>
      <c r="BZ39" s="91"/>
      <c r="CA39" s="91"/>
      <c r="CB39" s="91"/>
      <c r="CC39" s="91"/>
      <c r="CD39" s="91"/>
      <c r="CE39" s="91"/>
      <c r="CF39" s="91"/>
      <c r="CG39" s="91"/>
      <c r="CH39" s="91"/>
      <c r="CI39" s="91"/>
      <c r="CJ39" s="91"/>
      <c r="CK39" s="91"/>
      <c r="CL39" s="91"/>
      <c r="CM39" s="91"/>
      <c r="CN39" s="91"/>
    </row>
    <row r="40" spans="1:92">
      <c r="B40" s="1961" t="s">
        <v>653</v>
      </c>
      <c r="C40" s="2235" t="s">
        <v>612</v>
      </c>
      <c r="D40" s="235">
        <v>250</v>
      </c>
      <c r="E40" s="2134" t="s">
        <v>116</v>
      </c>
      <c r="F40" s="1836">
        <v>25</v>
      </c>
      <c r="G40" s="1814" t="s">
        <v>60</v>
      </c>
      <c r="H40" s="2236">
        <v>2.5</v>
      </c>
      <c r="I40" s="2237" t="s">
        <v>74</v>
      </c>
      <c r="J40" s="2238">
        <v>18</v>
      </c>
      <c r="K40" s="1814" t="s">
        <v>182</v>
      </c>
      <c r="L40" s="2239">
        <v>0.01</v>
      </c>
      <c r="M40" s="1440"/>
      <c r="N40" s="91"/>
      <c r="O40" s="114"/>
      <c r="P40" s="164"/>
      <c r="Q40" s="1470"/>
      <c r="R40" s="91"/>
      <c r="S40" s="91"/>
      <c r="T40" s="91"/>
      <c r="U40" s="91"/>
      <c r="V40" s="91"/>
      <c r="W40" s="87"/>
      <c r="X40" s="164"/>
      <c r="Y40" s="663"/>
      <c r="Z40" s="91"/>
      <c r="AA40" s="91"/>
      <c r="AB40" s="1445"/>
      <c r="AC40" s="91"/>
      <c r="AD40" s="87"/>
      <c r="AE40" s="91"/>
      <c r="AF40" s="114"/>
      <c r="AG40" s="91"/>
      <c r="AH40" s="87"/>
      <c r="AI40" s="663"/>
      <c r="AJ40" s="87"/>
      <c r="AK40" s="86"/>
      <c r="AL40" s="123"/>
      <c r="AM40" s="164"/>
      <c r="AN40" s="301"/>
      <c r="AO40" s="91"/>
      <c r="AP40" s="91"/>
      <c r="AQ40" s="91"/>
      <c r="AR40" s="91"/>
      <c r="AS40" s="284"/>
      <c r="AT40" s="97"/>
      <c r="AU40" s="97"/>
      <c r="AV40" s="91"/>
      <c r="AW40" s="114"/>
      <c r="AX40" s="100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</row>
    <row r="41" spans="1:92">
      <c r="B41" s="2240"/>
      <c r="C41" s="2235" t="s">
        <v>613</v>
      </c>
      <c r="D41" s="2160"/>
      <c r="E41" s="2134" t="s">
        <v>53</v>
      </c>
      <c r="F41" s="1836">
        <v>16</v>
      </c>
      <c r="G41" s="1814" t="s">
        <v>87</v>
      </c>
      <c r="H41" s="2236">
        <v>0.01</v>
      </c>
      <c r="I41" s="2134" t="s">
        <v>90</v>
      </c>
      <c r="J41" s="2238">
        <v>12</v>
      </c>
      <c r="K41" s="1814" t="s">
        <v>183</v>
      </c>
      <c r="L41" s="2239">
        <v>0.01</v>
      </c>
      <c r="M41" s="91"/>
      <c r="N41" s="91"/>
      <c r="O41" s="114"/>
      <c r="P41" s="670"/>
      <c r="Q41" s="666"/>
      <c r="R41" s="91"/>
      <c r="S41" s="91"/>
      <c r="T41" s="91"/>
      <c r="U41" s="91"/>
      <c r="V41" s="91"/>
      <c r="W41" s="89"/>
      <c r="X41" s="558"/>
      <c r="Y41" s="666"/>
      <c r="Z41" s="91"/>
      <c r="AA41" s="91"/>
      <c r="AB41" s="1445"/>
      <c r="AC41" s="91"/>
      <c r="AD41" s="114"/>
      <c r="AE41" s="91"/>
      <c r="AF41" s="114"/>
      <c r="AG41" s="91"/>
      <c r="AH41" s="87"/>
      <c r="AI41" s="663"/>
      <c r="AJ41" s="730"/>
      <c r="AK41" s="90"/>
      <c r="AL41" s="127"/>
      <c r="AM41" s="164"/>
      <c r="AN41" s="301"/>
      <c r="AO41" s="91"/>
      <c r="AP41" s="91"/>
      <c r="AQ41" s="91"/>
      <c r="AR41" s="91"/>
      <c r="AS41" s="148"/>
      <c r="AT41" s="207"/>
      <c r="AU41" s="209"/>
      <c r="AV41" s="91"/>
      <c r="AW41" s="114"/>
      <c r="AX41" s="100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1"/>
      <c r="BM41" s="91"/>
      <c r="BN41" s="91"/>
      <c r="BO41" s="91"/>
      <c r="BP41" s="91"/>
      <c r="BQ41" s="91"/>
      <c r="BR41" s="91"/>
      <c r="BS41" s="91"/>
      <c r="BT41" s="91"/>
      <c r="BU41" s="91"/>
      <c r="BV41" s="91"/>
      <c r="BW41" s="91"/>
      <c r="BX41" s="91"/>
      <c r="BY41" s="91"/>
      <c r="BZ41" s="91"/>
      <c r="CA41" s="91"/>
      <c r="CB41" s="91"/>
      <c r="CC41" s="91"/>
      <c r="CD41" s="91"/>
      <c r="CE41" s="91"/>
      <c r="CF41" s="91"/>
      <c r="CG41" s="91"/>
      <c r="CH41" s="91"/>
      <c r="CI41" s="91"/>
      <c r="CJ41" s="91"/>
      <c r="CK41" s="91"/>
      <c r="CL41" s="91"/>
      <c r="CM41" s="91"/>
      <c r="CN41" s="91"/>
    </row>
    <row r="42" spans="1:92">
      <c r="B42" s="2241" t="s">
        <v>434</v>
      </c>
      <c r="C42" s="2181" t="s">
        <v>257</v>
      </c>
      <c r="D42" s="198" t="s">
        <v>307</v>
      </c>
      <c r="E42" s="2134" t="s">
        <v>74</v>
      </c>
      <c r="F42" s="1836">
        <v>10</v>
      </c>
      <c r="G42" s="1814" t="s">
        <v>63</v>
      </c>
      <c r="H42" s="2242">
        <v>1.6</v>
      </c>
      <c r="I42" s="2134" t="s">
        <v>107</v>
      </c>
      <c r="J42" s="2238">
        <v>10</v>
      </c>
      <c r="K42" s="1814" t="s">
        <v>249</v>
      </c>
      <c r="L42" s="2239">
        <v>0.01</v>
      </c>
      <c r="M42" s="209"/>
      <c r="N42" s="91"/>
      <c r="O42" s="114"/>
      <c r="P42" s="164"/>
      <c r="Q42" s="663"/>
      <c r="R42" s="91"/>
      <c r="S42" s="86"/>
      <c r="T42" s="91"/>
      <c r="U42" s="91"/>
      <c r="V42" s="91"/>
      <c r="W42" s="87"/>
      <c r="X42" s="164"/>
      <c r="Y42" s="662"/>
      <c r="Z42" s="91"/>
      <c r="AA42" s="91"/>
      <c r="AB42" s="1445"/>
      <c r="AC42" s="1466"/>
      <c r="AD42" s="114"/>
      <c r="AE42" s="91"/>
      <c r="AF42" s="114"/>
      <c r="AG42" s="91"/>
      <c r="AH42" s="87"/>
      <c r="AI42" s="663"/>
      <c r="AJ42" s="730"/>
      <c r="AK42" s="86"/>
      <c r="AL42" s="127"/>
      <c r="AM42" s="164"/>
      <c r="AN42" s="301"/>
      <c r="AO42" s="91"/>
      <c r="AP42" s="91"/>
      <c r="AQ42" s="91"/>
      <c r="AR42" s="91"/>
      <c r="AS42" s="87"/>
      <c r="AT42" s="86"/>
      <c r="AU42" s="118"/>
      <c r="AV42" s="91"/>
      <c r="AW42" s="114"/>
      <c r="AX42" s="100"/>
      <c r="AY42" s="91"/>
      <c r="AZ42" s="91"/>
      <c r="BA42" s="91"/>
      <c r="BB42" s="91"/>
      <c r="BC42" s="91"/>
      <c r="BD42" s="91"/>
      <c r="BE42" s="91"/>
      <c r="BF42" s="91"/>
      <c r="BG42" s="91"/>
      <c r="BH42" s="91"/>
      <c r="BI42" s="91"/>
      <c r="BJ42" s="91"/>
      <c r="BK42" s="91"/>
      <c r="BL42" s="91"/>
      <c r="BM42" s="91"/>
      <c r="BN42" s="91"/>
      <c r="BO42" s="91"/>
      <c r="BP42" s="91"/>
      <c r="BQ42" s="91"/>
      <c r="BR42" s="91"/>
      <c r="BS42" s="91"/>
      <c r="BT42" s="91"/>
      <c r="BU42" s="91"/>
      <c r="BV42" s="91"/>
      <c r="BW42" s="91"/>
      <c r="BX42" s="91"/>
      <c r="BY42" s="91"/>
      <c r="BZ42" s="91"/>
      <c r="CA42" s="91"/>
      <c r="CB42" s="91"/>
      <c r="CC42" s="91"/>
      <c r="CD42" s="91"/>
      <c r="CE42" s="91"/>
      <c r="CF42" s="91"/>
      <c r="CG42" s="91"/>
      <c r="CH42" s="91"/>
      <c r="CI42" s="91"/>
      <c r="CJ42" s="91"/>
      <c r="CK42" s="91"/>
      <c r="CL42" s="91"/>
      <c r="CM42" s="91"/>
      <c r="CN42" s="91"/>
    </row>
    <row r="43" spans="1:92" ht="15.75" thickBot="1">
      <c r="B43" s="2243"/>
      <c r="C43" s="292" t="s">
        <v>258</v>
      </c>
      <c r="D43" s="2244"/>
      <c r="E43" s="2134" t="s">
        <v>290</v>
      </c>
      <c r="F43" s="1836">
        <v>10</v>
      </c>
      <c r="G43" s="2185" t="s">
        <v>373</v>
      </c>
      <c r="H43" s="2236">
        <v>1</v>
      </c>
      <c r="I43" s="2245" t="s">
        <v>92</v>
      </c>
      <c r="J43" s="2246">
        <v>5</v>
      </c>
      <c r="K43" s="307" t="s">
        <v>63</v>
      </c>
      <c r="L43" s="2247">
        <v>0.48</v>
      </c>
      <c r="M43" s="1471"/>
      <c r="N43" s="91"/>
      <c r="O43" s="114"/>
      <c r="P43" s="1448"/>
      <c r="Q43" s="666"/>
      <c r="R43" s="91"/>
      <c r="S43" s="86"/>
      <c r="T43" s="670"/>
      <c r="U43" s="663"/>
      <c r="V43" s="91"/>
      <c r="W43" s="114"/>
      <c r="X43" s="1456"/>
      <c r="Y43" s="1457"/>
      <c r="Z43" s="91"/>
      <c r="AA43" s="91"/>
      <c r="AB43" s="1445"/>
      <c r="AC43" s="91"/>
      <c r="AD43" s="206"/>
      <c r="AE43" s="91"/>
      <c r="AF43" s="114"/>
      <c r="AG43" s="663"/>
      <c r="AH43" s="87"/>
      <c r="AI43" s="663"/>
      <c r="AJ43" s="730"/>
      <c r="AK43" s="86"/>
      <c r="AL43" s="127"/>
      <c r="AM43" s="164"/>
      <c r="AN43" s="301"/>
      <c r="AO43" s="91"/>
      <c r="AP43" s="91"/>
      <c r="AQ43" s="91"/>
      <c r="AR43" s="91"/>
      <c r="AS43" s="87"/>
      <c r="AT43" s="86"/>
      <c r="AU43" s="118"/>
      <c r="AV43" s="91"/>
      <c r="AW43" s="114"/>
      <c r="AX43" s="102"/>
      <c r="AY43" s="91"/>
      <c r="AZ43" s="91"/>
      <c r="BA43" s="91"/>
      <c r="BB43" s="91"/>
      <c r="BC43" s="91"/>
      <c r="BD43" s="91"/>
      <c r="BE43" s="91"/>
      <c r="BF43" s="91"/>
      <c r="BG43" s="91"/>
      <c r="BH43" s="91"/>
      <c r="BI43" s="91"/>
      <c r="BJ43" s="91"/>
      <c r="BK43" s="91"/>
      <c r="BL43" s="91"/>
      <c r="BM43" s="91"/>
      <c r="BN43" s="91"/>
      <c r="BO43" s="91"/>
      <c r="BP43" s="91"/>
      <c r="BQ43" s="91"/>
      <c r="BR43" s="91"/>
      <c r="BS43" s="91"/>
      <c r="BT43" s="91"/>
      <c r="BU43" s="91"/>
      <c r="BV43" s="91"/>
      <c r="BW43" s="91"/>
      <c r="BX43" s="91"/>
      <c r="BY43" s="91"/>
      <c r="BZ43" s="91"/>
      <c r="CA43" s="91"/>
      <c r="CB43" s="91"/>
      <c r="CC43" s="91"/>
      <c r="CD43" s="91"/>
      <c r="CE43" s="91"/>
      <c r="CF43" s="91"/>
      <c r="CG43" s="91"/>
      <c r="CH43" s="91"/>
      <c r="CI43" s="91"/>
      <c r="CJ43" s="91"/>
      <c r="CK43" s="91"/>
      <c r="CL43" s="91"/>
      <c r="CM43" s="91"/>
      <c r="CN43" s="91"/>
    </row>
    <row r="44" spans="1:92" ht="16.5" thickBot="1">
      <c r="A44" s="79"/>
      <c r="B44" s="1808" t="s">
        <v>638</v>
      </c>
      <c r="C44" s="1984" t="s">
        <v>394</v>
      </c>
      <c r="D44" s="235" t="s">
        <v>607</v>
      </c>
      <c r="E44" s="171" t="s">
        <v>83</v>
      </c>
      <c r="F44" s="2248">
        <v>5</v>
      </c>
      <c r="G44" s="307" t="s">
        <v>82</v>
      </c>
      <c r="H44" s="2249">
        <v>200</v>
      </c>
      <c r="I44" s="2250" t="s">
        <v>688</v>
      </c>
      <c r="J44" s="38"/>
      <c r="K44" s="38"/>
      <c r="L44" s="45"/>
      <c r="M44" s="123"/>
      <c r="N44" s="91"/>
      <c r="O44" s="114"/>
      <c r="P44" s="1448"/>
      <c r="Q44" s="666"/>
      <c r="R44" s="91"/>
      <c r="S44" s="89"/>
      <c r="T44" s="164"/>
      <c r="U44" s="663"/>
      <c r="V44" s="91"/>
      <c r="W44" s="91"/>
      <c r="X44" s="91"/>
      <c r="Y44" s="91"/>
      <c r="Z44" s="91"/>
      <c r="AA44" s="91"/>
      <c r="AB44" s="1445"/>
      <c r="AC44" s="91"/>
      <c r="AD44" s="114"/>
      <c r="AE44" s="663"/>
      <c r="AF44" s="114"/>
      <c r="AG44" s="91"/>
      <c r="AH44" s="87"/>
      <c r="AI44" s="663"/>
      <c r="AJ44" s="730"/>
      <c r="AK44" s="86"/>
      <c r="AL44" s="118"/>
      <c r="AM44" s="672"/>
      <c r="AN44" s="301"/>
      <c r="AO44" s="91"/>
      <c r="AP44" s="91"/>
      <c r="AQ44" s="91"/>
      <c r="AR44" s="91"/>
      <c r="AS44" s="87"/>
      <c r="AT44" s="86"/>
      <c r="AU44" s="118"/>
      <c r="AV44" s="91"/>
      <c r="AW44" s="114"/>
      <c r="AX44" s="108"/>
      <c r="AY44" s="91"/>
      <c r="AZ44" s="91"/>
      <c r="BA44" s="91"/>
      <c r="BB44" s="91"/>
      <c r="BC44" s="91"/>
      <c r="BD44" s="91"/>
      <c r="BE44" s="91"/>
      <c r="BF44" s="91"/>
      <c r="BG44" s="91"/>
      <c r="BH44" s="91"/>
      <c r="BI44" s="91"/>
      <c r="BJ44" s="91"/>
      <c r="BK44" s="91"/>
      <c r="BL44" s="91"/>
      <c r="BM44" s="91"/>
      <c r="BN44" s="91"/>
      <c r="BO44" s="91"/>
      <c r="BP44" s="91"/>
      <c r="BQ44" s="91"/>
      <c r="BR44" s="91"/>
      <c r="BS44" s="91"/>
      <c r="BT44" s="91"/>
      <c r="BU44" s="91"/>
      <c r="BV44" s="91"/>
      <c r="BW44" s="91"/>
      <c r="BX44" s="91"/>
      <c r="BY44" s="91"/>
      <c r="BZ44" s="91"/>
      <c r="CA44" s="91"/>
      <c r="CB44" s="91"/>
      <c r="CC44" s="91"/>
      <c r="CD44" s="91"/>
      <c r="CE44" s="91"/>
      <c r="CF44" s="91"/>
      <c r="CG44" s="91"/>
      <c r="CH44" s="91"/>
      <c r="CI44" s="91"/>
      <c r="CJ44" s="91"/>
      <c r="CK44" s="91"/>
      <c r="CL44" s="91"/>
      <c r="CM44" s="91"/>
      <c r="CN44" s="91"/>
    </row>
    <row r="45" spans="1:92" ht="15.75" thickBot="1">
      <c r="B45" s="1964" t="s">
        <v>414</v>
      </c>
      <c r="C45" s="1814" t="s">
        <v>413</v>
      </c>
      <c r="D45" s="1809">
        <v>200</v>
      </c>
      <c r="E45" s="195"/>
      <c r="F45" s="2251"/>
      <c r="G45" s="197" t="s">
        <v>180</v>
      </c>
      <c r="H45" s="45"/>
      <c r="I45" s="1841" t="s">
        <v>118</v>
      </c>
      <c r="J45" s="2169" t="s">
        <v>119</v>
      </c>
      <c r="K45" s="1841" t="s">
        <v>118</v>
      </c>
      <c r="L45" s="2204" t="s">
        <v>119</v>
      </c>
      <c r="M45" s="123"/>
      <c r="N45" s="91"/>
      <c r="O45" s="114"/>
      <c r="P45" s="164"/>
      <c r="Q45" s="663"/>
      <c r="R45" s="91"/>
      <c r="S45" s="114"/>
      <c r="T45" s="164"/>
      <c r="U45" s="671"/>
      <c r="V45" s="91"/>
      <c r="W45" s="91"/>
      <c r="X45" s="91"/>
      <c r="Y45" s="91"/>
      <c r="Z45" s="91"/>
      <c r="AA45" s="91"/>
      <c r="AB45" s="1445"/>
      <c r="AC45" s="91"/>
      <c r="AD45" s="639"/>
      <c r="AE45" s="663"/>
      <c r="AF45" s="114"/>
      <c r="AG45" s="663"/>
      <c r="AH45" s="87"/>
      <c r="AI45" s="663"/>
      <c r="AJ45" s="87"/>
      <c r="AK45" s="86"/>
      <c r="AL45" s="127"/>
      <c r="AM45" s="164"/>
      <c r="AN45" s="301"/>
      <c r="AO45" s="91"/>
      <c r="AP45" s="91"/>
      <c r="AQ45" s="91"/>
      <c r="AR45" s="91"/>
      <c r="AS45" s="87"/>
      <c r="AT45" s="86"/>
      <c r="AU45" s="118"/>
      <c r="AV45" s="91"/>
      <c r="AW45" s="114"/>
      <c r="AX45" s="104"/>
      <c r="AY45" s="91"/>
      <c r="AZ45" s="91"/>
      <c r="BA45" s="91"/>
      <c r="BB45" s="91"/>
      <c r="BC45" s="91"/>
      <c r="BD45" s="91"/>
      <c r="BE45" s="91"/>
      <c r="BF45" s="91"/>
      <c r="BG45" s="91"/>
      <c r="BH45" s="91"/>
      <c r="BI45" s="91"/>
      <c r="BJ45" s="91"/>
      <c r="BK45" s="91"/>
      <c r="BL45" s="91"/>
      <c r="BM45" s="91"/>
      <c r="BN45" s="91"/>
      <c r="BO45" s="91"/>
      <c r="BP45" s="91"/>
      <c r="BQ45" s="91"/>
      <c r="BR45" s="91"/>
      <c r="BS45" s="91"/>
      <c r="BT45" s="91"/>
      <c r="BU45" s="91"/>
      <c r="BV45" s="91"/>
      <c r="BW45" s="91"/>
      <c r="BX45" s="91"/>
      <c r="BY45" s="91"/>
      <c r="BZ45" s="91"/>
      <c r="CA45" s="91"/>
      <c r="CB45" s="91"/>
      <c r="CC45" s="91"/>
      <c r="CD45" s="91"/>
      <c r="CE45" s="91"/>
      <c r="CF45" s="91"/>
      <c r="CG45" s="91"/>
      <c r="CH45" s="91"/>
      <c r="CI45" s="91"/>
      <c r="CJ45" s="91"/>
      <c r="CK45" s="91"/>
      <c r="CL45" s="91"/>
      <c r="CM45" s="91"/>
      <c r="CN45" s="91"/>
    </row>
    <row r="46" spans="1:92" ht="16.5" thickBot="1">
      <c r="B46" s="2167" t="s">
        <v>8</v>
      </c>
      <c r="C46" s="1990" t="s">
        <v>9</v>
      </c>
      <c r="D46" s="1809">
        <v>70</v>
      </c>
      <c r="E46" s="2252" t="s">
        <v>393</v>
      </c>
      <c r="F46" s="2202"/>
      <c r="G46" s="789" t="s">
        <v>118</v>
      </c>
      <c r="H46" s="2132" t="s">
        <v>119</v>
      </c>
      <c r="I46" s="78" t="s">
        <v>120</v>
      </c>
      <c r="J46" s="2253">
        <v>30</v>
      </c>
      <c r="K46" s="2254" t="s">
        <v>260</v>
      </c>
      <c r="L46" s="2234">
        <v>0.2</v>
      </c>
      <c r="M46" s="123"/>
      <c r="N46" s="91"/>
      <c r="O46" s="114"/>
      <c r="P46" s="558"/>
      <c r="Q46" s="666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1445"/>
      <c r="AC46" s="1452"/>
      <c r="AD46" s="114"/>
      <c r="AE46" s="663"/>
      <c r="AF46" s="114"/>
      <c r="AG46" s="663"/>
      <c r="AH46" s="116"/>
      <c r="AI46" s="663"/>
      <c r="AJ46" s="176"/>
      <c r="AK46" s="176"/>
      <c r="AL46" s="220"/>
      <c r="AM46" s="164"/>
      <c r="AN46" s="301"/>
      <c r="AO46" s="91"/>
      <c r="AP46" s="91"/>
      <c r="AQ46" s="91"/>
      <c r="AR46" s="91"/>
      <c r="AS46" s="87"/>
      <c r="AT46" s="86"/>
      <c r="AU46" s="118"/>
      <c r="AV46" s="91"/>
      <c r="AW46" s="114"/>
      <c r="AX46" s="100"/>
      <c r="AY46" s="91"/>
      <c r="AZ46" s="91"/>
      <c r="BA46" s="91"/>
      <c r="BB46" s="91"/>
      <c r="BC46" s="91"/>
      <c r="BD46" s="91"/>
      <c r="BE46" s="91"/>
      <c r="BF46" s="91"/>
      <c r="BG46" s="91"/>
      <c r="BH46" s="91"/>
      <c r="BI46" s="91"/>
      <c r="BJ46" s="91"/>
      <c r="BK46" s="91"/>
      <c r="BL46" s="91"/>
      <c r="BM46" s="91"/>
      <c r="BN46" s="91"/>
      <c r="BO46" s="91"/>
      <c r="BP46" s="91"/>
      <c r="BQ46" s="91"/>
      <c r="BR46" s="91"/>
      <c r="BS46" s="91"/>
      <c r="BT46" s="91"/>
      <c r="BU46" s="91"/>
      <c r="BV46" s="91"/>
      <c r="BW46" s="91"/>
      <c r="BX46" s="91"/>
      <c r="BY46" s="91"/>
      <c r="BZ46" s="91"/>
      <c r="CA46" s="91"/>
      <c r="CB46" s="91"/>
      <c r="CC46" s="91"/>
      <c r="CD46" s="91"/>
      <c r="CE46" s="91"/>
      <c r="CF46" s="91"/>
      <c r="CG46" s="91"/>
      <c r="CH46" s="91"/>
      <c r="CI46" s="91"/>
      <c r="CJ46" s="91"/>
      <c r="CK46" s="91"/>
      <c r="CL46" s="91"/>
      <c r="CM46" s="91"/>
      <c r="CN46" s="91"/>
    </row>
    <row r="47" spans="1:92" ht="15.75">
      <c r="B47" s="2167" t="s">
        <v>8</v>
      </c>
      <c r="C47" s="1814" t="s">
        <v>395</v>
      </c>
      <c r="D47" s="1809">
        <v>50</v>
      </c>
      <c r="E47" s="288" t="s">
        <v>259</v>
      </c>
      <c r="F47" s="1674">
        <v>60</v>
      </c>
      <c r="G47" s="78" t="s">
        <v>53</v>
      </c>
      <c r="H47" s="2255">
        <v>176.56</v>
      </c>
      <c r="I47" s="281" t="s">
        <v>60</v>
      </c>
      <c r="J47" s="2256">
        <v>10</v>
      </c>
      <c r="K47" s="2257" t="s">
        <v>82</v>
      </c>
      <c r="L47" s="2258">
        <v>203</v>
      </c>
      <c r="M47" s="123"/>
      <c r="N47" s="91"/>
      <c r="O47" s="114"/>
      <c r="P47" s="670"/>
      <c r="Q47" s="1453"/>
      <c r="R47" s="91"/>
      <c r="S47" s="1444"/>
      <c r="T47" s="1444"/>
      <c r="U47" s="1439"/>
      <c r="V47" s="91"/>
      <c r="W47" s="91"/>
      <c r="X47" s="91"/>
      <c r="Y47" s="91"/>
      <c r="Z47" s="91"/>
      <c r="AA47" s="91"/>
      <c r="AB47" s="1445"/>
      <c r="AC47" s="662"/>
      <c r="AD47" s="114"/>
      <c r="AE47" s="91"/>
      <c r="AF47" s="114"/>
      <c r="AG47" s="663"/>
      <c r="AH47" s="91"/>
      <c r="AI47" s="663"/>
      <c r="AJ47" s="176"/>
      <c r="AK47" s="176"/>
      <c r="AL47" s="220"/>
      <c r="AM47" s="164"/>
      <c r="AN47" s="301"/>
      <c r="AO47" s="91"/>
      <c r="AP47" s="91"/>
      <c r="AQ47" s="91"/>
      <c r="AR47" s="91"/>
      <c r="AS47" s="87"/>
      <c r="AT47" s="86"/>
      <c r="AU47" s="118"/>
      <c r="AV47" s="91"/>
      <c r="AW47" s="114"/>
      <c r="AX47" s="87"/>
      <c r="AY47" s="91"/>
      <c r="AZ47" s="91"/>
      <c r="BA47" s="91"/>
      <c r="BB47" s="91"/>
      <c r="BC47" s="91"/>
      <c r="BD47" s="91"/>
      <c r="BE47" s="91"/>
      <c r="BF47" s="91"/>
      <c r="BG47" s="91"/>
      <c r="BH47" s="91"/>
      <c r="BI47" s="91"/>
      <c r="BJ47" s="91"/>
      <c r="BK47" s="91"/>
      <c r="BL47" s="91"/>
      <c r="BM47" s="91"/>
      <c r="BN47" s="91"/>
      <c r="BO47" s="91"/>
      <c r="BP47" s="91"/>
      <c r="BQ47" s="91"/>
      <c r="BR47" s="91"/>
      <c r="BS47" s="91"/>
      <c r="BT47" s="91"/>
      <c r="BU47" s="91"/>
      <c r="BV47" s="91"/>
      <c r="BW47" s="91"/>
      <c r="BX47" s="91"/>
      <c r="BY47" s="91"/>
      <c r="BZ47" s="91"/>
      <c r="CA47" s="91"/>
      <c r="CB47" s="91"/>
      <c r="CC47" s="91"/>
      <c r="CD47" s="91"/>
      <c r="CE47" s="91"/>
      <c r="CF47" s="91"/>
      <c r="CG47" s="91"/>
      <c r="CH47" s="91"/>
      <c r="CI47" s="91"/>
      <c r="CJ47" s="91"/>
      <c r="CK47" s="91"/>
      <c r="CL47" s="91"/>
      <c r="CM47" s="91"/>
      <c r="CN47" s="91"/>
    </row>
    <row r="48" spans="1:92" ht="16.5" thickBot="1">
      <c r="B48" s="757" t="s">
        <v>426</v>
      </c>
      <c r="C48" s="734"/>
      <c r="D48" s="763">
        <f>D39+D40+D45+D46+D47+70+50+160+20</f>
        <v>930</v>
      </c>
      <c r="E48" s="50"/>
      <c r="F48" s="68"/>
      <c r="G48" s="193" t="s">
        <v>83</v>
      </c>
      <c r="H48" s="2249">
        <v>10</v>
      </c>
      <c r="I48" s="195"/>
      <c r="J48" s="2251"/>
      <c r="K48" s="2251"/>
      <c r="L48" s="2259"/>
      <c r="M48" s="123"/>
      <c r="N48" s="91"/>
      <c r="O48" s="114"/>
      <c r="P48" s="164"/>
      <c r="Q48" s="663"/>
      <c r="R48" s="91"/>
      <c r="S48" s="284"/>
      <c r="T48" s="97"/>
      <c r="U48" s="147"/>
      <c r="V48" s="91"/>
      <c r="W48" s="91"/>
      <c r="X48" s="91"/>
      <c r="Y48" s="91"/>
      <c r="Z48" s="91"/>
      <c r="AA48" s="91"/>
      <c r="AB48" s="1445"/>
      <c r="AC48" s="662"/>
      <c r="AD48" s="114"/>
      <c r="AE48" s="663"/>
      <c r="AF48" s="114"/>
      <c r="AG48" s="91"/>
      <c r="AH48" s="91"/>
      <c r="AI48" s="663"/>
      <c r="AJ48" s="176"/>
      <c r="AK48" s="176"/>
      <c r="AL48" s="220"/>
      <c r="AM48" s="164"/>
      <c r="AN48" s="301"/>
      <c r="AO48" s="91"/>
      <c r="AP48" s="91"/>
      <c r="AQ48" s="91"/>
      <c r="AR48" s="91"/>
      <c r="AS48" s="87"/>
      <c r="AT48" s="90"/>
      <c r="AU48" s="118"/>
      <c r="AV48" s="91"/>
      <c r="AW48" s="114"/>
      <c r="AX48" s="87"/>
      <c r="AY48" s="91"/>
      <c r="AZ48" s="91"/>
      <c r="BA48" s="91"/>
      <c r="BB48" s="91"/>
      <c r="BC48" s="91"/>
      <c r="BD48" s="91"/>
      <c r="BE48" s="91"/>
      <c r="BF48" s="91"/>
      <c r="BG48" s="91"/>
      <c r="BH48" s="91"/>
      <c r="BI48" s="91"/>
      <c r="BJ48" s="91"/>
      <c r="BK48" s="91"/>
      <c r="BL48" s="91"/>
      <c r="BM48" s="91"/>
      <c r="BN48" s="91"/>
      <c r="BO48" s="91"/>
      <c r="BP48" s="91"/>
      <c r="BQ48" s="91"/>
      <c r="BR48" s="91"/>
      <c r="BS48" s="91"/>
      <c r="BT48" s="91"/>
      <c r="BU48" s="91"/>
      <c r="BV48" s="91"/>
      <c r="BW48" s="91"/>
      <c r="BX48" s="91"/>
      <c r="BY48" s="91"/>
      <c r="BZ48" s="91"/>
      <c r="CA48" s="91"/>
      <c r="CB48" s="91"/>
      <c r="CC48" s="91"/>
      <c r="CD48" s="91"/>
      <c r="CE48" s="91"/>
      <c r="CF48" s="91"/>
      <c r="CG48" s="91"/>
      <c r="CH48" s="91"/>
      <c r="CI48" s="91"/>
      <c r="CJ48" s="91"/>
      <c r="CK48" s="91"/>
      <c r="CL48" s="91"/>
      <c r="CM48" s="91"/>
      <c r="CN48" s="91"/>
    </row>
    <row r="49" spans="2:92" ht="15.75">
      <c r="M49" s="123"/>
      <c r="N49" s="91"/>
      <c r="O49" s="114"/>
      <c r="P49" s="164"/>
      <c r="Q49" s="663"/>
      <c r="R49" s="91"/>
      <c r="S49" s="114"/>
      <c r="T49" s="97"/>
      <c r="U49" s="97"/>
      <c r="V49" s="91"/>
      <c r="W49" s="91"/>
      <c r="X49" s="91"/>
      <c r="Y49" s="91"/>
      <c r="Z49" s="91"/>
      <c r="AA49" s="91"/>
      <c r="AB49" s="1459"/>
      <c r="AC49" s="663"/>
      <c r="AD49" s="114"/>
      <c r="AE49" s="91"/>
      <c r="AF49" s="114"/>
      <c r="AG49" s="663"/>
      <c r="AH49" s="91"/>
      <c r="AI49" s="663"/>
      <c r="AJ49" s="176"/>
      <c r="AK49" s="176"/>
      <c r="AL49" s="220"/>
      <c r="AM49" s="164"/>
      <c r="AN49" s="301"/>
      <c r="AO49" s="91"/>
      <c r="AP49" s="91"/>
      <c r="AQ49" s="91"/>
      <c r="AR49" s="91"/>
      <c r="AS49" s="87"/>
      <c r="AT49" s="86"/>
      <c r="AU49" s="118"/>
      <c r="AV49" s="91"/>
      <c r="AW49" s="114"/>
      <c r="AX49" s="91"/>
      <c r="AY49" s="91"/>
      <c r="AZ49" s="91"/>
      <c r="BA49" s="91"/>
      <c r="BB49" s="91"/>
      <c r="BC49" s="91"/>
      <c r="BD49" s="91"/>
      <c r="BE49" s="91"/>
      <c r="BF49" s="91"/>
      <c r="BG49" s="91"/>
      <c r="BH49" s="91"/>
      <c r="BI49" s="91"/>
      <c r="BJ49" s="91"/>
      <c r="BK49" s="91"/>
      <c r="BL49" s="91"/>
      <c r="BM49" s="91"/>
      <c r="BN49" s="91"/>
      <c r="BO49" s="91"/>
      <c r="BP49" s="91"/>
      <c r="BQ49" s="91"/>
      <c r="BR49" s="91"/>
      <c r="BS49" s="91"/>
      <c r="BT49" s="91"/>
      <c r="BU49" s="91"/>
      <c r="BV49" s="91"/>
      <c r="BW49" s="91"/>
      <c r="BX49" s="91"/>
      <c r="BY49" s="91"/>
      <c r="BZ49" s="91"/>
      <c r="CA49" s="91"/>
      <c r="CB49" s="91"/>
      <c r="CC49" s="91"/>
      <c r="CD49" s="91"/>
      <c r="CE49" s="91"/>
      <c r="CF49" s="91"/>
      <c r="CG49" s="91"/>
      <c r="CH49" s="91"/>
      <c r="CI49" s="91"/>
      <c r="CJ49" s="91"/>
      <c r="CK49" s="91"/>
      <c r="CL49" s="91"/>
      <c r="CM49" s="91"/>
      <c r="CN49" s="91"/>
    </row>
    <row r="50" spans="2:92" ht="15.75">
      <c r="M50" s="123"/>
      <c r="N50" s="91"/>
      <c r="O50" s="114"/>
      <c r="P50" s="672"/>
      <c r="Q50" s="663"/>
      <c r="R50" s="91"/>
      <c r="S50" s="91"/>
      <c r="T50" s="91"/>
      <c r="U50" s="147"/>
      <c r="V50" s="91"/>
      <c r="W50" s="91"/>
      <c r="X50" s="87"/>
      <c r="Y50" s="90"/>
      <c r="Z50" s="91"/>
      <c r="AA50" s="1444"/>
      <c r="AB50" s="114"/>
      <c r="AC50" s="662"/>
      <c r="AD50" s="91"/>
      <c r="AE50" s="663"/>
      <c r="AF50" s="114"/>
      <c r="AG50" s="91"/>
      <c r="AH50" s="91"/>
      <c r="AI50" s="663"/>
      <c r="AJ50" s="176"/>
      <c r="AK50" s="176"/>
      <c r="AL50" s="220"/>
      <c r="AM50" s="164"/>
      <c r="AN50" s="301"/>
      <c r="AO50" s="91"/>
      <c r="AP50" s="91"/>
      <c r="AQ50" s="91"/>
      <c r="AR50" s="91"/>
      <c r="AS50" s="87"/>
      <c r="AT50" s="86"/>
      <c r="AU50" s="118"/>
      <c r="AV50" s="91"/>
      <c r="AW50" s="114"/>
      <c r="AX50" s="91"/>
      <c r="AY50" s="91"/>
      <c r="AZ50" s="91"/>
      <c r="BA50" s="91"/>
      <c r="BB50" s="91"/>
      <c r="BC50" s="91"/>
      <c r="BD50" s="91"/>
      <c r="BE50" s="91"/>
      <c r="BF50" s="91"/>
      <c r="BG50" s="91"/>
      <c r="BH50" s="91"/>
      <c r="BI50" s="91"/>
      <c r="BJ50" s="91"/>
      <c r="BK50" s="91"/>
      <c r="BL50" s="91"/>
      <c r="BM50" s="91"/>
      <c r="BN50" s="91"/>
      <c r="BO50" s="91"/>
      <c r="BP50" s="91"/>
      <c r="BQ50" s="91"/>
      <c r="BR50" s="91"/>
      <c r="BS50" s="91"/>
      <c r="BT50" s="91"/>
      <c r="BU50" s="91"/>
      <c r="BV50" s="91"/>
      <c r="BW50" s="91"/>
      <c r="BX50" s="91"/>
      <c r="BY50" s="91"/>
      <c r="BZ50" s="91"/>
      <c r="CA50" s="91"/>
      <c r="CB50" s="91"/>
      <c r="CC50" s="91"/>
      <c r="CD50" s="91"/>
      <c r="CE50" s="91"/>
      <c r="CF50" s="91"/>
      <c r="CG50" s="91"/>
      <c r="CH50" s="91"/>
      <c r="CI50" s="91"/>
      <c r="CJ50" s="91"/>
      <c r="CK50" s="91"/>
      <c r="CL50" s="91"/>
      <c r="CM50" s="91"/>
      <c r="CN50" s="91"/>
    </row>
    <row r="51" spans="2:92" ht="15.75">
      <c r="M51" s="123"/>
      <c r="N51" s="91"/>
      <c r="O51" s="114"/>
      <c r="P51" s="164"/>
      <c r="Q51" s="663"/>
      <c r="R51" s="91"/>
      <c r="S51" s="91"/>
      <c r="T51" s="91"/>
      <c r="U51" s="147"/>
      <c r="V51" s="91"/>
      <c r="W51" s="91"/>
      <c r="X51" s="87"/>
      <c r="Y51" s="86"/>
      <c r="Z51" s="91"/>
      <c r="AA51" s="91"/>
      <c r="AB51" s="114"/>
      <c r="AC51" s="1453"/>
      <c r="AD51" s="91"/>
      <c r="AE51" s="663"/>
      <c r="AF51" s="87"/>
      <c r="AG51" s="91"/>
      <c r="AH51" s="91"/>
      <c r="AI51" s="663"/>
      <c r="AJ51" s="91"/>
      <c r="AK51" s="176"/>
      <c r="AL51" s="220"/>
      <c r="AM51" s="164"/>
      <c r="AN51" s="301"/>
      <c r="AO51" s="91"/>
      <c r="AP51" s="91"/>
      <c r="AQ51" s="91"/>
      <c r="AR51" s="91"/>
      <c r="AS51" s="87"/>
      <c r="AT51" s="86"/>
      <c r="AU51" s="118"/>
      <c r="AV51" s="91"/>
      <c r="AW51" s="114"/>
      <c r="AX51" s="91"/>
      <c r="AY51" s="91"/>
      <c r="AZ51" s="91"/>
      <c r="BA51" s="91"/>
      <c r="BB51" s="91"/>
      <c r="BC51" s="91"/>
      <c r="BD51" s="91"/>
      <c r="BE51" s="91"/>
      <c r="BF51" s="91"/>
      <c r="BG51" s="91"/>
      <c r="BH51" s="91"/>
      <c r="BI51" s="91"/>
      <c r="BJ51" s="91"/>
      <c r="BK51" s="91"/>
      <c r="BL51" s="91"/>
      <c r="BM51" s="91"/>
      <c r="BN51" s="91"/>
      <c r="BO51" s="91"/>
      <c r="BP51" s="91"/>
      <c r="BQ51" s="91"/>
      <c r="BR51" s="91"/>
      <c r="BS51" s="91"/>
      <c r="BT51" s="91"/>
      <c r="BU51" s="91"/>
      <c r="BV51" s="91"/>
      <c r="BW51" s="91"/>
      <c r="BX51" s="91"/>
      <c r="BY51" s="91"/>
      <c r="BZ51" s="91"/>
      <c r="CA51" s="91"/>
      <c r="CB51" s="91"/>
      <c r="CC51" s="91"/>
      <c r="CD51" s="91"/>
      <c r="CE51" s="91"/>
      <c r="CF51" s="91"/>
      <c r="CG51" s="91"/>
      <c r="CH51" s="91"/>
      <c r="CI51" s="91"/>
      <c r="CJ51" s="91"/>
      <c r="CK51" s="91"/>
      <c r="CL51" s="91"/>
      <c r="CM51" s="91"/>
      <c r="CN51" s="91"/>
    </row>
    <row r="52" spans="2:92">
      <c r="M52" s="127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9"/>
      <c r="Y52" s="91"/>
      <c r="Z52" s="91"/>
      <c r="AA52" s="91"/>
      <c r="AB52" s="91"/>
      <c r="AC52" s="663"/>
      <c r="AD52" s="87"/>
      <c r="AE52" s="91"/>
      <c r="AF52" s="102"/>
      <c r="AG52" s="91"/>
      <c r="AH52" s="91"/>
      <c r="AI52" s="663"/>
      <c r="AJ52" s="91"/>
      <c r="AK52" s="87"/>
      <c r="AL52" s="90"/>
      <c r="AM52" s="91"/>
      <c r="AN52" s="91"/>
      <c r="AO52" s="91"/>
      <c r="AP52" s="91"/>
      <c r="AQ52" s="91"/>
      <c r="AR52" s="91"/>
      <c r="AS52" s="87"/>
      <c r="AT52" s="86"/>
      <c r="AU52" s="118"/>
      <c r="AV52" s="91"/>
      <c r="AW52" s="114"/>
      <c r="AX52" s="87"/>
      <c r="AY52" s="91"/>
      <c r="AZ52" s="91"/>
      <c r="BA52" s="91"/>
      <c r="BB52" s="91"/>
      <c r="BC52" s="91"/>
      <c r="BD52" s="91"/>
      <c r="BE52" s="91"/>
      <c r="BF52" s="91"/>
      <c r="BG52" s="91"/>
      <c r="BH52" s="91"/>
      <c r="BI52" s="91"/>
      <c r="BJ52" s="91"/>
      <c r="BK52" s="91"/>
      <c r="BL52" s="91"/>
      <c r="BM52" s="91"/>
      <c r="BN52" s="91"/>
      <c r="BO52" s="91"/>
      <c r="BP52" s="91"/>
      <c r="BQ52" s="91"/>
      <c r="BR52" s="91"/>
      <c r="BS52" s="91"/>
      <c r="BT52" s="91"/>
      <c r="BU52" s="91"/>
      <c r="BV52" s="91"/>
      <c r="BW52" s="91"/>
      <c r="BX52" s="91"/>
      <c r="BY52" s="91"/>
      <c r="BZ52" s="91"/>
      <c r="CA52" s="91"/>
      <c r="CB52" s="91"/>
      <c r="CC52" s="91"/>
      <c r="CD52" s="91"/>
      <c r="CE52" s="91"/>
      <c r="CF52" s="91"/>
      <c r="CG52" s="91"/>
      <c r="CH52" s="91"/>
      <c r="CI52" s="91"/>
      <c r="CJ52" s="91"/>
      <c r="CK52" s="91"/>
      <c r="CL52" s="91"/>
      <c r="CM52" s="91"/>
      <c r="CN52" s="91"/>
    </row>
    <row r="53" spans="2:92"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87"/>
      <c r="AC53" s="1462"/>
      <c r="AD53" s="91"/>
      <c r="AE53" s="663"/>
      <c r="AF53" s="87"/>
      <c r="AG53" s="91"/>
      <c r="AH53" s="91"/>
      <c r="AI53" s="663"/>
      <c r="AJ53" s="91"/>
      <c r="AK53" s="87"/>
      <c r="AL53" s="86"/>
      <c r="AM53" s="91"/>
      <c r="AN53" s="91"/>
      <c r="AO53" s="91"/>
      <c r="AP53" s="91"/>
      <c r="AQ53" s="91"/>
      <c r="AR53" s="91"/>
      <c r="AS53" s="102"/>
      <c r="AT53" s="86"/>
      <c r="AU53" s="118"/>
      <c r="AV53" s="91"/>
      <c r="AW53" s="114"/>
      <c r="AX53" s="87"/>
      <c r="AY53" s="91"/>
      <c r="AZ53" s="91"/>
      <c r="BA53" s="91"/>
      <c r="BB53" s="91"/>
      <c r="BC53" s="91"/>
      <c r="BD53" s="91"/>
      <c r="BE53" s="91"/>
      <c r="BF53" s="91"/>
      <c r="BG53" s="91"/>
      <c r="BH53" s="91"/>
      <c r="BI53" s="91"/>
      <c r="BJ53" s="91"/>
      <c r="BK53" s="91"/>
      <c r="BL53" s="91"/>
      <c r="BM53" s="91"/>
      <c r="BN53" s="91"/>
      <c r="BO53" s="91"/>
      <c r="BP53" s="91"/>
      <c r="BQ53" s="91"/>
      <c r="BR53" s="91"/>
      <c r="BS53" s="91"/>
      <c r="BT53" s="91"/>
      <c r="BU53" s="91"/>
      <c r="BV53" s="91"/>
      <c r="BW53" s="91"/>
      <c r="BX53" s="91"/>
      <c r="BY53" s="91"/>
      <c r="BZ53" s="91"/>
      <c r="CA53" s="91"/>
      <c r="CB53" s="91"/>
      <c r="CC53" s="91"/>
      <c r="CD53" s="91"/>
      <c r="CE53" s="91"/>
      <c r="CF53" s="91"/>
      <c r="CG53" s="91"/>
      <c r="CH53" s="91"/>
      <c r="CI53" s="91"/>
      <c r="CJ53" s="91"/>
      <c r="CK53" s="91"/>
      <c r="CL53" s="91"/>
      <c r="CM53" s="91"/>
      <c r="CN53" s="91"/>
    </row>
    <row r="54" spans="2:92"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663"/>
      <c r="AD54" s="91"/>
      <c r="AE54" s="663"/>
      <c r="AF54" s="87"/>
      <c r="AG54" s="91"/>
      <c r="AH54" s="91"/>
      <c r="AI54" s="663"/>
      <c r="AJ54" s="91"/>
      <c r="AK54" s="99"/>
      <c r="AL54" s="91"/>
      <c r="AM54" s="91"/>
      <c r="AN54" s="91"/>
      <c r="AO54" s="91"/>
      <c r="AP54" s="91"/>
      <c r="AQ54" s="91"/>
      <c r="AR54" s="91"/>
      <c r="AS54" s="87"/>
      <c r="AT54" s="86"/>
      <c r="AU54" s="118"/>
      <c r="AV54" s="91"/>
      <c r="AW54" s="114"/>
      <c r="AX54" s="87"/>
      <c r="AY54" s="91"/>
      <c r="AZ54" s="91"/>
      <c r="BA54" s="91"/>
      <c r="BB54" s="91"/>
      <c r="BC54" s="91"/>
      <c r="BD54" s="91"/>
      <c r="BE54" s="91"/>
      <c r="BF54" s="91"/>
      <c r="BG54" s="91"/>
      <c r="BH54" s="91"/>
      <c r="BI54" s="91"/>
      <c r="BJ54" s="91"/>
      <c r="BK54" s="91"/>
      <c r="BL54" s="91"/>
      <c r="BM54" s="91"/>
      <c r="BN54" s="91"/>
      <c r="BO54" s="91"/>
      <c r="BP54" s="91"/>
      <c r="BQ54" s="91"/>
      <c r="BR54" s="91"/>
      <c r="BS54" s="91"/>
      <c r="BT54" s="91"/>
      <c r="BU54" s="91"/>
      <c r="BV54" s="91"/>
      <c r="BW54" s="91"/>
      <c r="BX54" s="91"/>
      <c r="BY54" s="91"/>
      <c r="BZ54" s="91"/>
      <c r="CA54" s="91"/>
      <c r="CB54" s="91"/>
      <c r="CC54" s="91"/>
      <c r="CD54" s="91"/>
      <c r="CE54" s="91"/>
      <c r="CF54" s="91"/>
      <c r="CG54" s="91"/>
      <c r="CH54" s="91"/>
      <c r="CI54" s="91"/>
      <c r="CJ54" s="91"/>
      <c r="CK54" s="91"/>
      <c r="CL54" s="91"/>
      <c r="CM54" s="91"/>
      <c r="CN54" s="91"/>
    </row>
    <row r="55" spans="2:92" ht="12.75" customHeight="1"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1437"/>
      <c r="AC55" s="663"/>
      <c r="AD55" s="91"/>
      <c r="AE55" s="663"/>
      <c r="AF55" s="87"/>
      <c r="AG55" s="91"/>
      <c r="AH55" s="91"/>
      <c r="AI55" s="663"/>
      <c r="AJ55" s="91"/>
      <c r="AK55" s="99"/>
      <c r="AL55" s="91"/>
      <c r="AM55" s="91"/>
      <c r="AN55" s="91"/>
      <c r="AO55" s="91"/>
      <c r="AP55" s="91"/>
      <c r="AQ55" s="91"/>
      <c r="AR55" s="91"/>
      <c r="AS55" s="87"/>
      <c r="AT55" s="86"/>
      <c r="AU55" s="118"/>
      <c r="AV55" s="91"/>
      <c r="AW55" s="87"/>
      <c r="AX55" s="87"/>
      <c r="AY55" s="91"/>
      <c r="AZ55" s="91"/>
      <c r="BA55" s="91"/>
      <c r="BB55" s="91"/>
      <c r="BC55" s="91"/>
      <c r="BD55" s="91"/>
      <c r="BE55" s="91"/>
      <c r="BF55" s="91"/>
      <c r="BG55" s="91"/>
      <c r="BH55" s="91"/>
      <c r="BI55" s="91"/>
      <c r="BJ55" s="91"/>
      <c r="BK55" s="91"/>
      <c r="BL55" s="91"/>
      <c r="BM55" s="91"/>
      <c r="BN55" s="91"/>
      <c r="BO55" s="91"/>
      <c r="BP55" s="91"/>
      <c r="BQ55" s="91"/>
      <c r="BR55" s="91"/>
      <c r="BS55" s="91"/>
      <c r="BT55" s="91"/>
      <c r="BU55" s="91"/>
      <c r="BV55" s="91"/>
      <c r="BW55" s="91"/>
      <c r="BX55" s="91"/>
      <c r="BY55" s="91"/>
      <c r="BZ55" s="91"/>
      <c r="CA55" s="91"/>
      <c r="CB55" s="91"/>
      <c r="CC55" s="91"/>
      <c r="CD55" s="91"/>
      <c r="CE55" s="91"/>
      <c r="CF55" s="91"/>
      <c r="CG55" s="91"/>
      <c r="CH55" s="91"/>
      <c r="CI55" s="91"/>
      <c r="CJ55" s="91"/>
      <c r="CK55" s="91"/>
      <c r="CL55" s="91"/>
      <c r="CM55" s="91"/>
      <c r="CN55" s="91"/>
    </row>
    <row r="56" spans="2:92" ht="15.75" customHeight="1">
      <c r="B56" s="2124"/>
      <c r="C56" s="262" t="s">
        <v>250</v>
      </c>
      <c r="D56" s="2124"/>
      <c r="G56" s="2"/>
      <c r="H56" s="2"/>
      <c r="I56" s="2"/>
      <c r="J56" s="84"/>
      <c r="L56" s="2"/>
      <c r="M56" s="302"/>
      <c r="N56" s="91"/>
      <c r="O56" s="1487"/>
      <c r="P56" s="91"/>
      <c r="Q56" s="91"/>
      <c r="R56" s="91"/>
      <c r="S56" s="91"/>
      <c r="T56" s="91"/>
      <c r="U56" s="91"/>
      <c r="V56" s="91"/>
      <c r="W56" s="91"/>
      <c r="X56" s="99"/>
      <c r="Y56" s="91"/>
      <c r="Z56" s="91"/>
      <c r="AA56" s="91"/>
      <c r="AB56" s="509"/>
      <c r="AC56" s="663"/>
      <c r="AD56" s="91"/>
      <c r="AE56" s="663"/>
      <c r="AF56" s="91"/>
      <c r="AG56" s="663"/>
      <c r="AH56" s="91"/>
      <c r="AI56" s="663"/>
      <c r="AJ56" s="91"/>
      <c r="AK56" s="99"/>
      <c r="AL56" s="91"/>
      <c r="AM56" s="91"/>
      <c r="AN56" s="91"/>
      <c r="AO56" s="91"/>
      <c r="AP56" s="91"/>
      <c r="AQ56" s="91"/>
      <c r="AR56" s="91"/>
      <c r="AS56" s="102"/>
      <c r="AT56" s="86"/>
      <c r="AU56" s="118"/>
      <c r="AV56" s="91"/>
      <c r="AW56" s="87"/>
      <c r="AX56" s="91"/>
      <c r="AY56" s="91"/>
      <c r="AZ56" s="91"/>
      <c r="BA56" s="91"/>
      <c r="BB56" s="91"/>
      <c r="BC56" s="91"/>
      <c r="BD56" s="91"/>
      <c r="BE56" s="91"/>
      <c r="BF56" s="91"/>
      <c r="BG56" s="91"/>
      <c r="BH56" s="91"/>
      <c r="BI56" s="91"/>
      <c r="BJ56" s="91"/>
      <c r="BK56" s="91"/>
      <c r="BL56" s="91"/>
      <c r="BM56" s="91"/>
      <c r="BN56" s="91"/>
      <c r="BO56" s="91"/>
      <c r="BP56" s="91"/>
      <c r="BQ56" s="91"/>
      <c r="BR56" s="91"/>
      <c r="BS56" s="91"/>
      <c r="BT56" s="91"/>
      <c r="BU56" s="91"/>
      <c r="BV56" s="91"/>
      <c r="BW56" s="91"/>
      <c r="BX56" s="91"/>
      <c r="BY56" s="91"/>
      <c r="BZ56" s="91"/>
      <c r="CA56" s="91"/>
      <c r="CB56" s="91"/>
      <c r="CC56" s="91"/>
      <c r="CD56" s="91"/>
      <c r="CE56" s="91"/>
      <c r="CF56" s="91"/>
      <c r="CG56" s="91"/>
      <c r="CH56" s="91"/>
      <c r="CI56" s="91"/>
      <c r="CJ56" s="91"/>
      <c r="CK56" s="91"/>
      <c r="CL56" s="91"/>
      <c r="CM56" s="91"/>
      <c r="CN56" s="91"/>
    </row>
    <row r="57" spans="2:92" ht="16.5" customHeight="1" thickBot="1">
      <c r="B57" s="2" t="s">
        <v>592</v>
      </c>
      <c r="C57" s="2"/>
      <c r="D57" s="71"/>
      <c r="F57" s="119" t="s">
        <v>296</v>
      </c>
      <c r="I57" s="72"/>
      <c r="K57" t="s">
        <v>170</v>
      </c>
      <c r="M57" s="118"/>
      <c r="N57" s="91"/>
      <c r="O57" s="91"/>
      <c r="P57" s="91"/>
      <c r="Q57" s="91"/>
      <c r="R57" s="1438"/>
      <c r="S57" s="91"/>
      <c r="T57" s="493"/>
      <c r="U57" s="493"/>
      <c r="V57" s="91"/>
      <c r="W57" s="91"/>
      <c r="X57" s="91"/>
      <c r="Y57" s="91"/>
      <c r="Z57" s="91"/>
      <c r="AA57" s="91"/>
      <c r="AB57" s="97"/>
      <c r="AC57" s="663"/>
      <c r="AD57" s="91"/>
      <c r="AE57" s="663"/>
      <c r="AF57" s="91"/>
      <c r="AG57" s="663"/>
      <c r="AH57" s="86"/>
      <c r="AI57" s="663"/>
      <c r="AJ57" s="100"/>
      <c r="AK57" s="99"/>
      <c r="AL57" s="91"/>
      <c r="AM57" s="91"/>
      <c r="AN57" s="91"/>
      <c r="AO57" s="91"/>
      <c r="AP57" s="91"/>
      <c r="AQ57" s="91"/>
      <c r="AR57" s="91"/>
      <c r="AS57" s="87"/>
      <c r="AT57" s="86"/>
      <c r="AU57" s="118"/>
      <c r="AV57" s="91"/>
      <c r="AW57" s="87"/>
      <c r="AX57" s="91"/>
      <c r="AY57" s="91"/>
      <c r="AZ57" s="91"/>
      <c r="BA57" s="91"/>
      <c r="BB57" s="91"/>
      <c r="BC57" s="91"/>
      <c r="BD57" s="91"/>
      <c r="BE57" s="91"/>
      <c r="BF57" s="91"/>
      <c r="BG57" s="91"/>
      <c r="BH57" s="91"/>
      <c r="BI57" s="91"/>
      <c r="BJ57" s="91"/>
      <c r="BK57" s="91"/>
      <c r="BL57" s="91"/>
      <c r="BM57" s="91"/>
      <c r="BN57" s="91"/>
      <c r="BO57" s="91"/>
      <c r="BP57" s="91"/>
      <c r="BQ57" s="91"/>
      <c r="BR57" s="91"/>
      <c r="BS57" s="91"/>
      <c r="BT57" s="91"/>
      <c r="BU57" s="91"/>
      <c r="BV57" s="91"/>
      <c r="BW57" s="91"/>
      <c r="BX57" s="91"/>
      <c r="BY57" s="91"/>
      <c r="BZ57" s="91"/>
      <c r="CA57" s="91"/>
      <c r="CB57" s="91"/>
      <c r="CC57" s="91"/>
      <c r="CD57" s="91"/>
      <c r="CE57" s="91"/>
      <c r="CF57" s="91"/>
      <c r="CG57" s="91"/>
      <c r="CH57" s="91"/>
      <c r="CI57" s="91"/>
      <c r="CJ57" s="91"/>
      <c r="CK57" s="91"/>
      <c r="CL57" s="91"/>
      <c r="CM57" s="91"/>
      <c r="CN57" s="91"/>
    </row>
    <row r="58" spans="2:92" ht="15.75" customHeight="1">
      <c r="B58" s="26" t="s">
        <v>1</v>
      </c>
      <c r="C58" s="2260" t="s">
        <v>2</v>
      </c>
      <c r="D58" s="2122" t="s">
        <v>3</v>
      </c>
      <c r="E58" s="75" t="s">
        <v>69</v>
      </c>
      <c r="F58" s="63"/>
      <c r="G58" s="63"/>
      <c r="H58" s="63"/>
      <c r="I58" s="63"/>
      <c r="J58" s="63"/>
      <c r="K58" s="63"/>
      <c r="L58" s="48"/>
      <c r="M58" s="91"/>
      <c r="N58" s="91"/>
      <c r="O58" s="493"/>
      <c r="P58" s="91"/>
      <c r="Q58" s="91"/>
      <c r="R58" s="91"/>
      <c r="S58" s="91"/>
      <c r="T58" s="91"/>
      <c r="U58" s="89"/>
      <c r="V58" s="91"/>
      <c r="W58" s="91"/>
      <c r="X58" s="91"/>
      <c r="Y58" s="302"/>
      <c r="Z58" s="91"/>
      <c r="AA58" s="91"/>
      <c r="AB58" s="97"/>
      <c r="AC58" s="663"/>
      <c r="AD58" s="91"/>
      <c r="AE58" s="543"/>
      <c r="AF58" s="506"/>
      <c r="AG58" s="663"/>
      <c r="AH58" s="86"/>
      <c r="AI58" s="663"/>
      <c r="AJ58" s="91"/>
      <c r="AK58" s="207"/>
      <c r="AL58" s="302"/>
      <c r="AM58" s="207"/>
      <c r="AN58" s="302"/>
      <c r="AO58" s="91"/>
      <c r="AP58" s="89"/>
      <c r="AQ58" s="204"/>
      <c r="AR58" s="91"/>
      <c r="AS58" s="91"/>
      <c r="AT58" s="91"/>
      <c r="AU58" s="87"/>
      <c r="AV58" s="87"/>
      <c r="AW58" s="87"/>
      <c r="AX58" s="91"/>
      <c r="AY58" s="91"/>
      <c r="AZ58" s="91"/>
      <c r="BA58" s="91"/>
      <c r="BB58" s="91"/>
      <c r="BC58" s="91"/>
      <c r="BD58" s="91"/>
      <c r="BE58" s="91"/>
      <c r="BF58" s="91"/>
      <c r="BG58" s="91"/>
      <c r="BH58" s="91"/>
      <c r="BI58" s="91"/>
      <c r="BJ58" s="91"/>
      <c r="BK58" s="91"/>
      <c r="BL58" s="91"/>
      <c r="BM58" s="91"/>
      <c r="BN58" s="91"/>
      <c r="BO58" s="91"/>
      <c r="BP58" s="91"/>
      <c r="BQ58" s="91"/>
      <c r="BR58" s="91"/>
      <c r="BS58" s="91"/>
      <c r="BT58" s="91"/>
      <c r="BU58" s="91"/>
      <c r="BV58" s="91"/>
      <c r="BW58" s="91"/>
      <c r="BX58" s="91"/>
      <c r="BY58" s="91"/>
      <c r="BZ58" s="91"/>
      <c r="CA58" s="91"/>
      <c r="CB58" s="91"/>
      <c r="CC58" s="91"/>
      <c r="CD58" s="91"/>
      <c r="CE58" s="91"/>
      <c r="CF58" s="91"/>
      <c r="CG58" s="91"/>
      <c r="CH58" s="91"/>
      <c r="CI58" s="91"/>
      <c r="CJ58" s="91"/>
      <c r="CK58" s="91"/>
      <c r="CL58" s="91"/>
      <c r="CM58" s="91"/>
      <c r="CN58" s="91"/>
    </row>
    <row r="59" spans="2:92" ht="15" customHeight="1" thickBot="1">
      <c r="B59" s="28" t="s">
        <v>4</v>
      </c>
      <c r="C59" s="2261"/>
      <c r="D59" s="2125" t="s">
        <v>70</v>
      </c>
      <c r="E59" s="50"/>
      <c r="F59" s="29"/>
      <c r="G59" s="29"/>
      <c r="H59" s="29"/>
      <c r="I59" s="29"/>
      <c r="J59" s="29"/>
      <c r="K59" s="29"/>
      <c r="L59" s="68"/>
      <c r="M59" s="209"/>
      <c r="N59" s="91"/>
      <c r="O59" s="91"/>
      <c r="P59" s="91"/>
      <c r="Q59" s="791"/>
      <c r="R59" s="91"/>
      <c r="S59" s="91"/>
      <c r="T59" s="83"/>
      <c r="U59" s="1438"/>
      <c r="V59" s="1440"/>
      <c r="W59" s="91"/>
      <c r="X59" s="91"/>
      <c r="Y59" s="91"/>
      <c r="Z59" s="91"/>
      <c r="AA59" s="91"/>
      <c r="AB59" s="97"/>
      <c r="AC59" s="663"/>
      <c r="AD59" s="114"/>
      <c r="AE59" s="91"/>
      <c r="AF59" s="114"/>
      <c r="AG59" s="663"/>
      <c r="AH59" s="89"/>
      <c r="AI59" s="663"/>
      <c r="AJ59" s="87"/>
      <c r="AK59" s="90"/>
      <c r="AL59" s="118"/>
      <c r="AM59" s="1448"/>
      <c r="AN59" s="301"/>
      <c r="AO59" s="91"/>
      <c r="AP59" s="91"/>
      <c r="AQ59" s="91"/>
      <c r="AR59" s="91"/>
      <c r="AS59" s="91"/>
      <c r="AT59" s="91"/>
      <c r="AU59" s="91"/>
      <c r="AV59" s="91"/>
      <c r="AW59" s="91"/>
      <c r="AX59" s="91"/>
      <c r="AY59" s="91"/>
      <c r="AZ59" s="91"/>
      <c r="BA59" s="91"/>
      <c r="BB59" s="91"/>
      <c r="BC59" s="91"/>
      <c r="BD59" s="91"/>
      <c r="BE59" s="91"/>
      <c r="BF59" s="91"/>
      <c r="BG59" s="91"/>
      <c r="BH59" s="91"/>
      <c r="BI59" s="91"/>
      <c r="BJ59" s="91"/>
      <c r="BK59" s="91"/>
      <c r="BL59" s="91"/>
      <c r="BM59" s="91"/>
      <c r="BN59" s="91"/>
      <c r="BO59" s="91"/>
      <c r="BP59" s="91"/>
      <c r="BQ59" s="91"/>
      <c r="BR59" s="91"/>
      <c r="BS59" s="91"/>
      <c r="BT59" s="91"/>
      <c r="BU59" s="91"/>
      <c r="BV59" s="91"/>
      <c r="BW59" s="91"/>
      <c r="BX59" s="91"/>
      <c r="BY59" s="91"/>
      <c r="BZ59" s="91"/>
      <c r="CA59" s="91"/>
      <c r="CB59" s="91"/>
      <c r="CC59" s="91"/>
      <c r="CD59" s="91"/>
      <c r="CE59" s="91"/>
      <c r="CF59" s="91"/>
      <c r="CG59" s="91"/>
      <c r="CH59" s="91"/>
      <c r="CI59" s="91"/>
      <c r="CJ59" s="91"/>
      <c r="CK59" s="91"/>
      <c r="CL59" s="91"/>
      <c r="CM59" s="91"/>
      <c r="CN59" s="91"/>
    </row>
    <row r="60" spans="2:92" ht="18" customHeight="1" thickBot="1">
      <c r="B60" s="2126" t="s">
        <v>264</v>
      </c>
      <c r="C60" s="2262"/>
      <c r="D60" s="2202"/>
      <c r="E60" s="197" t="s">
        <v>234</v>
      </c>
      <c r="F60" s="38"/>
      <c r="G60" s="38"/>
      <c r="H60" s="45"/>
      <c r="I60" s="811" t="s">
        <v>125</v>
      </c>
      <c r="J60" s="125"/>
      <c r="K60" s="2263" t="s">
        <v>644</v>
      </c>
      <c r="L60" s="45"/>
      <c r="M60" s="118"/>
      <c r="N60" s="91"/>
      <c r="O60" s="204"/>
      <c r="P60" s="91"/>
      <c r="Q60" s="91"/>
      <c r="R60" s="91"/>
      <c r="S60" s="100"/>
      <c r="T60" s="91"/>
      <c r="U60" s="91"/>
      <c r="V60" s="91"/>
      <c r="W60" s="91"/>
      <c r="X60" s="91"/>
      <c r="Y60" s="91"/>
      <c r="Z60" s="91"/>
      <c r="AA60" s="91"/>
      <c r="AB60" s="97"/>
      <c r="AC60" s="91"/>
      <c r="AD60" s="114"/>
      <c r="AE60" s="91"/>
      <c r="AF60" s="114"/>
      <c r="AG60" s="663"/>
      <c r="AH60" s="89"/>
      <c r="AI60" s="663"/>
      <c r="AJ60" s="87"/>
      <c r="AK60" s="86"/>
      <c r="AL60" s="123"/>
      <c r="AM60" s="164"/>
      <c r="AN60" s="301"/>
      <c r="AO60" s="91"/>
      <c r="AP60" s="91"/>
      <c r="AQ60" s="91"/>
      <c r="AR60" s="91"/>
      <c r="AS60" s="91"/>
      <c r="AT60" s="91"/>
      <c r="AU60" s="91"/>
      <c r="AV60" s="91"/>
      <c r="AW60" s="91"/>
      <c r="AX60" s="91"/>
      <c r="AY60" s="91"/>
      <c r="AZ60" s="91"/>
      <c r="BA60" s="91"/>
      <c r="BB60" s="91"/>
      <c r="BC60" s="91"/>
      <c r="BD60" s="91"/>
      <c r="BE60" s="91"/>
      <c r="BF60" s="91"/>
      <c r="BG60" s="91"/>
      <c r="BH60" s="91"/>
      <c r="BI60" s="91"/>
      <c r="BJ60" s="91"/>
      <c r="BK60" s="91"/>
      <c r="BL60" s="91"/>
      <c r="BM60" s="91"/>
      <c r="BN60" s="91"/>
      <c r="BO60" s="91"/>
      <c r="BP60" s="91"/>
      <c r="BQ60" s="91"/>
      <c r="BR60" s="91"/>
      <c r="BS60" s="91"/>
      <c r="BT60" s="91"/>
      <c r="BU60" s="91"/>
      <c r="BV60" s="91"/>
      <c r="BW60" s="91"/>
      <c r="BX60" s="91"/>
      <c r="BY60" s="91"/>
      <c r="BZ60" s="91"/>
      <c r="CA60" s="91"/>
      <c r="CB60" s="91"/>
      <c r="CC60" s="91"/>
      <c r="CD60" s="91"/>
      <c r="CE60" s="91"/>
      <c r="CF60" s="91"/>
      <c r="CG60" s="91"/>
      <c r="CH60" s="91"/>
      <c r="CI60" s="91"/>
      <c r="CJ60" s="91"/>
      <c r="CK60" s="91"/>
      <c r="CL60" s="91"/>
      <c r="CM60" s="91"/>
      <c r="CN60" s="91"/>
    </row>
    <row r="61" spans="2:92" ht="14.25" customHeight="1" thickBot="1">
      <c r="B61" s="2130"/>
      <c r="C61" s="2131" t="s">
        <v>172</v>
      </c>
      <c r="D61" s="2123"/>
      <c r="E61" s="1174" t="s">
        <v>118</v>
      </c>
      <c r="F61" s="2169" t="s">
        <v>119</v>
      </c>
      <c r="G61" s="1841" t="s">
        <v>118</v>
      </c>
      <c r="H61" s="2204" t="s">
        <v>119</v>
      </c>
      <c r="I61" s="169" t="s">
        <v>118</v>
      </c>
      <c r="J61" s="2169" t="s">
        <v>119</v>
      </c>
      <c r="K61" s="169" t="s">
        <v>118</v>
      </c>
      <c r="L61" s="2169" t="s">
        <v>119</v>
      </c>
      <c r="M61" s="118"/>
      <c r="N61" s="91"/>
      <c r="O61" s="1435"/>
      <c r="P61" s="91"/>
      <c r="Q61" s="791"/>
      <c r="R61" s="91"/>
      <c r="S61" s="91"/>
      <c r="T61" s="83"/>
      <c r="U61" s="91"/>
      <c r="V61" s="91"/>
      <c r="W61" s="91"/>
      <c r="X61" s="91"/>
      <c r="Y61" s="118"/>
      <c r="Z61" s="91"/>
      <c r="AA61" s="91"/>
      <c r="AB61" s="1445"/>
      <c r="AC61" s="91"/>
      <c r="AD61" s="114"/>
      <c r="AE61" s="663"/>
      <c r="AF61" s="114"/>
      <c r="AG61" s="663"/>
      <c r="AH61" s="89"/>
      <c r="AI61" s="663"/>
      <c r="AJ61" s="87"/>
      <c r="AK61" s="86"/>
      <c r="AL61" s="123"/>
      <c r="AM61" s="164"/>
      <c r="AN61" s="301"/>
      <c r="AO61" s="91"/>
      <c r="AP61" s="91"/>
      <c r="AQ61" s="91"/>
      <c r="AR61" s="91"/>
      <c r="AS61" s="91"/>
      <c r="AT61" s="91"/>
      <c r="AU61" s="91"/>
      <c r="AV61" s="91"/>
      <c r="AW61" s="91"/>
      <c r="AX61" s="91"/>
      <c r="AY61" s="91"/>
      <c r="AZ61" s="91"/>
      <c r="BA61" s="91"/>
      <c r="BB61" s="91"/>
      <c r="BC61" s="91"/>
      <c r="BD61" s="91"/>
      <c r="BE61" s="91"/>
      <c r="BF61" s="91"/>
      <c r="BG61" s="91"/>
      <c r="BH61" s="91"/>
      <c r="BI61" s="91"/>
      <c r="BJ61" s="91"/>
      <c r="BK61" s="91"/>
      <c r="BL61" s="91"/>
      <c r="BM61" s="91"/>
      <c r="BN61" s="91"/>
      <c r="BO61" s="91"/>
      <c r="BP61" s="91"/>
      <c r="BQ61" s="91"/>
      <c r="BR61" s="91"/>
      <c r="BS61" s="91"/>
      <c r="BT61" s="91"/>
      <c r="BU61" s="91"/>
      <c r="BV61" s="91"/>
      <c r="BW61" s="91"/>
      <c r="BX61" s="91"/>
      <c r="BY61" s="91"/>
      <c r="BZ61" s="91"/>
      <c r="CA61" s="91"/>
      <c r="CB61" s="91"/>
      <c r="CC61" s="91"/>
      <c r="CD61" s="91"/>
      <c r="CE61" s="91"/>
      <c r="CF61" s="91"/>
      <c r="CG61" s="91"/>
      <c r="CH61" s="91"/>
      <c r="CI61" s="91"/>
      <c r="CJ61" s="91"/>
      <c r="CK61" s="91"/>
      <c r="CL61" s="91"/>
      <c r="CM61" s="91"/>
      <c r="CN61" s="91"/>
    </row>
    <row r="62" spans="2:92" ht="15.75" thickBot="1">
      <c r="B62" s="2167" t="s">
        <v>435</v>
      </c>
      <c r="C62" s="1814" t="s">
        <v>630</v>
      </c>
      <c r="D62" s="1809">
        <v>215</v>
      </c>
      <c r="E62" s="771" t="s">
        <v>109</v>
      </c>
      <c r="F62" s="2264">
        <v>31</v>
      </c>
      <c r="G62" s="2265" t="s">
        <v>63</v>
      </c>
      <c r="H62" s="2266">
        <v>0.3</v>
      </c>
      <c r="I62" s="200" t="s">
        <v>125</v>
      </c>
      <c r="J62" s="2141">
        <v>6</v>
      </c>
      <c r="K62" s="234" t="s">
        <v>294</v>
      </c>
      <c r="L62" s="2266">
        <v>40</v>
      </c>
      <c r="M62" s="118"/>
      <c r="N62" s="91"/>
      <c r="O62" s="1438"/>
      <c r="P62" s="91"/>
      <c r="Q62" s="91"/>
      <c r="R62" s="87"/>
      <c r="S62" s="1444"/>
      <c r="T62" s="1444"/>
      <c r="U62" s="1439"/>
      <c r="V62" s="91"/>
      <c r="W62" s="91"/>
      <c r="X62" s="91"/>
      <c r="Y62" s="91"/>
      <c r="Z62" s="91"/>
      <c r="AA62" s="91"/>
      <c r="AB62" s="1445"/>
      <c r="AC62" s="91"/>
      <c r="AD62" s="114"/>
      <c r="AE62" s="91"/>
      <c r="AF62" s="114"/>
      <c r="AG62" s="663"/>
      <c r="AH62" s="87"/>
      <c r="AI62" s="663"/>
      <c r="AJ62" s="87"/>
      <c r="AK62" s="86"/>
      <c r="AL62" s="123"/>
      <c r="AM62" s="164"/>
      <c r="AN62" s="301"/>
      <c r="AO62" s="91"/>
      <c r="AP62" s="91"/>
      <c r="AQ62" s="91"/>
      <c r="AR62" s="91"/>
      <c r="AS62" s="91"/>
      <c r="AT62" s="91"/>
      <c r="AU62" s="91"/>
      <c r="AV62" s="91"/>
      <c r="AW62" s="91"/>
      <c r="AX62" s="91"/>
      <c r="AY62" s="91"/>
      <c r="AZ62" s="91"/>
      <c r="BA62" s="91"/>
      <c r="BB62" s="91"/>
      <c r="BC62" s="91"/>
      <c r="BD62" s="91"/>
      <c r="BE62" s="91"/>
      <c r="BF62" s="91"/>
      <c r="BG62" s="91"/>
      <c r="BH62" s="91"/>
      <c r="BI62" s="91"/>
      <c r="BJ62" s="91"/>
      <c r="BK62" s="91"/>
      <c r="BL62" s="91"/>
      <c r="BM62" s="91"/>
      <c r="BN62" s="91"/>
      <c r="BO62" s="91"/>
      <c r="BP62" s="91"/>
      <c r="BQ62" s="91"/>
      <c r="BR62" s="91"/>
      <c r="BS62" s="91"/>
      <c r="BT62" s="91"/>
      <c r="BU62" s="91"/>
      <c r="BV62" s="91"/>
      <c r="BW62" s="91"/>
      <c r="BX62" s="91"/>
      <c r="BY62" s="91"/>
      <c r="BZ62" s="91"/>
      <c r="CA62" s="91"/>
      <c r="CB62" s="91"/>
      <c r="CC62" s="91"/>
      <c r="CD62" s="91"/>
      <c r="CE62" s="91"/>
      <c r="CF62" s="91"/>
      <c r="CG62" s="91"/>
      <c r="CH62" s="91"/>
      <c r="CI62" s="91"/>
      <c r="CJ62" s="91"/>
      <c r="CK62" s="91"/>
      <c r="CL62" s="91"/>
      <c r="CM62" s="91"/>
      <c r="CN62" s="91"/>
    </row>
    <row r="63" spans="2:92" ht="15.75" thickBot="1">
      <c r="B63" s="2267" t="s">
        <v>436</v>
      </c>
      <c r="C63" s="1814" t="s">
        <v>125</v>
      </c>
      <c r="D63" s="1830">
        <v>200</v>
      </c>
      <c r="E63" s="2134" t="s">
        <v>81</v>
      </c>
      <c r="F63" s="2224">
        <v>175</v>
      </c>
      <c r="G63" s="2268" t="s">
        <v>82</v>
      </c>
      <c r="H63" s="2224">
        <v>0.5</v>
      </c>
      <c r="I63" s="1810" t="s">
        <v>68</v>
      </c>
      <c r="J63" s="1870">
        <v>200</v>
      </c>
      <c r="K63" s="2155" t="s">
        <v>683</v>
      </c>
      <c r="L63" s="45"/>
      <c r="M63" s="91"/>
      <c r="N63" s="91"/>
      <c r="O63" s="1444"/>
      <c r="P63" s="1444"/>
      <c r="Q63" s="1439"/>
      <c r="R63" s="91"/>
      <c r="S63" s="114"/>
      <c r="T63" s="106"/>
      <c r="U63" s="91"/>
      <c r="V63" s="91"/>
      <c r="W63" s="1444"/>
      <c r="X63" s="1444"/>
      <c r="Y63" s="1439"/>
      <c r="Z63" s="91"/>
      <c r="AA63" s="91"/>
      <c r="AB63" s="97"/>
      <c r="AC63" s="91"/>
      <c r="AD63" s="114"/>
      <c r="AE63" s="663"/>
      <c r="AF63" s="114"/>
      <c r="AG63" s="91"/>
      <c r="AH63" s="87"/>
      <c r="AI63" s="663"/>
      <c r="AJ63" s="92"/>
      <c r="AK63" s="86"/>
      <c r="AL63" s="123"/>
      <c r="AM63" s="164"/>
      <c r="AN63" s="301"/>
      <c r="AO63" s="91"/>
      <c r="AP63" s="91"/>
      <c r="AQ63" s="91"/>
      <c r="AR63" s="91"/>
      <c r="AS63" s="91"/>
      <c r="AT63" s="91"/>
      <c r="AU63" s="91"/>
      <c r="AV63" s="91"/>
      <c r="AW63" s="91"/>
      <c r="AX63" s="91"/>
      <c r="AY63" s="91"/>
      <c r="AZ63" s="91"/>
      <c r="BA63" s="91"/>
      <c r="BB63" s="91"/>
      <c r="BC63" s="91"/>
      <c r="BD63" s="91"/>
      <c r="BE63" s="91"/>
      <c r="BF63" s="91"/>
      <c r="BG63" s="91"/>
      <c r="BH63" s="91"/>
      <c r="BI63" s="91"/>
      <c r="BJ63" s="91"/>
      <c r="BK63" s="91"/>
      <c r="BL63" s="91"/>
      <c r="BM63" s="91"/>
      <c r="BN63" s="91"/>
      <c r="BO63" s="91"/>
      <c r="BP63" s="91"/>
      <c r="BQ63" s="91"/>
      <c r="BR63" s="91"/>
      <c r="BS63" s="91"/>
      <c r="BT63" s="91"/>
      <c r="BU63" s="91"/>
      <c r="BV63" s="91"/>
      <c r="BW63" s="91"/>
      <c r="BX63" s="91"/>
      <c r="BY63" s="91"/>
      <c r="BZ63" s="91"/>
      <c r="CA63" s="91"/>
      <c r="CB63" s="91"/>
      <c r="CC63" s="91"/>
      <c r="CD63" s="91"/>
      <c r="CE63" s="91"/>
      <c r="CF63" s="91"/>
      <c r="CG63" s="91"/>
      <c r="CH63" s="91"/>
      <c r="CI63" s="91"/>
      <c r="CJ63" s="91"/>
      <c r="CK63" s="91"/>
      <c r="CL63" s="91"/>
      <c r="CM63" s="91"/>
      <c r="CN63" s="91"/>
    </row>
    <row r="64" spans="2:92" ht="15.75" thickBot="1">
      <c r="B64" s="2167" t="s">
        <v>437</v>
      </c>
      <c r="C64" s="2269" t="s">
        <v>644</v>
      </c>
      <c r="D64" s="2270">
        <v>40</v>
      </c>
      <c r="E64" s="2245" t="s">
        <v>60</v>
      </c>
      <c r="F64" s="2271">
        <v>6.6</v>
      </c>
      <c r="G64" s="2272" t="s">
        <v>83</v>
      </c>
      <c r="H64" s="2271">
        <v>15</v>
      </c>
      <c r="I64" s="178" t="s">
        <v>60</v>
      </c>
      <c r="J64" s="962">
        <v>10</v>
      </c>
      <c r="K64" s="77" t="s">
        <v>684</v>
      </c>
      <c r="L64" s="2273">
        <v>110</v>
      </c>
      <c r="M64" s="118"/>
      <c r="N64" s="91"/>
      <c r="O64" s="114"/>
      <c r="P64" s="164"/>
      <c r="Q64" s="663"/>
      <c r="R64" s="91"/>
      <c r="S64" s="87"/>
      <c r="T64" s="1448"/>
      <c r="U64" s="666"/>
      <c r="V64" s="91"/>
      <c r="W64" s="87"/>
      <c r="X64" s="91"/>
      <c r="Y64" s="663"/>
      <c r="Z64" s="91"/>
      <c r="AA64" s="91"/>
      <c r="AB64" s="1445"/>
      <c r="AC64" s="91"/>
      <c r="AD64" s="87"/>
      <c r="AE64" s="91"/>
      <c r="AF64" s="114"/>
      <c r="AG64" s="91"/>
      <c r="AH64" s="87"/>
      <c r="AI64" s="1470"/>
      <c r="AJ64" s="92"/>
      <c r="AK64" s="90"/>
      <c r="AL64" s="123"/>
      <c r="AM64" s="164"/>
      <c r="AN64" s="301"/>
      <c r="AO64" s="91"/>
      <c r="AP64" s="91"/>
      <c r="AQ64" s="91"/>
      <c r="AR64" s="90"/>
      <c r="AS64" s="91"/>
      <c r="AT64" s="91"/>
      <c r="AU64" s="91"/>
      <c r="AV64" s="91"/>
      <c r="AW64" s="91"/>
      <c r="AX64" s="91"/>
      <c r="AY64" s="91"/>
      <c r="AZ64" s="91"/>
      <c r="BA64" s="91"/>
      <c r="BB64" s="91"/>
      <c r="BC64" s="91"/>
      <c r="BD64" s="91"/>
      <c r="BE64" s="91"/>
      <c r="BF64" s="91"/>
      <c r="BG64" s="91"/>
      <c r="BH64" s="91"/>
      <c r="BI64" s="91"/>
      <c r="BJ64" s="91"/>
      <c r="BK64" s="91"/>
      <c r="BL64" s="91"/>
      <c r="BM64" s="91"/>
      <c r="BN64" s="91"/>
      <c r="BO64" s="91"/>
      <c r="BP64" s="91"/>
      <c r="BQ64" s="91"/>
      <c r="BR64" s="91"/>
      <c r="BS64" s="91"/>
      <c r="BT64" s="91"/>
      <c r="BU64" s="91"/>
      <c r="BV64" s="91"/>
      <c r="BW64" s="91"/>
      <c r="BX64" s="91"/>
      <c r="BY64" s="91"/>
      <c r="BZ64" s="91"/>
      <c r="CA64" s="91"/>
      <c r="CB64" s="91"/>
      <c r="CC64" s="91"/>
      <c r="CD64" s="91"/>
      <c r="CE64" s="91"/>
      <c r="CF64" s="91"/>
      <c r="CG64" s="91"/>
      <c r="CH64" s="91"/>
      <c r="CI64" s="91"/>
      <c r="CJ64" s="91"/>
      <c r="CK64" s="91"/>
      <c r="CL64" s="91"/>
      <c r="CM64" s="91"/>
      <c r="CN64" s="91"/>
    </row>
    <row r="65" spans="2:92" ht="15.75" thickBot="1">
      <c r="B65" s="2167" t="s">
        <v>8</v>
      </c>
      <c r="C65" s="1990" t="s">
        <v>9</v>
      </c>
      <c r="D65" s="1809">
        <v>40</v>
      </c>
      <c r="L65" s="66"/>
      <c r="M65" s="123"/>
      <c r="N65" s="91"/>
      <c r="O65" s="114"/>
      <c r="P65" s="164"/>
      <c r="Q65" s="1450"/>
      <c r="R65" s="91"/>
      <c r="S65" s="87"/>
      <c r="T65" s="164"/>
      <c r="U65" s="663"/>
      <c r="V65" s="91"/>
      <c r="W65" s="91"/>
      <c r="X65" s="91"/>
      <c r="Y65" s="91"/>
      <c r="Z65" s="91"/>
      <c r="AA65" s="91"/>
      <c r="AB65" s="1445"/>
      <c r="AC65" s="91"/>
      <c r="AD65" s="114"/>
      <c r="AE65" s="91"/>
      <c r="AF65" s="114"/>
      <c r="AG65" s="91"/>
      <c r="AH65" s="87"/>
      <c r="AI65" s="663"/>
      <c r="AJ65" s="92"/>
      <c r="AK65" s="90"/>
      <c r="AL65" s="123"/>
      <c r="AM65" s="164"/>
      <c r="AN65" s="301"/>
      <c r="AO65" s="91"/>
      <c r="AP65" s="91"/>
      <c r="AQ65" s="91"/>
      <c r="AR65" s="86"/>
      <c r="AS65" s="91"/>
      <c r="AT65" s="91"/>
      <c r="AU65" s="91"/>
      <c r="AV65" s="91"/>
      <c r="AW65" s="91"/>
      <c r="AX65" s="91"/>
      <c r="AY65" s="91"/>
      <c r="AZ65" s="91"/>
      <c r="BA65" s="91"/>
      <c r="BB65" s="91"/>
      <c r="BC65" s="91"/>
      <c r="BD65" s="91"/>
      <c r="BE65" s="91"/>
      <c r="BF65" s="91"/>
      <c r="BG65" s="91"/>
      <c r="BH65" s="91"/>
      <c r="BI65" s="91"/>
      <c r="BJ65" s="91"/>
      <c r="BK65" s="91"/>
      <c r="BL65" s="91"/>
      <c r="BM65" s="91"/>
      <c r="BN65" s="91"/>
      <c r="BO65" s="91"/>
      <c r="BP65" s="91"/>
      <c r="BQ65" s="91"/>
      <c r="BR65" s="91"/>
      <c r="BS65" s="91"/>
      <c r="BT65" s="91"/>
      <c r="BU65" s="91"/>
      <c r="BV65" s="91"/>
      <c r="BW65" s="91"/>
      <c r="BX65" s="91"/>
      <c r="BY65" s="91"/>
      <c r="BZ65" s="91"/>
      <c r="CA65" s="91"/>
      <c r="CB65" s="91"/>
      <c r="CC65" s="91"/>
      <c r="CD65" s="91"/>
      <c r="CE65" s="91"/>
      <c r="CF65" s="91"/>
      <c r="CG65" s="91"/>
      <c r="CH65" s="91"/>
      <c r="CI65" s="91"/>
      <c r="CJ65" s="91"/>
      <c r="CK65" s="91"/>
      <c r="CL65" s="91"/>
      <c r="CM65" s="91"/>
      <c r="CN65" s="91"/>
    </row>
    <row r="66" spans="2:92" ht="15.75" thickBot="1">
      <c r="B66" s="2167" t="s">
        <v>8</v>
      </c>
      <c r="C66" s="1814" t="s">
        <v>395</v>
      </c>
      <c r="D66" s="1809">
        <v>40</v>
      </c>
      <c r="G66" s="191" t="s">
        <v>189</v>
      </c>
      <c r="H66" s="45"/>
      <c r="L66" s="66"/>
      <c r="M66" s="123"/>
      <c r="N66" s="91"/>
      <c r="O66" s="114"/>
      <c r="P66" s="1448"/>
      <c r="Q66" s="666"/>
      <c r="R66" s="91"/>
      <c r="S66" s="1475"/>
      <c r="T66" s="673"/>
      <c r="U66" s="324"/>
      <c r="V66" s="91"/>
      <c r="W66" s="106"/>
      <c r="X66" s="1444"/>
      <c r="Y66" s="1439"/>
      <c r="Z66" s="91"/>
      <c r="AA66" s="91"/>
      <c r="AB66" s="1445"/>
      <c r="AC66" s="1466"/>
      <c r="AD66" s="114"/>
      <c r="AE66" s="91"/>
      <c r="AF66" s="114"/>
      <c r="AG66" s="91"/>
      <c r="AH66" s="87"/>
      <c r="AI66" s="663"/>
      <c r="AJ66" s="87"/>
      <c r="AK66" s="106"/>
      <c r="AL66" s="1454"/>
      <c r="AM66" s="164"/>
      <c r="AN66" s="301"/>
      <c r="AO66" s="91"/>
      <c r="AP66" s="91"/>
      <c r="AQ66" s="91"/>
      <c r="AR66" s="90"/>
      <c r="AS66" s="91"/>
      <c r="AT66" s="91"/>
      <c r="AU66" s="91"/>
      <c r="AV66" s="91"/>
      <c r="AW66" s="91"/>
      <c r="AX66" s="91"/>
      <c r="AY66" s="91"/>
      <c r="AZ66" s="91"/>
      <c r="BA66" s="91"/>
      <c r="BB66" s="91"/>
      <c r="BC66" s="91"/>
      <c r="BD66" s="91"/>
      <c r="BE66" s="91"/>
      <c r="BF66" s="91"/>
      <c r="BG66" s="91"/>
      <c r="BH66" s="91"/>
      <c r="BI66" s="91"/>
      <c r="BJ66" s="91"/>
      <c r="BK66" s="91"/>
      <c r="BL66" s="91"/>
      <c r="BM66" s="91"/>
      <c r="BN66" s="91"/>
      <c r="BO66" s="91"/>
      <c r="BP66" s="91"/>
      <c r="BQ66" s="91"/>
      <c r="BR66" s="91"/>
      <c r="BS66" s="91"/>
      <c r="BT66" s="91"/>
      <c r="BU66" s="91"/>
      <c r="BV66" s="91"/>
      <c r="BW66" s="91"/>
      <c r="BX66" s="91"/>
      <c r="BY66" s="91"/>
      <c r="BZ66" s="91"/>
      <c r="CA66" s="91"/>
      <c r="CB66" s="91"/>
      <c r="CC66" s="91"/>
      <c r="CD66" s="91"/>
      <c r="CE66" s="91"/>
      <c r="CF66" s="91"/>
      <c r="CG66" s="91"/>
      <c r="CH66" s="91"/>
      <c r="CI66" s="91"/>
      <c r="CJ66" s="91"/>
      <c r="CK66" s="91"/>
      <c r="CL66" s="91"/>
      <c r="CM66" s="91"/>
      <c r="CN66" s="91"/>
    </row>
    <row r="67" spans="2:92" ht="16.5" thickBot="1">
      <c r="B67" s="1881" t="s">
        <v>444</v>
      </c>
      <c r="C67" s="1814" t="s">
        <v>445</v>
      </c>
      <c r="D67" s="1809">
        <v>110</v>
      </c>
      <c r="G67" s="169" t="s">
        <v>118</v>
      </c>
      <c r="H67" s="2132" t="s">
        <v>119</v>
      </c>
      <c r="L67" s="66"/>
      <c r="M67" s="123"/>
      <c r="N67" s="91"/>
      <c r="O67" s="87"/>
      <c r="P67" s="164"/>
      <c r="Q67" s="666"/>
      <c r="R67" s="91"/>
      <c r="S67" s="91"/>
      <c r="T67" s="91"/>
      <c r="U67" s="91"/>
      <c r="V67" s="91"/>
      <c r="W67" s="114"/>
      <c r="X67" s="1447"/>
      <c r="Y67" s="663"/>
      <c r="Z67" s="91"/>
      <c r="AA67" s="91"/>
      <c r="AB67" s="1445"/>
      <c r="AC67" s="91"/>
      <c r="AD67" s="206"/>
      <c r="AE67" s="663"/>
      <c r="AF67" s="114"/>
      <c r="AG67" s="663"/>
      <c r="AH67" s="87"/>
      <c r="AI67" s="663"/>
      <c r="AJ67" s="102"/>
      <c r="AK67" s="176"/>
      <c r="AL67" s="220"/>
      <c r="AM67" s="1448"/>
      <c r="AN67" s="301"/>
      <c r="AO67" s="91"/>
      <c r="AP67" s="91"/>
      <c r="AQ67" s="91"/>
      <c r="AR67" s="86"/>
      <c r="AS67" s="91"/>
      <c r="AT67" s="91"/>
      <c r="AU67" s="91"/>
      <c r="AV67" s="91"/>
      <c r="AW67" s="91"/>
      <c r="AX67" s="91"/>
      <c r="AY67" s="91"/>
      <c r="AZ67" s="91"/>
      <c r="BA67" s="91"/>
      <c r="BB67" s="91"/>
      <c r="BC67" s="91"/>
      <c r="BD67" s="91"/>
      <c r="BE67" s="91"/>
      <c r="BF67" s="91"/>
      <c r="BG67" s="91"/>
      <c r="BH67" s="91"/>
      <c r="BI67" s="91"/>
      <c r="BJ67" s="91"/>
      <c r="BK67" s="91"/>
      <c r="BL67" s="91"/>
      <c r="BM67" s="91"/>
      <c r="BN67" s="91"/>
      <c r="BO67" s="91"/>
      <c r="BP67" s="91"/>
      <c r="BQ67" s="91"/>
      <c r="BR67" s="91"/>
      <c r="BS67" s="91"/>
      <c r="BT67" s="91"/>
      <c r="BU67" s="91"/>
      <c r="BV67" s="91"/>
      <c r="BW67" s="91"/>
      <c r="BX67" s="91"/>
      <c r="BY67" s="91"/>
      <c r="BZ67" s="91"/>
      <c r="CA67" s="91"/>
      <c r="CB67" s="91"/>
      <c r="CC67" s="91"/>
      <c r="CD67" s="91"/>
      <c r="CE67" s="91"/>
      <c r="CF67" s="91"/>
      <c r="CG67" s="91"/>
      <c r="CH67" s="91"/>
      <c r="CI67" s="91"/>
      <c r="CJ67" s="91"/>
      <c r="CK67" s="91"/>
      <c r="CL67" s="91"/>
      <c r="CM67" s="91"/>
      <c r="CN67" s="91"/>
    </row>
    <row r="68" spans="2:92" ht="16.5" thickBot="1">
      <c r="B68" s="757" t="s">
        <v>425</v>
      </c>
      <c r="C68" s="2161"/>
      <c r="D68" s="2162">
        <f>SUM(D62:D67)</f>
        <v>645</v>
      </c>
      <c r="G68" s="78" t="s">
        <v>187</v>
      </c>
      <c r="H68" s="2274">
        <v>78</v>
      </c>
      <c r="L68" s="66"/>
      <c r="M68" s="123"/>
      <c r="N68" s="91"/>
      <c r="O68" s="114"/>
      <c r="P68" s="164"/>
      <c r="Q68" s="663"/>
      <c r="R68" s="91"/>
      <c r="S68" s="91"/>
      <c r="T68" s="164"/>
      <c r="U68" s="91"/>
      <c r="V68" s="91"/>
      <c r="W68" s="87"/>
      <c r="X68" s="106"/>
      <c r="Y68" s="89"/>
      <c r="Z68" s="91"/>
      <c r="AA68" s="91"/>
      <c r="AB68" s="1445"/>
      <c r="AC68" s="91"/>
      <c r="AD68" s="114"/>
      <c r="AE68" s="91"/>
      <c r="AF68" s="114"/>
      <c r="AG68" s="663"/>
      <c r="AH68" s="87"/>
      <c r="AI68" s="91"/>
      <c r="AJ68" s="87"/>
      <c r="AK68" s="176"/>
      <c r="AL68" s="220"/>
      <c r="AM68" s="164"/>
      <c r="AN68" s="301"/>
      <c r="AO68" s="91"/>
      <c r="AP68" s="91"/>
      <c r="AQ68" s="91"/>
      <c r="AR68" s="91"/>
      <c r="AS68" s="91"/>
      <c r="AT68" s="91"/>
      <c r="AU68" s="91"/>
      <c r="AV68" s="91"/>
      <c r="AW68" s="91"/>
      <c r="AX68" s="91"/>
      <c r="AY68" s="91"/>
      <c r="AZ68" s="91"/>
      <c r="BA68" s="91"/>
      <c r="BB68" s="91"/>
      <c r="BC68" s="91"/>
      <c r="BD68" s="91"/>
      <c r="BE68" s="91"/>
      <c r="BF68" s="91"/>
      <c r="BG68" s="91"/>
      <c r="BH68" s="91"/>
      <c r="BI68" s="91"/>
      <c r="BJ68" s="91"/>
      <c r="BK68" s="91"/>
      <c r="BL68" s="91"/>
      <c r="BM68" s="91"/>
      <c r="BN68" s="91"/>
      <c r="BO68" s="91"/>
      <c r="BP68" s="91"/>
      <c r="BQ68" s="91"/>
      <c r="BR68" s="91"/>
      <c r="BS68" s="91"/>
      <c r="BT68" s="91"/>
      <c r="BU68" s="91"/>
      <c r="BV68" s="91"/>
      <c r="BW68" s="91"/>
      <c r="BX68" s="91"/>
      <c r="BY68" s="91"/>
      <c r="BZ68" s="91"/>
      <c r="CA68" s="91"/>
      <c r="CB68" s="91"/>
      <c r="CC68" s="91"/>
      <c r="CD68" s="91"/>
      <c r="CE68" s="91"/>
      <c r="CF68" s="91"/>
      <c r="CG68" s="91"/>
      <c r="CH68" s="91"/>
      <c r="CI68" s="91"/>
      <c r="CJ68" s="91"/>
      <c r="CK68" s="91"/>
      <c r="CL68" s="91"/>
      <c r="CM68" s="91"/>
      <c r="CN68" s="91"/>
    </row>
    <row r="69" spans="2:92" ht="15.75" customHeight="1" thickBot="1">
      <c r="B69" s="2130"/>
      <c r="C69" s="2131" t="s">
        <v>152</v>
      </c>
      <c r="D69" s="2123"/>
      <c r="E69" s="2275" t="s">
        <v>439</v>
      </c>
      <c r="F69" s="2276"/>
      <c r="G69" s="1803" t="s">
        <v>188</v>
      </c>
      <c r="H69" s="2148">
        <v>18</v>
      </c>
      <c r="I69" s="191" t="s">
        <v>261</v>
      </c>
      <c r="J69" s="2277"/>
      <c r="K69" s="2278" t="s">
        <v>402</v>
      </c>
      <c r="L69" s="48"/>
      <c r="M69" s="123"/>
      <c r="N69" s="91"/>
      <c r="O69" s="114"/>
      <c r="P69" s="164"/>
      <c r="Q69" s="663"/>
      <c r="R69" s="91"/>
      <c r="S69" s="97"/>
      <c r="T69" s="1448"/>
      <c r="U69" s="663"/>
      <c r="V69" s="91"/>
      <c r="W69" s="102"/>
      <c r="X69" s="106"/>
      <c r="Y69" s="663"/>
      <c r="Z69" s="91"/>
      <c r="AA69" s="91"/>
      <c r="AB69" s="1445"/>
      <c r="AC69" s="662"/>
      <c r="AD69" s="639"/>
      <c r="AE69" s="663"/>
      <c r="AF69" s="114"/>
      <c r="AG69" s="663"/>
      <c r="AH69" s="87"/>
      <c r="AI69" s="91"/>
      <c r="AJ69" s="176"/>
      <c r="AK69" s="176"/>
      <c r="AL69" s="220"/>
      <c r="AM69" s="164"/>
      <c r="AN69" s="301"/>
      <c r="AO69" s="91"/>
      <c r="AP69" s="91"/>
      <c r="AQ69" s="91"/>
      <c r="AR69" s="91"/>
      <c r="AS69" s="91"/>
      <c r="AT69" s="91"/>
      <c r="AU69" s="91"/>
      <c r="AV69" s="91"/>
      <c r="AW69" s="91"/>
      <c r="AX69" s="91"/>
      <c r="AY69" s="91"/>
      <c r="AZ69" s="91"/>
      <c r="BA69" s="91"/>
      <c r="BB69" s="91"/>
      <c r="BC69" s="91"/>
      <c r="BD69" s="91"/>
      <c r="BE69" s="91"/>
      <c r="BF69" s="91"/>
      <c r="BG69" s="91"/>
      <c r="BH69" s="91"/>
      <c r="BI69" s="91"/>
      <c r="BJ69" s="91"/>
      <c r="BK69" s="91"/>
      <c r="BL69" s="91"/>
      <c r="BM69" s="91"/>
      <c r="BN69" s="91"/>
      <c r="BO69" s="91"/>
      <c r="BP69" s="91"/>
      <c r="BQ69" s="91"/>
      <c r="BR69" s="91"/>
      <c r="BS69" s="91"/>
      <c r="BT69" s="91"/>
      <c r="BU69" s="91"/>
      <c r="BV69" s="91"/>
      <c r="BW69" s="91"/>
      <c r="BX69" s="91"/>
      <c r="BY69" s="91"/>
      <c r="BZ69" s="91"/>
      <c r="CA69" s="91"/>
      <c r="CB69" s="91"/>
      <c r="CC69" s="91"/>
      <c r="CD69" s="91"/>
      <c r="CE69" s="91"/>
      <c r="CF69" s="91"/>
      <c r="CG69" s="91"/>
      <c r="CH69" s="91"/>
      <c r="CI69" s="91"/>
      <c r="CJ69" s="91"/>
      <c r="CK69" s="91"/>
      <c r="CL69" s="91"/>
      <c r="CM69" s="91"/>
      <c r="CN69" s="91"/>
    </row>
    <row r="70" spans="2:92" ht="18" customHeight="1" thickBot="1">
      <c r="B70" s="2167" t="s">
        <v>404</v>
      </c>
      <c r="C70" s="1814" t="s">
        <v>403</v>
      </c>
      <c r="D70" s="2081">
        <v>60</v>
      </c>
      <c r="E70" s="169" t="s">
        <v>118</v>
      </c>
      <c r="F70" s="2132" t="s">
        <v>119</v>
      </c>
      <c r="G70" s="1803" t="s">
        <v>74</v>
      </c>
      <c r="H70" s="2148">
        <v>10</v>
      </c>
      <c r="I70" s="217" t="s">
        <v>118</v>
      </c>
      <c r="J70" s="2279" t="s">
        <v>119</v>
      </c>
      <c r="K70" s="2280" t="s">
        <v>370</v>
      </c>
      <c r="L70" s="68"/>
      <c r="M70" s="123"/>
      <c r="N70" s="91"/>
      <c r="O70" s="114"/>
      <c r="P70" s="164"/>
      <c r="Q70" s="663"/>
      <c r="R70" s="91"/>
      <c r="S70" s="1445"/>
      <c r="T70" s="164"/>
      <c r="U70" s="665"/>
      <c r="V70" s="91"/>
      <c r="W70" s="89"/>
      <c r="X70" s="106"/>
      <c r="Y70" s="91"/>
      <c r="Z70" s="91"/>
      <c r="AA70" s="91"/>
      <c r="AB70" s="1445"/>
      <c r="AC70" s="1452"/>
      <c r="AD70" s="114"/>
      <c r="AE70" s="91"/>
      <c r="AF70" s="114"/>
      <c r="AG70" s="91"/>
      <c r="AH70" s="116"/>
      <c r="AI70" s="663"/>
      <c r="AJ70" s="176"/>
      <c r="AK70" s="176"/>
      <c r="AL70" s="220"/>
      <c r="AM70" s="164"/>
      <c r="AN70" s="301"/>
      <c r="AO70" s="91"/>
      <c r="AP70" s="91"/>
      <c r="AQ70" s="91"/>
      <c r="AR70" s="91"/>
      <c r="AS70" s="91"/>
      <c r="AT70" s="91"/>
      <c r="AU70" s="91"/>
      <c r="AV70" s="91"/>
      <c r="AW70" s="91"/>
      <c r="AX70" s="91"/>
      <c r="AY70" s="91"/>
      <c r="AZ70" s="91"/>
      <c r="BA70" s="91"/>
      <c r="BB70" s="91"/>
      <c r="BC70" s="91"/>
      <c r="BD70" s="91"/>
      <c r="BE70" s="91"/>
      <c r="BF70" s="91"/>
      <c r="BG70" s="91"/>
      <c r="BH70" s="91"/>
      <c r="BI70" s="91"/>
      <c r="BJ70" s="91"/>
      <c r="BK70" s="91"/>
      <c r="BL70" s="91"/>
      <c r="BM70" s="91"/>
      <c r="BN70" s="91"/>
      <c r="BO70" s="91"/>
      <c r="BP70" s="91"/>
      <c r="BQ70" s="91"/>
      <c r="BR70" s="91"/>
      <c r="BS70" s="91"/>
      <c r="BT70" s="91"/>
      <c r="BU70" s="91"/>
      <c r="BV70" s="91"/>
      <c r="BW70" s="91"/>
      <c r="BX70" s="91"/>
      <c r="BY70" s="91"/>
      <c r="BZ70" s="91"/>
      <c r="CA70" s="91"/>
      <c r="CB70" s="91"/>
      <c r="CC70" s="91"/>
      <c r="CD70" s="91"/>
      <c r="CE70" s="91"/>
      <c r="CF70" s="91"/>
      <c r="CG70" s="91"/>
      <c r="CH70" s="91"/>
      <c r="CI70" s="91"/>
      <c r="CJ70" s="91"/>
      <c r="CK70" s="91"/>
      <c r="CL70" s="91"/>
      <c r="CM70" s="91"/>
      <c r="CN70" s="91"/>
    </row>
    <row r="71" spans="2:92" ht="16.5" customHeight="1" thickBot="1">
      <c r="B71" s="1982" t="s">
        <v>655</v>
      </c>
      <c r="C71" s="1990" t="s">
        <v>186</v>
      </c>
      <c r="D71" s="2081">
        <v>250</v>
      </c>
      <c r="E71" s="764" t="s">
        <v>191</v>
      </c>
      <c r="F71" s="2281">
        <v>23.78</v>
      </c>
      <c r="G71" s="1803" t="s">
        <v>290</v>
      </c>
      <c r="H71" s="2148">
        <v>10</v>
      </c>
      <c r="I71" s="288" t="s">
        <v>163</v>
      </c>
      <c r="J71" s="2138">
        <v>100.3</v>
      </c>
      <c r="K71" s="789" t="s">
        <v>118</v>
      </c>
      <c r="L71" s="2205" t="s">
        <v>119</v>
      </c>
      <c r="M71" s="91"/>
      <c r="N71" s="91"/>
      <c r="O71" s="87"/>
      <c r="P71" s="558"/>
      <c r="Q71" s="663"/>
      <c r="R71" s="91"/>
      <c r="S71" s="1445"/>
      <c r="T71" s="164"/>
      <c r="U71" s="1446"/>
      <c r="V71" s="91"/>
      <c r="W71" s="87"/>
      <c r="X71" s="106"/>
      <c r="Y71" s="91"/>
      <c r="Z71" s="91"/>
      <c r="AA71" s="91"/>
      <c r="AB71" s="1445"/>
      <c r="AC71" s="662"/>
      <c r="AD71" s="114"/>
      <c r="AE71" s="663"/>
      <c r="AF71" s="114"/>
      <c r="AG71" s="663"/>
      <c r="AH71" s="91"/>
      <c r="AI71" s="663"/>
      <c r="AJ71" s="176"/>
      <c r="AK71" s="176"/>
      <c r="AL71" s="220"/>
      <c r="AM71" s="164"/>
      <c r="AN71" s="301"/>
      <c r="AO71" s="91"/>
      <c r="AP71" s="91"/>
      <c r="AQ71" s="91"/>
      <c r="AR71" s="91"/>
      <c r="AS71" s="91"/>
      <c r="AT71" s="91"/>
      <c r="AU71" s="91"/>
      <c r="AV71" s="91"/>
      <c r="AW71" s="91"/>
      <c r="AX71" s="91"/>
      <c r="AY71" s="91"/>
      <c r="AZ71" s="91"/>
      <c r="BA71" s="91"/>
      <c r="BB71" s="91"/>
      <c r="BC71" s="91"/>
      <c r="BD71" s="91"/>
      <c r="BE71" s="91"/>
      <c r="BF71" s="91"/>
      <c r="BG71" s="91"/>
      <c r="BH71" s="91"/>
      <c r="BI71" s="91"/>
      <c r="BJ71" s="91"/>
      <c r="BK71" s="91"/>
      <c r="BL71" s="91"/>
      <c r="BM71" s="91"/>
      <c r="BN71" s="91"/>
      <c r="BO71" s="91"/>
      <c r="BP71" s="91"/>
      <c r="BQ71" s="91"/>
      <c r="BR71" s="91"/>
      <c r="BS71" s="91"/>
      <c r="BT71" s="91"/>
      <c r="BU71" s="91"/>
      <c r="BV71" s="91"/>
      <c r="BW71" s="91"/>
      <c r="BX71" s="91"/>
      <c r="BY71" s="91"/>
      <c r="BZ71" s="91"/>
      <c r="CA71" s="91"/>
      <c r="CB71" s="91"/>
      <c r="CC71" s="91"/>
      <c r="CD71" s="91"/>
      <c r="CE71" s="91"/>
      <c r="CF71" s="91"/>
      <c r="CG71" s="91"/>
      <c r="CH71" s="91"/>
      <c r="CI71" s="91"/>
      <c r="CJ71" s="91"/>
      <c r="CK71" s="91"/>
      <c r="CL71" s="91"/>
      <c r="CM71" s="91"/>
      <c r="CN71" s="91"/>
    </row>
    <row r="72" spans="2:92" ht="15.75">
      <c r="B72" s="2241" t="s">
        <v>438</v>
      </c>
      <c r="C72" s="1984" t="s">
        <v>261</v>
      </c>
      <c r="D72" s="2182">
        <v>110</v>
      </c>
      <c r="E72" s="1803" t="s">
        <v>192</v>
      </c>
      <c r="F72" s="2150">
        <v>26.78</v>
      </c>
      <c r="G72" s="1803" t="s">
        <v>83</v>
      </c>
      <c r="H72" s="2148">
        <v>6</v>
      </c>
      <c r="I72" s="1803" t="s">
        <v>79</v>
      </c>
      <c r="J72" s="2150">
        <v>18.899999999999999</v>
      </c>
      <c r="K72" s="77" t="s">
        <v>159</v>
      </c>
      <c r="L72" s="2141">
        <v>43.5</v>
      </c>
      <c r="M72" s="91"/>
      <c r="N72" s="91"/>
      <c r="O72" s="114"/>
      <c r="P72" s="164"/>
      <c r="Q72" s="666"/>
      <c r="R72" s="91"/>
      <c r="S72" s="97"/>
      <c r="T72" s="164"/>
      <c r="U72" s="665"/>
      <c r="V72" s="91"/>
      <c r="W72" s="87"/>
      <c r="X72" s="106"/>
      <c r="Y72" s="91"/>
      <c r="Z72" s="91"/>
      <c r="AA72" s="91"/>
      <c r="AB72" s="1445"/>
      <c r="AC72" s="662"/>
      <c r="AD72" s="114"/>
      <c r="AE72" s="663"/>
      <c r="AF72" s="114"/>
      <c r="AG72" s="91"/>
      <c r="AH72" s="91"/>
      <c r="AI72" s="663"/>
      <c r="AJ72" s="176"/>
      <c r="AK72" s="176"/>
      <c r="AL72" s="220"/>
      <c r="AM72" s="164"/>
      <c r="AN72" s="301"/>
      <c r="AO72" s="91"/>
      <c r="AP72" s="91"/>
      <c r="AQ72" s="91"/>
      <c r="AR72" s="91"/>
      <c r="AS72" s="91"/>
      <c r="AT72" s="91"/>
      <c r="AU72" s="91"/>
      <c r="AV72" s="91"/>
      <c r="AW72" s="91"/>
      <c r="AX72" s="91"/>
      <c r="AY72" s="91"/>
      <c r="AZ72" s="91"/>
      <c r="BA72" s="91"/>
      <c r="BB72" s="91"/>
      <c r="BC72" s="91"/>
      <c r="BD72" s="91"/>
      <c r="BE72" s="91"/>
      <c r="BF72" s="91"/>
      <c r="BG72" s="91"/>
      <c r="BH72" s="91"/>
      <c r="BI72" s="91"/>
      <c r="BJ72" s="91"/>
      <c r="BK72" s="91"/>
      <c r="BL72" s="91"/>
      <c r="BM72" s="91"/>
      <c r="BN72" s="91"/>
      <c r="BO72" s="91"/>
      <c r="BP72" s="91"/>
      <c r="BQ72" s="91"/>
      <c r="BR72" s="91"/>
      <c r="BS72" s="91"/>
      <c r="BT72" s="91"/>
      <c r="BU72" s="91"/>
      <c r="BV72" s="91"/>
      <c r="BW72" s="91"/>
      <c r="BX72" s="91"/>
      <c r="BY72" s="91"/>
      <c r="BZ72" s="91"/>
      <c r="CA72" s="91"/>
      <c r="CB72" s="91"/>
      <c r="CC72" s="91"/>
      <c r="CD72" s="91"/>
      <c r="CE72" s="91"/>
      <c r="CF72" s="91"/>
      <c r="CG72" s="91"/>
      <c r="CH72" s="91"/>
      <c r="CI72" s="91"/>
      <c r="CJ72" s="91"/>
      <c r="CK72" s="91"/>
      <c r="CL72" s="91"/>
      <c r="CM72" s="91"/>
      <c r="CN72" s="91"/>
    </row>
    <row r="73" spans="2:92" ht="15.75">
      <c r="B73" s="2207" t="s">
        <v>374</v>
      </c>
      <c r="C73" s="1984" t="s">
        <v>402</v>
      </c>
      <c r="D73" s="2208">
        <v>180</v>
      </c>
      <c r="E73" s="1803" t="s">
        <v>74</v>
      </c>
      <c r="F73" s="2150">
        <v>9.6</v>
      </c>
      <c r="G73" s="1811" t="s">
        <v>301</v>
      </c>
      <c r="H73" s="2282">
        <v>10</v>
      </c>
      <c r="I73" s="1811" t="s">
        <v>301</v>
      </c>
      <c r="J73" s="2282">
        <v>0.71599999999999997</v>
      </c>
      <c r="K73" s="1810" t="s">
        <v>83</v>
      </c>
      <c r="L73" s="2224">
        <v>10</v>
      </c>
      <c r="M73" s="209"/>
      <c r="N73" s="91"/>
      <c r="O73" s="114"/>
      <c r="P73" s="164"/>
      <c r="Q73" s="663"/>
      <c r="R73" s="91"/>
      <c r="S73" s="1445"/>
      <c r="T73" s="164"/>
      <c r="U73" s="665"/>
      <c r="V73" s="91"/>
      <c r="W73" s="89"/>
      <c r="X73" s="91"/>
      <c r="Y73" s="91"/>
      <c r="Z73" s="91"/>
      <c r="AA73" s="91"/>
      <c r="AB73" s="1459"/>
      <c r="AC73" s="663"/>
      <c r="AD73" s="114"/>
      <c r="AE73" s="91"/>
      <c r="AF73" s="114"/>
      <c r="AG73" s="663"/>
      <c r="AH73" s="91"/>
      <c r="AI73" s="663"/>
      <c r="AJ73" s="176"/>
      <c r="AK73" s="176"/>
      <c r="AL73" s="220"/>
      <c r="AM73" s="164"/>
      <c r="AN73" s="301"/>
      <c r="AO73" s="91"/>
      <c r="AP73" s="91"/>
      <c r="AQ73" s="91"/>
      <c r="AR73" s="91"/>
      <c r="AS73" s="91"/>
      <c r="AT73" s="91"/>
      <c r="AU73" s="91"/>
      <c r="AV73" s="91"/>
      <c r="AW73" s="91"/>
      <c r="AX73" s="91"/>
      <c r="AY73" s="91"/>
      <c r="AZ73" s="91"/>
      <c r="BA73" s="91"/>
      <c r="BB73" s="91"/>
      <c r="BC73" s="91"/>
      <c r="BD73" s="91"/>
      <c r="BE73" s="91"/>
      <c r="BF73" s="91"/>
      <c r="BG73" s="91"/>
      <c r="BH73" s="91"/>
      <c r="BI73" s="91"/>
      <c r="BJ73" s="91"/>
      <c r="BK73" s="91"/>
      <c r="BL73" s="91"/>
      <c r="BM73" s="91"/>
      <c r="BN73" s="91"/>
      <c r="BO73" s="91"/>
      <c r="BP73" s="91"/>
      <c r="BQ73" s="91"/>
      <c r="BR73" s="91"/>
      <c r="BS73" s="91"/>
      <c r="BT73" s="91"/>
      <c r="BU73" s="91"/>
      <c r="BV73" s="91"/>
      <c r="BW73" s="91"/>
      <c r="BX73" s="91"/>
      <c r="BY73" s="91"/>
      <c r="BZ73" s="91"/>
      <c r="CA73" s="91"/>
      <c r="CB73" s="91"/>
      <c r="CC73" s="91"/>
      <c r="CD73" s="91"/>
      <c r="CE73" s="91"/>
      <c r="CF73" s="91"/>
      <c r="CG73" s="91"/>
      <c r="CH73" s="91"/>
      <c r="CI73" s="91"/>
      <c r="CJ73" s="91"/>
      <c r="CK73" s="91"/>
      <c r="CL73" s="91"/>
      <c r="CM73" s="91"/>
      <c r="CN73" s="91"/>
    </row>
    <row r="74" spans="2:92" ht="13.5" customHeight="1">
      <c r="B74" s="2283"/>
      <c r="C74" s="319" t="s">
        <v>370</v>
      </c>
      <c r="D74" s="2215"/>
      <c r="E74" s="1803" t="s">
        <v>113</v>
      </c>
      <c r="F74" s="2150">
        <v>13.8</v>
      </c>
      <c r="G74" s="1811" t="s">
        <v>277</v>
      </c>
      <c r="H74" s="2282">
        <v>0.01</v>
      </c>
      <c r="I74" s="1811" t="s">
        <v>82</v>
      </c>
      <c r="J74" s="2284">
        <v>4.3</v>
      </c>
      <c r="K74" s="289" t="s">
        <v>82</v>
      </c>
      <c r="L74" s="2285">
        <v>139.19999999999999</v>
      </c>
      <c r="M74" s="118"/>
      <c r="N74" s="91"/>
      <c r="O74" s="114"/>
      <c r="P74" s="164"/>
      <c r="Q74" s="663"/>
      <c r="R74" s="91"/>
      <c r="S74" s="1445"/>
      <c r="T74" s="164"/>
      <c r="U74" s="1466"/>
      <c r="V74" s="91"/>
      <c r="W74" s="87"/>
      <c r="X74" s="91"/>
      <c r="Y74" s="91"/>
      <c r="Z74" s="91"/>
      <c r="AA74" s="1444"/>
      <c r="AB74" s="114"/>
      <c r="AC74" s="662"/>
      <c r="AD74" s="91"/>
      <c r="AE74" s="663"/>
      <c r="AF74" s="114"/>
      <c r="AG74" s="91"/>
      <c r="AH74" s="91"/>
      <c r="AI74" s="663"/>
      <c r="AJ74" s="91"/>
      <c r="AK74" s="176"/>
      <c r="AL74" s="220"/>
      <c r="AM74" s="164"/>
      <c r="AN74" s="301"/>
      <c r="AO74" s="91"/>
      <c r="AP74" s="91"/>
      <c r="AQ74" s="91"/>
      <c r="AR74" s="91"/>
      <c r="AS74" s="91"/>
      <c r="AT74" s="91"/>
      <c r="AU74" s="91"/>
      <c r="AV74" s="91"/>
      <c r="AW74" s="91"/>
      <c r="AX74" s="91"/>
      <c r="AY74" s="91"/>
      <c r="AZ74" s="91"/>
      <c r="BA74" s="91"/>
      <c r="BB74" s="91"/>
      <c r="BC74" s="91"/>
      <c r="BD74" s="91"/>
      <c r="BE74" s="91"/>
      <c r="BF74" s="91"/>
      <c r="BG74" s="91"/>
      <c r="BH74" s="91"/>
      <c r="BI74" s="91"/>
      <c r="BJ74" s="91"/>
      <c r="BK74" s="91"/>
      <c r="BL74" s="91"/>
      <c r="BM74" s="91"/>
      <c r="BN74" s="91"/>
      <c r="BO74" s="91"/>
      <c r="BP74" s="91"/>
      <c r="BQ74" s="91"/>
      <c r="BR74" s="91"/>
      <c r="BS74" s="91"/>
      <c r="BT74" s="91"/>
      <c r="BU74" s="91"/>
      <c r="BV74" s="91"/>
      <c r="BW74" s="91"/>
      <c r="BX74" s="91"/>
      <c r="BY74" s="91"/>
      <c r="BZ74" s="91"/>
      <c r="CA74" s="91"/>
      <c r="CB74" s="91"/>
      <c r="CC74" s="91"/>
      <c r="CD74" s="91"/>
      <c r="CE74" s="91"/>
      <c r="CF74" s="91"/>
      <c r="CG74" s="91"/>
      <c r="CH74" s="91"/>
      <c r="CI74" s="91"/>
      <c r="CJ74" s="91"/>
      <c r="CK74" s="91"/>
      <c r="CL74" s="91"/>
      <c r="CM74" s="91"/>
      <c r="CN74" s="91"/>
    </row>
    <row r="75" spans="2:92" ht="16.5" customHeight="1">
      <c r="B75" s="2221" t="s">
        <v>548</v>
      </c>
      <c r="C75" s="319" t="s">
        <v>178</v>
      </c>
      <c r="D75" s="2286">
        <v>200</v>
      </c>
      <c r="E75" s="1803" t="s">
        <v>290</v>
      </c>
      <c r="F75" s="2150">
        <v>6.6</v>
      </c>
      <c r="G75" s="1811" t="s">
        <v>86</v>
      </c>
      <c r="H75" s="2148">
        <v>1.6</v>
      </c>
      <c r="I75" s="1803" t="s">
        <v>290</v>
      </c>
      <c r="J75" s="2284">
        <v>10</v>
      </c>
      <c r="K75" s="295"/>
      <c r="L75" s="158"/>
      <c r="M75" s="129"/>
      <c r="N75" s="91"/>
      <c r="O75" s="114"/>
      <c r="P75" s="558"/>
      <c r="Q75" s="663"/>
      <c r="R75" s="91"/>
      <c r="S75" s="1445"/>
      <c r="T75" s="164"/>
      <c r="U75" s="1466"/>
      <c r="V75" s="91"/>
      <c r="W75" s="114"/>
      <c r="X75" s="1456"/>
      <c r="Y75" s="1457"/>
      <c r="Z75" s="91"/>
      <c r="AA75" s="91"/>
      <c r="AB75" s="114"/>
      <c r="AC75" s="666"/>
      <c r="AD75" s="91"/>
      <c r="AE75" s="663"/>
      <c r="AF75" s="92"/>
      <c r="AG75" s="91"/>
      <c r="AH75" s="91"/>
      <c r="AI75" s="663"/>
      <c r="AJ75" s="91"/>
      <c r="AK75" s="91"/>
      <c r="AL75" s="91"/>
      <c r="AM75" s="91"/>
      <c r="AN75" s="91"/>
      <c r="AO75" s="91"/>
      <c r="AP75" s="91"/>
      <c r="AQ75" s="91"/>
      <c r="AR75" s="91"/>
      <c r="AS75" s="91"/>
      <c r="AT75" s="91"/>
      <c r="AU75" s="91"/>
      <c r="AV75" s="91"/>
      <c r="AW75" s="91"/>
      <c r="AX75" s="91"/>
      <c r="AY75" s="91"/>
      <c r="AZ75" s="91"/>
      <c r="BA75" s="91"/>
      <c r="BB75" s="91"/>
      <c r="BC75" s="91"/>
      <c r="BD75" s="91"/>
      <c r="BE75" s="91"/>
      <c r="BF75" s="91"/>
      <c r="BG75" s="91"/>
      <c r="BH75" s="91"/>
      <c r="BI75" s="91"/>
      <c r="BJ75" s="91"/>
      <c r="BK75" s="91"/>
      <c r="BL75" s="91"/>
      <c r="BM75" s="91"/>
      <c r="BN75" s="91"/>
      <c r="BO75" s="91"/>
      <c r="BP75" s="91"/>
      <c r="BQ75" s="91"/>
      <c r="BR75" s="91"/>
      <c r="BS75" s="91"/>
      <c r="BT75" s="91"/>
      <c r="BU75" s="91"/>
      <c r="BV75" s="91"/>
      <c r="BW75" s="91"/>
      <c r="BX75" s="91"/>
      <c r="BY75" s="91"/>
      <c r="BZ75" s="91"/>
      <c r="CA75" s="91"/>
      <c r="CB75" s="91"/>
      <c r="CC75" s="91"/>
      <c r="CD75" s="91"/>
      <c r="CE75" s="91"/>
      <c r="CF75" s="91"/>
      <c r="CG75" s="91"/>
      <c r="CH75" s="91"/>
      <c r="CI75" s="91"/>
      <c r="CJ75" s="91"/>
      <c r="CK75" s="91"/>
      <c r="CL75" s="91"/>
      <c r="CM75" s="91"/>
      <c r="CN75" s="91"/>
    </row>
    <row r="76" spans="2:92" ht="17.25" customHeight="1">
      <c r="B76" s="2167" t="s">
        <v>8</v>
      </c>
      <c r="C76" s="1990" t="s">
        <v>9</v>
      </c>
      <c r="D76" s="2081">
        <v>60</v>
      </c>
      <c r="E76" s="1811" t="s">
        <v>193</v>
      </c>
      <c r="F76" s="2150">
        <v>6.6</v>
      </c>
      <c r="G76" s="281" t="s">
        <v>82</v>
      </c>
      <c r="H76" s="2287">
        <v>187.5</v>
      </c>
      <c r="I76" s="281" t="s">
        <v>262</v>
      </c>
      <c r="J76" s="2288">
        <v>11</v>
      </c>
      <c r="K76" s="55"/>
      <c r="L76" s="66"/>
      <c r="M76" s="118"/>
      <c r="N76" s="1476"/>
      <c r="O76" s="114"/>
      <c r="P76" s="164"/>
      <c r="Q76" s="663"/>
      <c r="R76" s="91"/>
      <c r="S76" s="1445"/>
      <c r="T76" s="164"/>
      <c r="U76" s="665"/>
      <c r="V76" s="91"/>
      <c r="W76" s="91"/>
      <c r="X76" s="91"/>
      <c r="Y76" s="91"/>
      <c r="Z76" s="91"/>
      <c r="AA76" s="91"/>
      <c r="AB76" s="91"/>
      <c r="AC76" s="663"/>
      <c r="AD76" s="91"/>
      <c r="AE76" s="663"/>
      <c r="AF76" s="102"/>
      <c r="AG76" s="91"/>
      <c r="AH76" s="91"/>
      <c r="AI76" s="663"/>
      <c r="AJ76" s="91"/>
      <c r="AK76" s="91"/>
      <c r="AL76" s="91"/>
      <c r="AM76" s="91"/>
      <c r="AN76" s="91"/>
      <c r="AO76" s="91"/>
      <c r="AP76" s="91"/>
      <c r="AQ76" s="91"/>
      <c r="AR76" s="91"/>
      <c r="AS76" s="91"/>
      <c r="AT76" s="91"/>
      <c r="AU76" s="91"/>
      <c r="AV76" s="91"/>
      <c r="AW76" s="91"/>
      <c r="AX76" s="91"/>
      <c r="AY76" s="91"/>
      <c r="AZ76" s="91"/>
      <c r="BA76" s="91"/>
      <c r="BB76" s="91"/>
      <c r="BC76" s="91"/>
      <c r="BD76" s="91"/>
      <c r="BE76" s="91"/>
      <c r="BF76" s="91"/>
      <c r="BG76" s="91"/>
      <c r="BH76" s="91"/>
      <c r="BI76" s="91"/>
      <c r="BJ76" s="91"/>
      <c r="BK76" s="91"/>
      <c r="BL76" s="91"/>
      <c r="BM76" s="91"/>
      <c r="BN76" s="91"/>
      <c r="BO76" s="91"/>
      <c r="BP76" s="91"/>
      <c r="BQ76" s="91"/>
      <c r="BR76" s="91"/>
      <c r="BS76" s="91"/>
      <c r="BT76" s="91"/>
      <c r="BU76" s="91"/>
      <c r="BV76" s="91"/>
      <c r="BW76" s="91"/>
      <c r="BX76" s="91"/>
      <c r="BY76" s="91"/>
      <c r="BZ76" s="91"/>
      <c r="CA76" s="91"/>
      <c r="CB76" s="91"/>
      <c r="CC76" s="91"/>
      <c r="CD76" s="91"/>
      <c r="CE76" s="91"/>
      <c r="CF76" s="91"/>
      <c r="CG76" s="91"/>
      <c r="CH76" s="91"/>
      <c r="CI76" s="91"/>
      <c r="CJ76" s="91"/>
      <c r="CK76" s="91"/>
      <c r="CL76" s="91"/>
      <c r="CM76" s="91"/>
      <c r="CN76" s="91"/>
    </row>
    <row r="77" spans="2:92">
      <c r="B77" s="2167" t="s">
        <v>8</v>
      </c>
      <c r="C77" s="1814" t="s">
        <v>395</v>
      </c>
      <c r="D77" s="2081">
        <v>50</v>
      </c>
      <c r="E77" s="2289" t="s">
        <v>92</v>
      </c>
      <c r="F77" s="2144">
        <v>3</v>
      </c>
      <c r="G77" s="1805" t="s">
        <v>373</v>
      </c>
      <c r="H77" s="2290">
        <v>0.94</v>
      </c>
      <c r="I77" s="281" t="s">
        <v>92</v>
      </c>
      <c r="J77" s="2288">
        <v>7.2</v>
      </c>
      <c r="K77" s="55"/>
      <c r="L77" s="66"/>
      <c r="M77" s="118"/>
      <c r="N77" s="91"/>
      <c r="O77" s="114"/>
      <c r="P77" s="164"/>
      <c r="Q77" s="663"/>
      <c r="R77" s="91"/>
      <c r="S77" s="114"/>
      <c r="T77" s="1448"/>
      <c r="U77" s="314"/>
      <c r="V77" s="91"/>
      <c r="W77" s="91"/>
      <c r="X77" s="91"/>
      <c r="Y77" s="91"/>
      <c r="Z77" s="91"/>
      <c r="AA77" s="91"/>
      <c r="AB77" s="91"/>
      <c r="AC77" s="663"/>
      <c r="AD77" s="91"/>
      <c r="AE77" s="663"/>
      <c r="AF77" s="87"/>
      <c r="AG77" s="662"/>
      <c r="AH77" s="91"/>
      <c r="AI77" s="663"/>
      <c r="AJ77" s="91"/>
      <c r="AK77" s="91"/>
      <c r="AL77" s="91"/>
      <c r="AM77" s="91"/>
      <c r="AN77" s="91"/>
      <c r="AO77" s="91"/>
      <c r="AP77" s="91"/>
      <c r="AQ77" s="91"/>
      <c r="AR77" s="91"/>
      <c r="AS77" s="91"/>
      <c r="AT77" s="91"/>
      <c r="AU77" s="91"/>
      <c r="AV77" s="91"/>
      <c r="AW77" s="91"/>
      <c r="AX77" s="91"/>
      <c r="AY77" s="91"/>
      <c r="AZ77" s="91"/>
      <c r="BA77" s="91"/>
      <c r="BB77" s="91"/>
      <c r="BC77" s="91"/>
      <c r="BD77" s="91"/>
      <c r="BE77" s="91"/>
      <c r="BF77" s="91"/>
      <c r="BG77" s="91"/>
      <c r="BH77" s="91"/>
      <c r="BI77" s="91"/>
      <c r="BJ77" s="91"/>
      <c r="BK77" s="91"/>
      <c r="BL77" s="91"/>
      <c r="BM77" s="91"/>
      <c r="BN77" s="91"/>
      <c r="BO77" s="91"/>
      <c r="BP77" s="91"/>
      <c r="BQ77" s="91"/>
      <c r="BR77" s="91"/>
      <c r="BS77" s="91"/>
      <c r="BT77" s="91"/>
      <c r="BU77" s="91"/>
      <c r="BV77" s="91"/>
      <c r="BW77" s="91"/>
      <c r="BX77" s="91"/>
      <c r="BY77" s="91"/>
      <c r="BZ77" s="91"/>
      <c r="CA77" s="91"/>
      <c r="CB77" s="91"/>
      <c r="CC77" s="91"/>
      <c r="CD77" s="91"/>
      <c r="CE77" s="91"/>
      <c r="CF77" s="91"/>
      <c r="CG77" s="91"/>
      <c r="CH77" s="91"/>
      <c r="CI77" s="91"/>
      <c r="CJ77" s="91"/>
      <c r="CK77" s="91"/>
      <c r="CL77" s="91"/>
      <c r="CM77" s="91"/>
      <c r="CN77" s="91"/>
    </row>
    <row r="78" spans="2:92" ht="15.75" thickBot="1">
      <c r="B78" s="757" t="s">
        <v>426</v>
      </c>
      <c r="C78" s="734"/>
      <c r="D78" s="758">
        <f>SUM(D70:D77)</f>
        <v>910</v>
      </c>
      <c r="E78" s="195"/>
      <c r="F78" s="2259"/>
      <c r="G78" s="193" t="s">
        <v>608</v>
      </c>
      <c r="H78" s="2291">
        <v>1</v>
      </c>
      <c r="I78" s="1840"/>
      <c r="J78" s="2292"/>
      <c r="K78" s="50"/>
      <c r="L78" s="68"/>
      <c r="M78" s="91"/>
      <c r="N78" s="91"/>
      <c r="O78" s="114"/>
      <c r="P78" s="164"/>
      <c r="Q78" s="663"/>
      <c r="R78" s="91"/>
      <c r="S78" s="91"/>
      <c r="T78" s="91"/>
      <c r="U78" s="91"/>
      <c r="V78" s="91"/>
      <c r="W78" s="1444"/>
      <c r="X78" s="1444"/>
      <c r="Y78" s="1439"/>
      <c r="Z78" s="91"/>
      <c r="AA78" s="91"/>
      <c r="AB78" s="92"/>
      <c r="AC78" s="1462"/>
      <c r="AD78" s="102"/>
      <c r="AE78" s="664"/>
      <c r="AF78" s="87"/>
      <c r="AG78" s="91"/>
      <c r="AH78" s="91"/>
      <c r="AI78" s="663"/>
      <c r="AJ78" s="91"/>
      <c r="AK78" s="91"/>
      <c r="AL78" s="91"/>
      <c r="AM78" s="91"/>
      <c r="AN78" s="91"/>
      <c r="AO78" s="91"/>
      <c r="AP78" s="91"/>
      <c r="AQ78" s="91"/>
      <c r="AR78" s="91"/>
      <c r="AS78" s="91"/>
      <c r="AT78" s="91"/>
      <c r="AU78" s="91"/>
      <c r="AV78" s="91"/>
      <c r="AW78" s="91"/>
      <c r="AX78" s="91"/>
      <c r="AY78" s="91"/>
      <c r="AZ78" s="91"/>
      <c r="BA78" s="91"/>
      <c r="BB78" s="91"/>
      <c r="BC78" s="91"/>
      <c r="BD78" s="91"/>
      <c r="BE78" s="91"/>
      <c r="BF78" s="91"/>
      <c r="BG78" s="91"/>
      <c r="BH78" s="91"/>
      <c r="BI78" s="91"/>
      <c r="BJ78" s="91"/>
      <c r="BK78" s="91"/>
      <c r="BL78" s="91"/>
      <c r="BM78" s="91"/>
      <c r="BN78" s="91"/>
      <c r="BO78" s="91"/>
      <c r="BP78" s="91"/>
      <c r="BQ78" s="91"/>
      <c r="BR78" s="91"/>
      <c r="BS78" s="91"/>
      <c r="BT78" s="91"/>
      <c r="BU78" s="91"/>
      <c r="BV78" s="91"/>
      <c r="BW78" s="91"/>
      <c r="BX78" s="91"/>
      <c r="BY78" s="91"/>
      <c r="BZ78" s="91"/>
      <c r="CA78" s="91"/>
      <c r="CB78" s="91"/>
      <c r="CC78" s="91"/>
      <c r="CD78" s="91"/>
      <c r="CE78" s="91"/>
      <c r="CF78" s="91"/>
      <c r="CG78" s="91"/>
      <c r="CH78" s="91"/>
      <c r="CI78" s="91"/>
      <c r="CJ78" s="91"/>
      <c r="CK78" s="91"/>
      <c r="CL78" s="91"/>
      <c r="CM78" s="91"/>
      <c r="CN78" s="91"/>
    </row>
    <row r="79" spans="2:92" ht="15.75" thickBot="1">
      <c r="K79" s="2293"/>
      <c r="M79" s="91"/>
      <c r="N79" s="91"/>
      <c r="O79" s="114"/>
      <c r="P79" s="164"/>
      <c r="Q79" s="663"/>
      <c r="R79" s="91"/>
      <c r="S79" s="91"/>
      <c r="T79" s="91"/>
      <c r="U79" s="91"/>
      <c r="V79" s="91"/>
      <c r="W79" s="298"/>
      <c r="X79" s="111"/>
      <c r="Y79" s="166"/>
      <c r="Z79" s="91"/>
      <c r="AA79" s="91"/>
      <c r="AB79" s="91"/>
      <c r="AC79" s="663"/>
      <c r="AD79" s="87"/>
      <c r="AE79" s="662"/>
      <c r="AF79" s="123"/>
      <c r="AG79" s="663"/>
      <c r="AH79" s="91"/>
      <c r="AI79" s="663"/>
      <c r="AJ79" s="91"/>
      <c r="AK79" s="207"/>
      <c r="AL79" s="302"/>
      <c r="AM79" s="207"/>
      <c r="AN79" s="302"/>
      <c r="AO79" s="91"/>
      <c r="AP79" s="89"/>
      <c r="AQ79" s="204"/>
      <c r="AR79" s="91"/>
      <c r="AS79" s="97"/>
      <c r="AT79" s="91"/>
      <c r="AU79" s="91"/>
      <c r="AV79" s="91"/>
      <c r="AW79" s="91"/>
      <c r="AX79" s="91"/>
      <c r="AY79" s="91"/>
      <c r="AZ79" s="91"/>
      <c r="BA79" s="91"/>
      <c r="BB79" s="91"/>
      <c r="BC79" s="91"/>
      <c r="BD79" s="91"/>
      <c r="BE79" s="91"/>
      <c r="BF79" s="91"/>
      <c r="BG79" s="91"/>
      <c r="BH79" s="91"/>
      <c r="BI79" s="91"/>
      <c r="BJ79" s="91"/>
      <c r="BK79" s="91"/>
      <c r="BL79" s="91"/>
      <c r="BM79" s="91"/>
      <c r="BN79" s="91"/>
      <c r="BO79" s="91"/>
      <c r="BP79" s="91"/>
      <c r="BQ79" s="91"/>
      <c r="BR79" s="91"/>
      <c r="BS79" s="91"/>
      <c r="BT79" s="91"/>
      <c r="BU79" s="91"/>
      <c r="BV79" s="91"/>
      <c r="BW79" s="91"/>
      <c r="BX79" s="91"/>
      <c r="BY79" s="91"/>
      <c r="BZ79" s="91"/>
      <c r="CA79" s="91"/>
      <c r="CB79" s="91"/>
      <c r="CC79" s="91"/>
      <c r="CD79" s="91"/>
      <c r="CE79" s="91"/>
      <c r="CF79" s="91"/>
      <c r="CG79" s="91"/>
      <c r="CH79" s="91"/>
      <c r="CI79" s="91"/>
      <c r="CJ79" s="91"/>
      <c r="CK79" s="91"/>
      <c r="CL79" s="91"/>
      <c r="CM79" s="91"/>
      <c r="CN79" s="91"/>
    </row>
    <row r="80" spans="2:92" ht="16.5" thickBot="1">
      <c r="B80" s="2126" t="s">
        <v>265</v>
      </c>
      <c r="C80" s="2262"/>
      <c r="D80" s="2201"/>
      <c r="E80" s="2294" t="s">
        <v>689</v>
      </c>
      <c r="F80" s="2156"/>
      <c r="G80" s="38"/>
      <c r="H80" s="45"/>
      <c r="I80" s="282" t="s">
        <v>253</v>
      </c>
      <c r="J80" s="2156"/>
      <c r="K80" s="2295" t="s">
        <v>690</v>
      </c>
      <c r="L80" s="2156"/>
      <c r="M80" s="1440"/>
      <c r="N80" s="91"/>
      <c r="O80" s="91"/>
      <c r="P80" s="91"/>
      <c r="Q80" s="91"/>
      <c r="R80" s="91"/>
      <c r="S80" s="91"/>
      <c r="T80" s="91"/>
      <c r="U80" s="91"/>
      <c r="V80" s="91"/>
      <c r="W80" s="114"/>
      <c r="X80" s="89"/>
      <c r="Y80" s="89"/>
      <c r="Z80" s="91"/>
      <c r="AA80" s="91"/>
      <c r="AB80" s="1437"/>
      <c r="AC80" s="663"/>
      <c r="AD80" s="92"/>
      <c r="AE80" s="665"/>
      <c r="AF80" s="237"/>
      <c r="AG80" s="663"/>
      <c r="AH80" s="91"/>
      <c r="AI80" s="663"/>
      <c r="AJ80" s="87"/>
      <c r="AK80" s="86"/>
      <c r="AL80" s="129"/>
      <c r="AM80" s="1448"/>
      <c r="AN80" s="1477"/>
      <c r="AO80" s="91"/>
      <c r="AP80" s="91"/>
      <c r="AQ80" s="91"/>
      <c r="AR80" s="91"/>
      <c r="AS80" s="100"/>
      <c r="AT80" s="87"/>
      <c r="AU80" s="206"/>
      <c r="AV80" s="91"/>
      <c r="AW80" s="91"/>
      <c r="AX80" s="91"/>
      <c r="AY80" s="91"/>
      <c r="AZ80" s="91"/>
      <c r="BA80" s="91"/>
      <c r="BB80" s="91"/>
      <c r="BC80" s="91"/>
      <c r="BD80" s="91"/>
      <c r="BE80" s="91"/>
      <c r="BF80" s="91"/>
      <c r="BG80" s="91"/>
      <c r="BH80" s="91"/>
      <c r="BI80" s="91"/>
      <c r="BJ80" s="91"/>
      <c r="BK80" s="91"/>
      <c r="BL80" s="91"/>
      <c r="BM80" s="91"/>
      <c r="BN80" s="91"/>
      <c r="BO80" s="91"/>
      <c r="BP80" s="91"/>
      <c r="BQ80" s="91"/>
      <c r="BR80" s="91"/>
      <c r="BS80" s="91"/>
      <c r="BT80" s="91"/>
      <c r="BU80" s="91"/>
      <c r="BV80" s="91"/>
      <c r="BW80" s="91"/>
      <c r="BX80" s="91"/>
      <c r="BY80" s="91"/>
      <c r="BZ80" s="91"/>
      <c r="CA80" s="91"/>
      <c r="CB80" s="91"/>
      <c r="CC80" s="91"/>
      <c r="CD80" s="91"/>
      <c r="CE80" s="91"/>
      <c r="CF80" s="91"/>
      <c r="CG80" s="91"/>
      <c r="CH80" s="91"/>
      <c r="CI80" s="91"/>
      <c r="CJ80" s="91"/>
      <c r="CK80" s="91"/>
      <c r="CL80" s="91"/>
      <c r="CM80" s="91"/>
      <c r="CN80" s="91"/>
    </row>
    <row r="81" spans="2:92" ht="18.75" customHeight="1" thickBot="1">
      <c r="B81" s="2130"/>
      <c r="C81" s="2131" t="s">
        <v>172</v>
      </c>
      <c r="D81" s="2183"/>
      <c r="E81" s="169" t="s">
        <v>118</v>
      </c>
      <c r="F81" s="2296" t="s">
        <v>119</v>
      </c>
      <c r="G81" s="169" t="s">
        <v>118</v>
      </c>
      <c r="H81" s="2296" t="s">
        <v>119</v>
      </c>
      <c r="I81" s="169" t="s">
        <v>118</v>
      </c>
      <c r="J81" s="2296" t="s">
        <v>119</v>
      </c>
      <c r="K81" s="169" t="s">
        <v>118</v>
      </c>
      <c r="L81" s="2296" t="s">
        <v>119</v>
      </c>
      <c r="M81" s="209"/>
      <c r="N81" s="91"/>
      <c r="O81" s="91"/>
      <c r="P81" s="91"/>
      <c r="Q81" s="91"/>
      <c r="R81" s="91"/>
      <c r="S81" s="114"/>
      <c r="T81" s="786"/>
      <c r="U81" s="673"/>
      <c r="V81" s="91"/>
      <c r="W81" s="91"/>
      <c r="X81" s="91"/>
      <c r="Y81" s="232"/>
      <c r="Z81" s="91"/>
      <c r="AA81" s="91"/>
      <c r="AB81" s="509"/>
      <c r="AC81" s="663"/>
      <c r="AD81" s="92"/>
      <c r="AE81" s="665"/>
      <c r="AF81" s="237"/>
      <c r="AG81" s="663"/>
      <c r="AH81" s="91"/>
      <c r="AI81" s="663"/>
      <c r="AJ81" s="87"/>
      <c r="AK81" s="86"/>
      <c r="AL81" s="129"/>
      <c r="AM81" s="164"/>
      <c r="AN81" s="301"/>
      <c r="AO81" s="91"/>
      <c r="AP81" s="91"/>
      <c r="AQ81" s="91"/>
      <c r="AR81" s="91"/>
      <c r="AS81" s="126"/>
      <c r="AT81" s="106"/>
      <c r="AU81" s="91"/>
      <c r="AV81" s="91"/>
      <c r="AW81" s="91"/>
      <c r="AX81" s="91"/>
      <c r="AY81" s="91"/>
      <c r="AZ81" s="91"/>
      <c r="BA81" s="91"/>
      <c r="BB81" s="91"/>
      <c r="BC81" s="91"/>
      <c r="BD81" s="91"/>
      <c r="BE81" s="91"/>
      <c r="BF81" s="91"/>
      <c r="BG81" s="91"/>
      <c r="BH81" s="91"/>
      <c r="BI81" s="91"/>
      <c r="BJ81" s="91"/>
      <c r="BK81" s="91"/>
      <c r="BL81" s="91"/>
      <c r="BM81" s="91"/>
      <c r="BN81" s="91"/>
      <c r="BO81" s="91"/>
      <c r="BP81" s="91"/>
      <c r="BQ81" s="91"/>
      <c r="BR81" s="91"/>
      <c r="BS81" s="91"/>
      <c r="BT81" s="91"/>
      <c r="BU81" s="91"/>
      <c r="BV81" s="91"/>
      <c r="BW81" s="91"/>
      <c r="BX81" s="91"/>
      <c r="BY81" s="91"/>
      <c r="BZ81" s="91"/>
      <c r="CA81" s="91"/>
      <c r="CB81" s="91"/>
      <c r="CC81" s="91"/>
      <c r="CD81" s="91"/>
      <c r="CE81" s="91"/>
      <c r="CF81" s="91"/>
      <c r="CG81" s="91"/>
      <c r="CH81" s="91"/>
      <c r="CI81" s="91"/>
      <c r="CJ81" s="91"/>
      <c r="CK81" s="91"/>
      <c r="CL81" s="91"/>
      <c r="CM81" s="91"/>
      <c r="CN81" s="91"/>
    </row>
    <row r="82" spans="2:92" ht="18" customHeight="1" thickBot="1">
      <c r="B82" s="2167" t="s">
        <v>440</v>
      </c>
      <c r="C82" s="1814" t="s">
        <v>628</v>
      </c>
      <c r="D82" s="1809">
        <v>205</v>
      </c>
      <c r="E82" s="77" t="s">
        <v>164</v>
      </c>
      <c r="F82" s="2297">
        <v>29.45</v>
      </c>
      <c r="G82" s="1837" t="s">
        <v>83</v>
      </c>
      <c r="H82" s="2141">
        <v>15</v>
      </c>
      <c r="I82" s="771" t="s">
        <v>229</v>
      </c>
      <c r="J82" s="2141">
        <v>25</v>
      </c>
      <c r="K82" s="77" t="s">
        <v>115</v>
      </c>
      <c r="L82" s="2141">
        <v>3.6</v>
      </c>
      <c r="M82" s="240"/>
      <c r="N82" s="91"/>
      <c r="O82" s="91"/>
      <c r="P82" s="91"/>
      <c r="Q82" s="91"/>
      <c r="R82" s="91"/>
      <c r="S82" s="114"/>
      <c r="T82" s="786"/>
      <c r="U82" s="673"/>
      <c r="V82" s="91"/>
      <c r="W82" s="91"/>
      <c r="X82" s="91"/>
      <c r="Y82" s="232"/>
      <c r="Z82" s="91"/>
      <c r="AA82" s="91"/>
      <c r="AB82" s="97"/>
      <c r="AC82" s="663"/>
      <c r="AD82" s="87"/>
      <c r="AE82" s="662"/>
      <c r="AF82" s="124"/>
      <c r="AG82" s="663"/>
      <c r="AH82" s="86"/>
      <c r="AI82" s="663"/>
      <c r="AJ82" s="87"/>
      <c r="AK82" s="500"/>
      <c r="AL82" s="731"/>
      <c r="AM82" s="164"/>
      <c r="AN82" s="301"/>
      <c r="AO82" s="91"/>
      <c r="AP82" s="91"/>
      <c r="AQ82" s="91"/>
      <c r="AR82" s="91"/>
      <c r="AS82" s="249"/>
      <c r="AT82" s="207"/>
      <c r="AU82" s="209"/>
      <c r="AV82" s="91"/>
      <c r="AW82" s="91"/>
      <c r="AX82" s="91"/>
      <c r="AY82" s="91"/>
      <c r="AZ82" s="91"/>
      <c r="BA82" s="91"/>
      <c r="BB82" s="91"/>
      <c r="BC82" s="91"/>
      <c r="BD82" s="91"/>
      <c r="BE82" s="91"/>
      <c r="BF82" s="91"/>
      <c r="BG82" s="91"/>
      <c r="BH82" s="91"/>
      <c r="BI82" s="91"/>
      <c r="BJ82" s="91"/>
      <c r="BK82" s="91"/>
      <c r="BL82" s="91"/>
      <c r="BM82" s="91"/>
      <c r="BN82" s="91"/>
      <c r="BO82" s="91"/>
      <c r="BP82" s="91"/>
      <c r="BQ82" s="91"/>
      <c r="BR82" s="91"/>
      <c r="BS82" s="91"/>
      <c r="BT82" s="91"/>
      <c r="BU82" s="91"/>
      <c r="BV82" s="91"/>
      <c r="BW82" s="91"/>
      <c r="BX82" s="91"/>
      <c r="BY82" s="91"/>
      <c r="BZ82" s="91"/>
      <c r="CA82" s="91"/>
      <c r="CB82" s="91"/>
      <c r="CC82" s="91"/>
      <c r="CD82" s="91"/>
      <c r="CE82" s="91"/>
      <c r="CF82" s="91"/>
      <c r="CG82" s="91"/>
      <c r="CH82" s="91"/>
      <c r="CI82" s="91"/>
      <c r="CJ82" s="91"/>
      <c r="CK82" s="91"/>
      <c r="CL82" s="91"/>
      <c r="CM82" s="91"/>
      <c r="CN82" s="91"/>
    </row>
    <row r="83" spans="2:92" ht="17.25" customHeight="1" thickBot="1">
      <c r="B83" s="2218" t="s">
        <v>433</v>
      </c>
      <c r="C83" s="1990" t="s">
        <v>253</v>
      </c>
      <c r="D83" s="1809">
        <v>25</v>
      </c>
      <c r="E83" s="1803" t="s">
        <v>81</v>
      </c>
      <c r="F83" s="2298">
        <v>165.77500000000001</v>
      </c>
      <c r="G83" s="2299" t="s">
        <v>63</v>
      </c>
      <c r="H83" s="2285">
        <v>0.3</v>
      </c>
      <c r="I83" s="2155" t="s">
        <v>686</v>
      </c>
      <c r="J83" s="2156"/>
      <c r="K83" s="1803" t="s">
        <v>60</v>
      </c>
      <c r="L83" s="1870">
        <v>10</v>
      </c>
      <c r="M83" s="240"/>
      <c r="N83" s="91"/>
      <c r="O83" s="91"/>
      <c r="P83" s="91"/>
      <c r="Q83" s="91"/>
      <c r="R83" s="91"/>
      <c r="S83" s="114"/>
      <c r="T83" s="786"/>
      <c r="U83" s="1478"/>
      <c r="V83" s="91"/>
      <c r="W83" s="87"/>
      <c r="X83" s="86"/>
      <c r="Y83" s="129"/>
      <c r="Z83" s="91"/>
      <c r="AA83" s="91"/>
      <c r="AB83" s="97"/>
      <c r="AC83" s="663"/>
      <c r="AD83" s="87"/>
      <c r="AE83" s="662"/>
      <c r="AF83" s="129"/>
      <c r="AG83" s="663"/>
      <c r="AH83" s="86"/>
      <c r="AI83" s="663"/>
      <c r="AJ83" s="87"/>
      <c r="AK83" s="1434"/>
      <c r="AL83" s="1433"/>
      <c r="AM83" s="164"/>
      <c r="AN83" s="301"/>
      <c r="AO83" s="91"/>
      <c r="AP83" s="91"/>
      <c r="AQ83" s="91"/>
      <c r="AR83" s="91"/>
      <c r="AS83" s="87"/>
      <c r="AT83" s="86"/>
      <c r="AU83" s="129"/>
      <c r="AV83" s="91"/>
      <c r="AW83" s="91"/>
      <c r="AX83" s="91"/>
      <c r="AY83" s="91"/>
      <c r="AZ83" s="91"/>
      <c r="BA83" s="91"/>
      <c r="BB83" s="91"/>
      <c r="BC83" s="91"/>
      <c r="BD83" s="91"/>
      <c r="BE83" s="91"/>
      <c r="BF83" s="91"/>
      <c r="BG83" s="91"/>
      <c r="BH83" s="91"/>
      <c r="BI83" s="91"/>
      <c r="BJ83" s="91"/>
      <c r="BK83" s="91"/>
      <c r="BL83" s="91"/>
      <c r="BM83" s="91"/>
      <c r="BN83" s="91"/>
      <c r="BO83" s="91"/>
      <c r="BP83" s="91"/>
      <c r="BQ83" s="91"/>
      <c r="BR83" s="91"/>
      <c r="BS83" s="91"/>
      <c r="BT83" s="91"/>
      <c r="BU83" s="91"/>
      <c r="BV83" s="91"/>
      <c r="BW83" s="91"/>
      <c r="BX83" s="91"/>
      <c r="BY83" s="91"/>
      <c r="BZ83" s="91"/>
      <c r="CA83" s="91"/>
      <c r="CB83" s="91"/>
      <c r="CC83" s="91"/>
      <c r="CD83" s="91"/>
      <c r="CE83" s="91"/>
      <c r="CF83" s="91"/>
      <c r="CG83" s="91"/>
      <c r="CH83" s="91"/>
      <c r="CI83" s="91"/>
      <c r="CJ83" s="91"/>
      <c r="CK83" s="91"/>
      <c r="CL83" s="91"/>
      <c r="CM83" s="91"/>
      <c r="CN83" s="91"/>
    </row>
    <row r="84" spans="2:92" ht="20.25" customHeight="1" thickBot="1">
      <c r="B84" s="2167" t="s">
        <v>441</v>
      </c>
      <c r="C84" s="1990" t="s">
        <v>266</v>
      </c>
      <c r="D84" s="2300">
        <v>200</v>
      </c>
      <c r="E84" s="1803" t="s">
        <v>60</v>
      </c>
      <c r="F84" s="2298">
        <v>6</v>
      </c>
      <c r="G84" s="2181" t="s">
        <v>82</v>
      </c>
      <c r="H84" s="2288">
        <v>0.5</v>
      </c>
      <c r="I84" s="202" t="s">
        <v>118</v>
      </c>
      <c r="J84" s="2301" t="s">
        <v>119</v>
      </c>
      <c r="K84" s="281" t="s">
        <v>81</v>
      </c>
      <c r="L84" s="2285">
        <v>200</v>
      </c>
      <c r="M84" s="240"/>
      <c r="N84" s="91"/>
      <c r="O84" s="91"/>
      <c r="P84" s="91"/>
      <c r="Q84" s="91"/>
      <c r="R84" s="91"/>
      <c r="S84" s="114"/>
      <c r="T84" s="1479"/>
      <c r="U84" s="787"/>
      <c r="V84" s="91"/>
      <c r="W84" s="91"/>
      <c r="X84" s="91"/>
      <c r="Y84" s="91"/>
      <c r="Z84" s="91"/>
      <c r="AA84" s="91"/>
      <c r="AB84" s="97"/>
      <c r="AC84" s="663"/>
      <c r="AD84" s="114"/>
      <c r="AE84" s="91"/>
      <c r="AF84" s="114"/>
      <c r="AG84" s="663"/>
      <c r="AH84" s="89"/>
      <c r="AI84" s="663"/>
      <c r="AJ84" s="89"/>
      <c r="AK84" s="1434"/>
      <c r="AL84" s="1433"/>
      <c r="AM84" s="164"/>
      <c r="AN84" s="301"/>
      <c r="AO84" s="91"/>
      <c r="AP84" s="91"/>
      <c r="AQ84" s="91"/>
      <c r="AR84" s="91"/>
      <c r="AS84" s="87"/>
      <c r="AT84" s="86"/>
      <c r="AU84" s="129"/>
      <c r="AV84" s="91"/>
      <c r="AW84" s="91"/>
      <c r="AX84" s="91"/>
      <c r="AY84" s="91"/>
      <c r="AZ84" s="91"/>
      <c r="BA84" s="91"/>
      <c r="BB84" s="91"/>
      <c r="BC84" s="91"/>
      <c r="BD84" s="91"/>
      <c r="BE84" s="91"/>
      <c r="BF84" s="91"/>
      <c r="BG84" s="91"/>
      <c r="BH84" s="91"/>
      <c r="BI84" s="91"/>
      <c r="BJ84" s="91"/>
      <c r="BK84" s="91"/>
      <c r="BL84" s="91"/>
      <c r="BM84" s="91"/>
      <c r="BN84" s="91"/>
      <c r="BO84" s="91"/>
      <c r="BP84" s="91"/>
      <c r="BQ84" s="91"/>
      <c r="BR84" s="91"/>
      <c r="BS84" s="91"/>
      <c r="BT84" s="91"/>
      <c r="BU84" s="91"/>
      <c r="BV84" s="91"/>
      <c r="BW84" s="91"/>
      <c r="BX84" s="91"/>
      <c r="BY84" s="91"/>
      <c r="BZ84" s="91"/>
      <c r="CA84" s="91"/>
      <c r="CB84" s="91"/>
      <c r="CC84" s="91"/>
      <c r="CD84" s="91"/>
      <c r="CE84" s="91"/>
      <c r="CF84" s="91"/>
      <c r="CG84" s="91"/>
      <c r="CH84" s="91"/>
      <c r="CI84" s="91"/>
      <c r="CJ84" s="91"/>
      <c r="CK84" s="91"/>
      <c r="CL84" s="91"/>
      <c r="CM84" s="91"/>
      <c r="CN84" s="91"/>
    </row>
    <row r="85" spans="2:92" ht="15.75" thickBot="1">
      <c r="B85" s="2167" t="s">
        <v>8</v>
      </c>
      <c r="C85" s="1990" t="s">
        <v>9</v>
      </c>
      <c r="D85" s="1809">
        <v>50</v>
      </c>
      <c r="E85" s="55"/>
      <c r="G85" s="177"/>
      <c r="H85" s="158"/>
      <c r="I85" s="77" t="s">
        <v>684</v>
      </c>
      <c r="J85" s="2266">
        <v>110</v>
      </c>
      <c r="K85" s="1810" t="s">
        <v>82</v>
      </c>
      <c r="L85" s="2224">
        <v>10</v>
      </c>
      <c r="M85" s="240"/>
      <c r="N85" s="91"/>
      <c r="O85" s="91"/>
      <c r="P85" s="91"/>
      <c r="Q85" s="91"/>
      <c r="R85" s="91"/>
      <c r="S85" s="91"/>
      <c r="T85" s="91"/>
      <c r="U85" s="91"/>
      <c r="V85" s="91"/>
      <c r="W85" s="86"/>
      <c r="X85" s="91"/>
      <c r="Y85" s="91"/>
      <c r="Z85" s="91"/>
      <c r="AA85" s="91"/>
      <c r="AB85" s="97"/>
      <c r="AC85" s="663"/>
      <c r="AD85" s="114"/>
      <c r="AE85" s="91"/>
      <c r="AF85" s="114"/>
      <c r="AG85" s="663"/>
      <c r="AH85" s="89"/>
      <c r="AI85" s="663"/>
      <c r="AJ85" s="87"/>
      <c r="AK85" s="1434"/>
      <c r="AL85" s="1433"/>
      <c r="AM85" s="1448"/>
      <c r="AN85" s="301"/>
      <c r="AO85" s="91"/>
      <c r="AP85" s="91"/>
      <c r="AQ85" s="91"/>
      <c r="AR85" s="90"/>
      <c r="AS85" s="87"/>
      <c r="AT85" s="500"/>
      <c r="AU85" s="731"/>
      <c r="AV85" s="91"/>
      <c r="AW85" s="91"/>
      <c r="AX85" s="91"/>
      <c r="AY85" s="91"/>
      <c r="AZ85" s="91"/>
      <c r="BA85" s="91"/>
      <c r="BB85" s="91"/>
      <c r="BC85" s="91"/>
      <c r="BD85" s="91"/>
      <c r="BE85" s="91"/>
      <c r="BF85" s="91"/>
      <c r="BG85" s="91"/>
      <c r="BH85" s="91"/>
      <c r="BI85" s="91"/>
      <c r="BJ85" s="91"/>
      <c r="BK85" s="91"/>
      <c r="BL85" s="91"/>
      <c r="BM85" s="91"/>
      <c r="BN85" s="91"/>
      <c r="BO85" s="91"/>
      <c r="BP85" s="91"/>
      <c r="BQ85" s="91"/>
      <c r="BR85" s="91"/>
      <c r="BS85" s="91"/>
      <c r="BT85" s="91"/>
      <c r="BU85" s="91"/>
      <c r="BV85" s="91"/>
      <c r="BW85" s="91"/>
      <c r="BX85" s="91"/>
      <c r="BY85" s="91"/>
      <c r="BZ85" s="91"/>
      <c r="CA85" s="91"/>
      <c r="CB85" s="91"/>
      <c r="CC85" s="91"/>
      <c r="CD85" s="91"/>
      <c r="CE85" s="91"/>
      <c r="CF85" s="91"/>
      <c r="CG85" s="91"/>
      <c r="CH85" s="91"/>
      <c r="CI85" s="91"/>
      <c r="CJ85" s="91"/>
      <c r="CK85" s="91"/>
      <c r="CL85" s="91"/>
      <c r="CM85" s="91"/>
      <c r="CN85" s="91"/>
    </row>
    <row r="86" spans="2:92" ht="18.75" customHeight="1" thickBot="1">
      <c r="B86" s="2167" t="s">
        <v>8</v>
      </c>
      <c r="C86" s="1814" t="s">
        <v>395</v>
      </c>
      <c r="D86" s="1809">
        <v>30</v>
      </c>
      <c r="E86" s="216" t="s">
        <v>194</v>
      </c>
      <c r="F86" s="2302"/>
      <c r="G86" s="199" t="s">
        <v>195</v>
      </c>
      <c r="H86" s="2156"/>
      <c r="I86" s="75"/>
      <c r="J86" s="48"/>
      <c r="K86" s="55"/>
      <c r="L86" s="2303"/>
      <c r="M86" s="240"/>
      <c r="N86" s="91"/>
      <c r="O86" s="1438"/>
      <c r="P86" s="91"/>
      <c r="Q86" s="91"/>
      <c r="R86" s="87"/>
      <c r="S86" s="91"/>
      <c r="T86" s="91"/>
      <c r="U86" s="91"/>
      <c r="V86" s="91"/>
      <c r="W86" s="91"/>
      <c r="X86" s="91"/>
      <c r="Y86" s="91"/>
      <c r="Z86" s="91"/>
      <c r="AA86" s="91"/>
      <c r="AB86" s="1445"/>
      <c r="AC86" s="91"/>
      <c r="AD86" s="114"/>
      <c r="AE86" s="91"/>
      <c r="AF86" s="114"/>
      <c r="AG86" s="91"/>
      <c r="AH86" s="89"/>
      <c r="AI86" s="663"/>
      <c r="AJ86" s="87"/>
      <c r="AK86" s="1434"/>
      <c r="AL86" s="1433"/>
      <c r="AM86" s="164"/>
      <c r="AN86" s="301"/>
      <c r="AO86" s="91"/>
      <c r="AP86" s="91"/>
      <c r="AQ86" s="91"/>
      <c r="AR86" s="86"/>
      <c r="AS86" s="87"/>
      <c r="AT86" s="1434"/>
      <c r="AU86" s="1433"/>
      <c r="AV86" s="91"/>
      <c r="AW86" s="91"/>
      <c r="AX86" s="91"/>
      <c r="AY86" s="91"/>
      <c r="AZ86" s="91"/>
      <c r="BA86" s="91"/>
      <c r="BB86" s="91"/>
      <c r="BC86" s="91"/>
      <c r="BD86" s="91"/>
      <c r="BE86" s="91"/>
      <c r="BF86" s="91"/>
      <c r="BG86" s="91"/>
      <c r="BH86" s="91"/>
      <c r="BI86" s="91"/>
      <c r="BJ86" s="91"/>
      <c r="BK86" s="91"/>
      <c r="BL86" s="91"/>
      <c r="BM86" s="91"/>
      <c r="BN86" s="91"/>
      <c r="BO86" s="91"/>
      <c r="BP86" s="91"/>
      <c r="BQ86" s="91"/>
      <c r="BR86" s="91"/>
      <c r="BS86" s="91"/>
      <c r="BT86" s="91"/>
      <c r="BU86" s="91"/>
      <c r="BV86" s="91"/>
      <c r="BW86" s="91"/>
      <c r="BX86" s="91"/>
      <c r="BY86" s="91"/>
      <c r="BZ86" s="91"/>
      <c r="CA86" s="91"/>
      <c r="CB86" s="91"/>
      <c r="CC86" s="91"/>
      <c r="CD86" s="91"/>
      <c r="CE86" s="91"/>
      <c r="CF86" s="91"/>
      <c r="CG86" s="91"/>
      <c r="CH86" s="91"/>
      <c r="CI86" s="91"/>
      <c r="CJ86" s="91"/>
      <c r="CK86" s="91"/>
      <c r="CL86" s="91"/>
      <c r="CM86" s="91"/>
      <c r="CN86" s="91"/>
    </row>
    <row r="87" spans="2:92" ht="21" customHeight="1" thickBot="1">
      <c r="B87" s="1881" t="s">
        <v>444</v>
      </c>
      <c r="C87" s="1814" t="s">
        <v>445</v>
      </c>
      <c r="D87" s="2177">
        <v>110</v>
      </c>
      <c r="E87" s="169" t="s">
        <v>118</v>
      </c>
      <c r="F87" s="2304" t="s">
        <v>119</v>
      </c>
      <c r="G87" s="169" t="s">
        <v>118</v>
      </c>
      <c r="H87" s="2296" t="s">
        <v>119</v>
      </c>
      <c r="I87" s="55"/>
      <c r="J87" s="66"/>
      <c r="K87" s="55"/>
      <c r="L87" s="66"/>
      <c r="M87" s="240"/>
      <c r="N87" s="91"/>
      <c r="O87" s="1444"/>
      <c r="P87" s="1444"/>
      <c r="Q87" s="1439"/>
      <c r="R87" s="91"/>
      <c r="S87" s="1444"/>
      <c r="T87" s="1444"/>
      <c r="U87" s="1439"/>
      <c r="V87" s="91"/>
      <c r="W87" s="1444"/>
      <c r="X87" s="1444"/>
      <c r="Y87" s="1439"/>
      <c r="Z87" s="91"/>
      <c r="AA87" s="91"/>
      <c r="AB87" s="1445"/>
      <c r="AC87" s="1446"/>
      <c r="AD87" s="114"/>
      <c r="AE87" s="91"/>
      <c r="AF87" s="114"/>
      <c r="AG87" s="1453"/>
      <c r="AH87" s="87"/>
      <c r="AI87" s="663"/>
      <c r="AJ87" s="87"/>
      <c r="AK87" s="251"/>
      <c r="AL87" s="118"/>
      <c r="AM87" s="164"/>
      <c r="AN87" s="301"/>
      <c r="AO87" s="91"/>
      <c r="AP87" s="91"/>
      <c r="AQ87" s="91"/>
      <c r="AR87" s="90"/>
      <c r="AS87" s="89"/>
      <c r="AT87" s="1434"/>
      <c r="AU87" s="1433"/>
      <c r="AV87" s="91"/>
      <c r="AW87" s="91"/>
      <c r="AX87" s="91"/>
      <c r="AY87" s="91"/>
      <c r="AZ87" s="91"/>
      <c r="BA87" s="91"/>
      <c r="BB87" s="91"/>
      <c r="BC87" s="91"/>
      <c r="BD87" s="91"/>
      <c r="BE87" s="91"/>
      <c r="BF87" s="91"/>
      <c r="BG87" s="91"/>
      <c r="BH87" s="91"/>
      <c r="BI87" s="91"/>
      <c r="BJ87" s="91"/>
      <c r="BK87" s="91"/>
      <c r="BL87" s="91"/>
      <c r="BM87" s="91"/>
      <c r="BN87" s="91"/>
      <c r="BO87" s="91"/>
      <c r="BP87" s="91"/>
      <c r="BQ87" s="91"/>
      <c r="BR87" s="91"/>
      <c r="BS87" s="91"/>
      <c r="BT87" s="91"/>
      <c r="BU87" s="91"/>
      <c r="BV87" s="91"/>
      <c r="BW87" s="91"/>
      <c r="BX87" s="91"/>
      <c r="BY87" s="91"/>
      <c r="BZ87" s="91"/>
      <c r="CA87" s="91"/>
      <c r="CB87" s="91"/>
      <c r="CC87" s="91"/>
      <c r="CD87" s="91"/>
      <c r="CE87" s="91"/>
      <c r="CF87" s="91"/>
      <c r="CG87" s="91"/>
      <c r="CH87" s="91"/>
      <c r="CI87" s="91"/>
      <c r="CJ87" s="91"/>
      <c r="CK87" s="91"/>
      <c r="CL87" s="91"/>
      <c r="CM87" s="91"/>
      <c r="CN87" s="91"/>
    </row>
    <row r="88" spans="2:92" ht="19.5" customHeight="1" thickBot="1">
      <c r="B88" s="767" t="s">
        <v>425</v>
      </c>
      <c r="C88" s="2305"/>
      <c r="D88" s="2306">
        <f>SUM(D82:D87)</f>
        <v>620</v>
      </c>
      <c r="E88" s="77" t="s">
        <v>196</v>
      </c>
      <c r="F88" s="2307">
        <v>98.47</v>
      </c>
      <c r="G88" s="291" t="s">
        <v>270</v>
      </c>
      <c r="H88" s="2141"/>
      <c r="I88" s="50"/>
      <c r="J88" s="68"/>
      <c r="K88" s="50"/>
      <c r="L88" s="68"/>
      <c r="M88" s="240"/>
      <c r="N88" s="91"/>
      <c r="O88" s="114"/>
      <c r="P88" s="164"/>
      <c r="Q88" s="663"/>
      <c r="R88" s="91"/>
      <c r="S88" s="114"/>
      <c r="T88" s="106"/>
      <c r="U88" s="91"/>
      <c r="V88" s="91"/>
      <c r="W88" s="87"/>
      <c r="X88" s="1473"/>
      <c r="Y88" s="1473"/>
      <c r="Z88" s="91"/>
      <c r="AA88" s="91"/>
      <c r="AB88" s="97"/>
      <c r="AC88" s="91"/>
      <c r="AD88" s="114"/>
      <c r="AE88" s="663"/>
      <c r="AF88" s="114"/>
      <c r="AG88" s="91"/>
      <c r="AH88" s="87"/>
      <c r="AI88" s="663"/>
      <c r="AJ88" s="87"/>
      <c r="AK88" s="206"/>
      <c r="AL88" s="124"/>
      <c r="AM88" s="1448"/>
      <c r="AN88" s="301"/>
      <c r="AO88" s="91"/>
      <c r="AP88" s="91"/>
      <c r="AQ88" s="91"/>
      <c r="AR88" s="86"/>
      <c r="AS88" s="87"/>
      <c r="AT88" s="1434"/>
      <c r="AU88" s="1433"/>
      <c r="AV88" s="91"/>
      <c r="AW88" s="91"/>
      <c r="AX88" s="91"/>
      <c r="AY88" s="91"/>
      <c r="AZ88" s="91"/>
      <c r="BA88" s="91"/>
      <c r="BB88" s="91"/>
      <c r="BC88" s="91"/>
      <c r="BD88" s="91"/>
      <c r="BE88" s="91"/>
      <c r="BF88" s="91"/>
      <c r="BG88" s="91"/>
      <c r="BH88" s="91"/>
      <c r="BI88" s="91"/>
      <c r="BJ88" s="91"/>
      <c r="BK88" s="91"/>
      <c r="BL88" s="91"/>
      <c r="BM88" s="91"/>
      <c r="BN88" s="91"/>
      <c r="BO88" s="91"/>
      <c r="BP88" s="91"/>
      <c r="BQ88" s="91"/>
      <c r="BR88" s="91"/>
      <c r="BS88" s="91"/>
      <c r="BT88" s="91"/>
      <c r="BU88" s="91"/>
      <c r="BV88" s="91"/>
      <c r="BW88" s="91"/>
      <c r="BX88" s="91"/>
      <c r="BY88" s="91"/>
      <c r="BZ88" s="91"/>
      <c r="CA88" s="91"/>
      <c r="CB88" s="91"/>
      <c r="CC88" s="91"/>
      <c r="CD88" s="91"/>
      <c r="CE88" s="91"/>
      <c r="CF88" s="91"/>
      <c r="CG88" s="91"/>
      <c r="CH88" s="91"/>
      <c r="CI88" s="91"/>
      <c r="CJ88" s="91"/>
      <c r="CK88" s="91"/>
      <c r="CL88" s="91"/>
      <c r="CM88" s="91"/>
      <c r="CN88" s="91"/>
    </row>
    <row r="89" spans="2:92" ht="14.25" customHeight="1" thickBot="1">
      <c r="B89" s="2130"/>
      <c r="C89" s="2131" t="s">
        <v>152</v>
      </c>
      <c r="D89" s="2124"/>
      <c r="E89" s="1810" t="s">
        <v>88</v>
      </c>
      <c r="F89" s="2154">
        <v>70.16</v>
      </c>
      <c r="G89" s="292" t="s">
        <v>82</v>
      </c>
      <c r="H89" s="2281"/>
      <c r="I89" s="1417" t="s">
        <v>549</v>
      </c>
      <c r="J89" s="38"/>
      <c r="K89" s="38"/>
      <c r="L89" s="45"/>
      <c r="M89" s="240"/>
      <c r="N89" s="91"/>
      <c r="O89" s="114"/>
      <c r="P89" s="164"/>
      <c r="Q89" s="1450"/>
      <c r="R89" s="91"/>
      <c r="S89" s="87"/>
      <c r="T89" s="1448"/>
      <c r="U89" s="663"/>
      <c r="V89" s="91"/>
      <c r="W89" s="106"/>
      <c r="X89" s="1444"/>
      <c r="Y89" s="1439"/>
      <c r="Z89" s="91"/>
      <c r="AA89" s="91"/>
      <c r="AB89" s="1445"/>
      <c r="AC89" s="665"/>
      <c r="AD89" s="87"/>
      <c r="AE89" s="91"/>
      <c r="AF89" s="114"/>
      <c r="AG89" s="663"/>
      <c r="AH89" s="87"/>
      <c r="AI89" s="91"/>
      <c r="AJ89" s="92"/>
      <c r="AK89" s="93"/>
      <c r="AL89" s="128"/>
      <c r="AM89" s="164"/>
      <c r="AN89" s="301"/>
      <c r="AO89" s="91"/>
      <c r="AP89" s="91"/>
      <c r="AQ89" s="91"/>
      <c r="AR89" s="91"/>
      <c r="AS89" s="87"/>
      <c r="AT89" s="1434"/>
      <c r="AU89" s="1433"/>
      <c r="AV89" s="91"/>
      <c r="AW89" s="91"/>
      <c r="AX89" s="91"/>
      <c r="AY89" s="91"/>
      <c r="AZ89" s="91"/>
      <c r="BA89" s="91"/>
      <c r="BB89" s="91"/>
      <c r="BC89" s="91"/>
      <c r="BD89" s="91"/>
      <c r="BE89" s="91"/>
      <c r="BF89" s="91"/>
      <c r="BG89" s="91"/>
      <c r="BH89" s="91"/>
      <c r="BI89" s="91"/>
      <c r="BJ89" s="91"/>
      <c r="BK89" s="91"/>
      <c r="BL89" s="91"/>
      <c r="BM89" s="91"/>
      <c r="BN89" s="91"/>
      <c r="BO89" s="91"/>
      <c r="BP89" s="91"/>
      <c r="BQ89" s="91"/>
      <c r="BR89" s="91"/>
      <c r="BS89" s="91"/>
      <c r="BT89" s="91"/>
      <c r="BU89" s="91"/>
      <c r="BV89" s="91"/>
      <c r="BW89" s="91"/>
      <c r="BX89" s="91"/>
      <c r="BY89" s="91"/>
      <c r="BZ89" s="91"/>
      <c r="CA89" s="91"/>
      <c r="CB89" s="91"/>
      <c r="CC89" s="91"/>
      <c r="CD89" s="91"/>
      <c r="CE89" s="91"/>
      <c r="CF89" s="91"/>
      <c r="CG89" s="91"/>
      <c r="CH89" s="91"/>
      <c r="CI89" s="91"/>
      <c r="CJ89" s="91"/>
      <c r="CK89" s="91"/>
      <c r="CL89" s="91"/>
      <c r="CM89" s="91"/>
      <c r="CN89" s="91"/>
    </row>
    <row r="90" spans="2:92" ht="18" customHeight="1" thickBot="1">
      <c r="B90" s="1985" t="s">
        <v>400</v>
      </c>
      <c r="C90" s="2308" t="s">
        <v>399</v>
      </c>
      <c r="D90" s="2182">
        <v>70</v>
      </c>
      <c r="E90" s="1810" t="s">
        <v>78</v>
      </c>
      <c r="F90" s="2154">
        <v>9.85</v>
      </c>
      <c r="G90" s="1813" t="s">
        <v>83</v>
      </c>
      <c r="H90" s="2224">
        <v>1.8</v>
      </c>
      <c r="I90" s="169" t="s">
        <v>118</v>
      </c>
      <c r="J90" s="2304" t="s">
        <v>119</v>
      </c>
      <c r="K90" s="169" t="s">
        <v>118</v>
      </c>
      <c r="L90" s="2296" t="s">
        <v>119</v>
      </c>
      <c r="M90" s="240"/>
      <c r="N90" s="91"/>
      <c r="O90" s="114"/>
      <c r="P90" s="164"/>
      <c r="Q90" s="663"/>
      <c r="R90" s="91"/>
      <c r="S90" s="87"/>
      <c r="T90" s="1448"/>
      <c r="U90" s="666"/>
      <c r="V90" s="91"/>
      <c r="W90" s="114"/>
      <c r="X90" s="1447"/>
      <c r="Y90" s="665"/>
      <c r="Z90" s="91"/>
      <c r="AA90" s="91"/>
      <c r="AB90" s="1445"/>
      <c r="AC90" s="665"/>
      <c r="AD90" s="114"/>
      <c r="AE90" s="91"/>
      <c r="AF90" s="114"/>
      <c r="AG90" s="91"/>
      <c r="AH90" s="87"/>
      <c r="AI90" s="663"/>
      <c r="AJ90" s="176"/>
      <c r="AK90" s="176"/>
      <c r="AL90" s="220"/>
      <c r="AM90" s="164"/>
      <c r="AN90" s="301"/>
      <c r="AO90" s="91"/>
      <c r="AP90" s="91"/>
      <c r="AQ90" s="91"/>
      <c r="AR90" s="91"/>
      <c r="AS90" s="91"/>
      <c r="AT90" s="91"/>
      <c r="AU90" s="91"/>
      <c r="AV90" s="91"/>
      <c r="AW90" s="91"/>
      <c r="AX90" s="91"/>
      <c r="AY90" s="91"/>
      <c r="AZ90" s="91"/>
      <c r="BA90" s="91"/>
      <c r="BB90" s="91"/>
      <c r="BC90" s="91"/>
      <c r="BD90" s="91"/>
      <c r="BE90" s="91"/>
      <c r="BF90" s="91"/>
      <c r="BG90" s="91"/>
      <c r="BH90" s="91"/>
      <c r="BI90" s="91"/>
      <c r="BJ90" s="91"/>
      <c r="BK90" s="91"/>
      <c r="BL90" s="91"/>
      <c r="BM90" s="91"/>
      <c r="BN90" s="91"/>
      <c r="BO90" s="91"/>
      <c r="BP90" s="91"/>
      <c r="BQ90" s="91"/>
      <c r="BR90" s="91"/>
      <c r="BS90" s="91"/>
      <c r="BT90" s="91"/>
      <c r="BU90" s="91"/>
      <c r="BV90" s="91"/>
      <c r="BW90" s="91"/>
      <c r="BX90" s="91"/>
      <c r="BY90" s="91"/>
      <c r="BZ90" s="91"/>
      <c r="CA90" s="91"/>
      <c r="CB90" s="91"/>
      <c r="CC90" s="91"/>
      <c r="CD90" s="91"/>
      <c r="CE90" s="91"/>
      <c r="CF90" s="91"/>
      <c r="CG90" s="91"/>
      <c r="CH90" s="91"/>
      <c r="CI90" s="91"/>
      <c r="CJ90" s="91"/>
      <c r="CK90" s="91"/>
      <c r="CL90" s="91"/>
      <c r="CM90" s="91"/>
      <c r="CN90" s="91"/>
    </row>
    <row r="91" spans="2:92" ht="17.25" customHeight="1">
      <c r="B91" s="2436" t="s">
        <v>656</v>
      </c>
      <c r="C91" s="1984" t="s">
        <v>616</v>
      </c>
      <c r="D91" s="2082">
        <v>250</v>
      </c>
      <c r="E91" s="1803" t="s">
        <v>268</v>
      </c>
      <c r="F91" s="2154">
        <v>14.8</v>
      </c>
      <c r="G91" s="1813" t="s">
        <v>80</v>
      </c>
      <c r="H91" s="2224">
        <v>1.8</v>
      </c>
      <c r="I91" s="1803" t="s">
        <v>267</v>
      </c>
      <c r="J91" s="2309">
        <v>40</v>
      </c>
      <c r="K91" s="2185" t="s">
        <v>373</v>
      </c>
      <c r="L91" s="2224">
        <v>1</v>
      </c>
      <c r="M91" s="543"/>
      <c r="N91" s="91"/>
      <c r="O91" s="114"/>
      <c r="P91" s="1448"/>
      <c r="Q91" s="666"/>
      <c r="R91" s="91"/>
      <c r="S91" s="1475"/>
      <c r="T91" s="787"/>
      <c r="U91" s="324"/>
      <c r="V91" s="91"/>
      <c r="W91" s="87"/>
      <c r="X91" s="106"/>
      <c r="Y91" s="89"/>
      <c r="Z91" s="91"/>
      <c r="AA91" s="91"/>
      <c r="AB91" s="1445"/>
      <c r="AC91" s="1466"/>
      <c r="AD91" s="114"/>
      <c r="AE91" s="91"/>
      <c r="AF91" s="114"/>
      <c r="AG91" s="91"/>
      <c r="AH91" s="87"/>
      <c r="AI91" s="663"/>
      <c r="AJ91" s="176"/>
      <c r="AK91" s="176"/>
      <c r="AL91" s="220"/>
      <c r="AM91" s="164"/>
      <c r="AN91" s="301"/>
      <c r="AO91" s="91"/>
      <c r="AP91" s="91"/>
      <c r="AQ91" s="91"/>
      <c r="AR91" s="91"/>
      <c r="AS91" s="91"/>
      <c r="AT91" s="91"/>
      <c r="AU91" s="91"/>
      <c r="AV91" s="91"/>
      <c r="AW91" s="91"/>
      <c r="AX91" s="91"/>
      <c r="AY91" s="91"/>
      <c r="AZ91" s="91"/>
      <c r="BA91" s="91"/>
      <c r="BB91" s="91"/>
      <c r="BC91" s="91"/>
      <c r="BD91" s="91"/>
      <c r="BE91" s="91"/>
      <c r="BF91" s="91"/>
      <c r="BG91" s="91"/>
      <c r="BH91" s="91"/>
      <c r="BI91" s="91"/>
      <c r="BJ91" s="91"/>
      <c r="BK91" s="91"/>
      <c r="BL91" s="91"/>
      <c r="BM91" s="91"/>
      <c r="BN91" s="91"/>
      <c r="BO91" s="91"/>
      <c r="BP91" s="91"/>
      <c r="BQ91" s="91"/>
      <c r="BR91" s="91"/>
      <c r="BS91" s="91"/>
      <c r="BT91" s="91"/>
      <c r="BU91" s="91"/>
      <c r="BV91" s="91"/>
      <c r="BW91" s="91"/>
      <c r="BX91" s="91"/>
      <c r="BY91" s="91"/>
      <c r="BZ91" s="91"/>
      <c r="CA91" s="91"/>
      <c r="CB91" s="91"/>
      <c r="CC91" s="91"/>
      <c r="CD91" s="91"/>
      <c r="CE91" s="91"/>
      <c r="CF91" s="91"/>
      <c r="CG91" s="91"/>
      <c r="CH91" s="91"/>
      <c r="CI91" s="91"/>
      <c r="CJ91" s="91"/>
      <c r="CK91" s="91"/>
      <c r="CL91" s="91"/>
      <c r="CM91" s="91"/>
      <c r="CN91" s="91"/>
    </row>
    <row r="92" spans="2:92" ht="19.5" customHeight="1">
      <c r="B92" s="160"/>
      <c r="C92" s="969" t="s">
        <v>615</v>
      </c>
      <c r="D92" s="17"/>
      <c r="E92" s="1810" t="s">
        <v>83</v>
      </c>
      <c r="F92" s="2154">
        <v>4.92</v>
      </c>
      <c r="G92" s="1813" t="s">
        <v>74</v>
      </c>
      <c r="H92" s="2224">
        <v>2.4</v>
      </c>
      <c r="I92" s="1803" t="s">
        <v>103</v>
      </c>
      <c r="J92" s="2309">
        <v>20</v>
      </c>
      <c r="K92" s="2310" t="s">
        <v>135</v>
      </c>
      <c r="L92" s="2311"/>
      <c r="M92" s="240"/>
      <c r="N92" s="91"/>
      <c r="O92" s="87"/>
      <c r="P92" s="164"/>
      <c r="Q92" s="663"/>
      <c r="R92" s="91"/>
      <c r="S92" s="91"/>
      <c r="T92" s="91"/>
      <c r="U92" s="91"/>
      <c r="V92" s="91"/>
      <c r="W92" s="102"/>
      <c r="X92" s="106"/>
      <c r="Y92" s="663"/>
      <c r="Z92" s="91"/>
      <c r="AA92" s="91"/>
      <c r="AB92" s="1445"/>
      <c r="AC92" s="91"/>
      <c r="AD92" s="206"/>
      <c r="AE92" s="663"/>
      <c r="AF92" s="114"/>
      <c r="AG92" s="663"/>
      <c r="AH92" s="87"/>
      <c r="AI92" s="663"/>
      <c r="AJ92" s="176"/>
      <c r="AK92" s="176"/>
      <c r="AL92" s="220"/>
      <c r="AM92" s="164"/>
      <c r="AN92" s="301"/>
      <c r="AO92" s="91"/>
      <c r="AP92" s="91"/>
      <c r="AQ92" s="91"/>
      <c r="AR92" s="91"/>
      <c r="AS92" s="91"/>
      <c r="AT92" s="91"/>
      <c r="AU92" s="91"/>
      <c r="AV92" s="91"/>
      <c r="AW92" s="91"/>
      <c r="AX92" s="91"/>
      <c r="AY92" s="91"/>
      <c r="AZ92" s="91"/>
      <c r="BA92" s="91"/>
      <c r="BB92" s="91"/>
      <c r="BC92" s="91"/>
      <c r="BD92" s="91"/>
      <c r="BE92" s="91"/>
      <c r="BF92" s="91"/>
      <c r="BG92" s="91"/>
      <c r="BH92" s="91"/>
      <c r="BI92" s="91"/>
      <c r="BJ92" s="91"/>
      <c r="BK92" s="91"/>
      <c r="BL92" s="91"/>
      <c r="BM92" s="91"/>
      <c r="BN92" s="91"/>
      <c r="BO92" s="91"/>
      <c r="BP92" s="91"/>
      <c r="BQ92" s="91"/>
      <c r="BR92" s="91"/>
      <c r="BS92" s="91"/>
      <c r="BT92" s="91"/>
      <c r="BU92" s="91"/>
      <c r="BV92" s="91"/>
      <c r="BW92" s="91"/>
      <c r="BX92" s="91"/>
      <c r="BY92" s="91"/>
      <c r="BZ92" s="91"/>
      <c r="CA92" s="91"/>
      <c r="CB92" s="91"/>
      <c r="CC92" s="91"/>
      <c r="CD92" s="91"/>
      <c r="CE92" s="91"/>
      <c r="CF92" s="91"/>
      <c r="CG92" s="91"/>
      <c r="CH92" s="91"/>
      <c r="CI92" s="91"/>
      <c r="CJ92" s="91"/>
      <c r="CK92" s="91"/>
      <c r="CL92" s="91"/>
      <c r="CM92" s="91"/>
      <c r="CN92" s="91"/>
    </row>
    <row r="93" spans="2:92" ht="15.75" customHeight="1">
      <c r="B93" s="2312" t="s">
        <v>442</v>
      </c>
      <c r="C93" s="2313" t="s">
        <v>194</v>
      </c>
      <c r="D93" s="132" t="s">
        <v>271</v>
      </c>
      <c r="E93" s="289" t="s">
        <v>228</v>
      </c>
      <c r="F93" s="2314">
        <v>2.5</v>
      </c>
      <c r="G93" s="1814" t="s">
        <v>268</v>
      </c>
      <c r="H93" s="2224">
        <v>0.8</v>
      </c>
      <c r="I93" s="1803" t="s">
        <v>268</v>
      </c>
      <c r="J93" s="2309">
        <v>10</v>
      </c>
      <c r="K93" s="2315" t="s">
        <v>81</v>
      </c>
      <c r="L93" s="2148">
        <v>36.229999999999997</v>
      </c>
      <c r="M93" s="91"/>
      <c r="N93" s="91"/>
      <c r="O93" s="114"/>
      <c r="P93" s="164"/>
      <c r="Q93" s="663"/>
      <c r="R93" s="91"/>
      <c r="S93" s="91"/>
      <c r="T93" s="164"/>
      <c r="U93" s="91"/>
      <c r="V93" s="91"/>
      <c r="W93" s="89"/>
      <c r="X93" s="106"/>
      <c r="Y93" s="91"/>
      <c r="Z93" s="91"/>
      <c r="AA93" s="91"/>
      <c r="AB93" s="1445"/>
      <c r="AC93" s="91"/>
      <c r="AD93" s="87"/>
      <c r="AE93" s="91"/>
      <c r="AF93" s="114"/>
      <c r="AG93" s="663"/>
      <c r="AH93" s="87"/>
      <c r="AI93" s="663"/>
      <c r="AJ93" s="176"/>
      <c r="AK93" s="176"/>
      <c r="AL93" s="220"/>
      <c r="AM93" s="164"/>
      <c r="AN93" s="301"/>
      <c r="AO93" s="91"/>
      <c r="AP93" s="91"/>
      <c r="AQ93" s="91"/>
      <c r="AR93" s="91"/>
      <c r="AS93" s="91"/>
      <c r="AT93" s="91"/>
      <c r="AU93" s="91"/>
      <c r="AV93" s="91"/>
      <c r="AW93" s="91"/>
      <c r="AX93" s="91"/>
      <c r="AY93" s="91"/>
      <c r="AZ93" s="91"/>
      <c r="BA93" s="91"/>
      <c r="BB93" s="91"/>
      <c r="BC93" s="91"/>
      <c r="BD93" s="91"/>
      <c r="BE93" s="91"/>
      <c r="BF93" s="91"/>
      <c r="BG93" s="91"/>
      <c r="BH93" s="91"/>
      <c r="BI93" s="91"/>
      <c r="BJ93" s="91"/>
      <c r="BK93" s="91"/>
      <c r="BL93" s="91"/>
      <c r="BM93" s="91"/>
      <c r="BN93" s="91"/>
      <c r="BO93" s="91"/>
      <c r="BP93" s="91"/>
      <c r="BQ93" s="91"/>
      <c r="BR93" s="91"/>
      <c r="BS93" s="91"/>
      <c r="BT93" s="91"/>
      <c r="BU93" s="91"/>
      <c r="BV93" s="91"/>
      <c r="BW93" s="91"/>
      <c r="BX93" s="91"/>
      <c r="BY93" s="91"/>
      <c r="BZ93" s="91"/>
      <c r="CA93" s="91"/>
      <c r="CB93" s="91"/>
      <c r="CC93" s="91"/>
      <c r="CD93" s="91"/>
      <c r="CE93" s="91"/>
      <c r="CF93" s="91"/>
      <c r="CG93" s="91"/>
      <c r="CH93" s="91"/>
      <c r="CI93" s="91"/>
      <c r="CJ93" s="91"/>
      <c r="CK93" s="91"/>
      <c r="CL93" s="91"/>
      <c r="CM93" s="91"/>
      <c r="CN93" s="91"/>
    </row>
    <row r="94" spans="2:92" ht="17.25" customHeight="1">
      <c r="B94" s="2316"/>
      <c r="C94" s="2152" t="s">
        <v>195</v>
      </c>
      <c r="D94" s="2317"/>
      <c r="E94" s="295"/>
      <c r="F94" s="2318"/>
      <c r="G94" s="1813" t="s">
        <v>107</v>
      </c>
      <c r="H94" s="2224">
        <v>10</v>
      </c>
      <c r="I94" s="1803" t="s">
        <v>83</v>
      </c>
      <c r="J94" s="2309">
        <v>2.7</v>
      </c>
      <c r="K94" s="1814" t="s">
        <v>83</v>
      </c>
      <c r="L94" s="1870">
        <v>2.63</v>
      </c>
      <c r="M94" s="91"/>
      <c r="N94" s="91"/>
      <c r="O94" s="114"/>
      <c r="P94" s="164"/>
      <c r="Q94" s="663"/>
      <c r="R94" s="91"/>
      <c r="S94" s="1445"/>
      <c r="T94" s="1448"/>
      <c r="U94" s="665"/>
      <c r="V94" s="91"/>
      <c r="W94" s="87"/>
      <c r="X94" s="106"/>
      <c r="Y94" s="91"/>
      <c r="Z94" s="91"/>
      <c r="AA94" s="91"/>
      <c r="AB94" s="1445"/>
      <c r="AC94" s="662"/>
      <c r="AD94" s="639"/>
      <c r="AE94" s="91"/>
      <c r="AF94" s="114"/>
      <c r="AG94" s="91"/>
      <c r="AH94" s="87"/>
      <c r="AI94" s="91"/>
      <c r="AJ94" s="176"/>
      <c r="AK94" s="176"/>
      <c r="AL94" s="220"/>
      <c r="AM94" s="164"/>
      <c r="AN94" s="301"/>
      <c r="AO94" s="91"/>
      <c r="AP94" s="91"/>
      <c r="AQ94" s="91"/>
      <c r="AR94" s="91"/>
      <c r="AS94" s="91"/>
      <c r="AT94" s="91"/>
      <c r="AU94" s="91"/>
      <c r="AV94" s="91"/>
      <c r="AW94" s="91"/>
      <c r="AX94" s="91"/>
      <c r="AY94" s="91"/>
      <c r="AZ94" s="91"/>
      <c r="BA94" s="91"/>
      <c r="BB94" s="91"/>
      <c r="BC94" s="91"/>
      <c r="BD94" s="91"/>
      <c r="BE94" s="91"/>
      <c r="BF94" s="91"/>
      <c r="BG94" s="91"/>
      <c r="BH94" s="91"/>
      <c r="BI94" s="91"/>
      <c r="BJ94" s="91"/>
      <c r="BK94" s="91"/>
      <c r="BL94" s="91"/>
      <c r="BM94" s="91"/>
      <c r="BN94" s="91"/>
      <c r="BO94" s="91"/>
      <c r="BP94" s="91"/>
      <c r="BQ94" s="91"/>
      <c r="BR94" s="91"/>
      <c r="BS94" s="91"/>
      <c r="BT94" s="91"/>
      <c r="BU94" s="91"/>
      <c r="BV94" s="91"/>
      <c r="BW94" s="91"/>
      <c r="BX94" s="91"/>
      <c r="BY94" s="91"/>
      <c r="BZ94" s="91"/>
      <c r="CA94" s="91"/>
      <c r="CB94" s="91"/>
      <c r="CC94" s="91"/>
      <c r="CD94" s="91"/>
      <c r="CE94" s="91"/>
      <c r="CF94" s="91"/>
      <c r="CG94" s="91"/>
      <c r="CH94" s="91"/>
      <c r="CI94" s="91"/>
      <c r="CJ94" s="91"/>
      <c r="CK94" s="91"/>
      <c r="CL94" s="91"/>
      <c r="CM94" s="91"/>
      <c r="CN94" s="91"/>
    </row>
    <row r="95" spans="2:92" ht="13.5" customHeight="1" thickBot="1">
      <c r="B95" s="2221" t="s">
        <v>548</v>
      </c>
      <c r="C95" s="1990" t="s">
        <v>209</v>
      </c>
      <c r="D95" s="2286">
        <v>200</v>
      </c>
      <c r="E95" s="275"/>
      <c r="F95" s="131"/>
      <c r="G95" s="1813" t="s">
        <v>83</v>
      </c>
      <c r="H95" s="2224">
        <v>1</v>
      </c>
      <c r="I95" s="1811" t="s">
        <v>86</v>
      </c>
      <c r="J95" s="2319">
        <v>1.6</v>
      </c>
      <c r="K95" s="2310" t="s">
        <v>269</v>
      </c>
      <c r="L95" s="2148">
        <v>6.6</v>
      </c>
      <c r="M95" s="91"/>
      <c r="N95" s="91"/>
      <c r="O95" s="114"/>
      <c r="P95" s="164"/>
      <c r="Q95" s="663"/>
      <c r="R95" s="91"/>
      <c r="S95" s="97"/>
      <c r="T95" s="164"/>
      <c r="U95" s="665"/>
      <c r="V95" s="91"/>
      <c r="W95" s="87"/>
      <c r="X95" s="106"/>
      <c r="Y95" s="91"/>
      <c r="Z95" s="91"/>
      <c r="AA95" s="91"/>
      <c r="AB95" s="1445"/>
      <c r="AC95" s="1452"/>
      <c r="AD95" s="114"/>
      <c r="AE95" s="663"/>
      <c r="AF95" s="114"/>
      <c r="AG95" s="663"/>
      <c r="AH95" s="116"/>
      <c r="AI95" s="663"/>
      <c r="AJ95" s="91"/>
      <c r="AK95" s="176"/>
      <c r="AL95" s="220"/>
      <c r="AM95" s="164"/>
      <c r="AN95" s="301"/>
      <c r="AO95" s="91"/>
      <c r="AP95" s="91"/>
      <c r="AQ95" s="91"/>
      <c r="AR95" s="91"/>
      <c r="AS95" s="91"/>
      <c r="AT95" s="91"/>
      <c r="AU95" s="87"/>
      <c r="AV95" s="87"/>
      <c r="AW95" s="87"/>
      <c r="AX95" s="91"/>
      <c r="AY95" s="91"/>
      <c r="AZ95" s="91"/>
      <c r="BA95" s="91"/>
      <c r="BB95" s="91"/>
      <c r="BC95" s="91"/>
      <c r="BD95" s="91"/>
      <c r="BE95" s="91"/>
      <c r="BF95" s="91"/>
      <c r="BG95" s="91"/>
      <c r="BH95" s="91"/>
      <c r="BI95" s="91"/>
      <c r="BJ95" s="91"/>
      <c r="BK95" s="91"/>
      <c r="BL95" s="91"/>
      <c r="BM95" s="91"/>
      <c r="BN95" s="91"/>
      <c r="BO95" s="91"/>
      <c r="BP95" s="91"/>
      <c r="BQ95" s="91"/>
      <c r="BR95" s="91"/>
      <c r="BS95" s="91"/>
      <c r="BT95" s="91"/>
      <c r="BU95" s="91"/>
      <c r="BV95" s="91"/>
      <c r="BW95" s="91"/>
      <c r="BX95" s="91"/>
      <c r="BY95" s="91"/>
      <c r="BZ95" s="91"/>
      <c r="CA95" s="91"/>
      <c r="CB95" s="91"/>
      <c r="CC95" s="91"/>
      <c r="CD95" s="91"/>
      <c r="CE95" s="91"/>
      <c r="CF95" s="91"/>
      <c r="CG95" s="91"/>
      <c r="CH95" s="91"/>
      <c r="CI95" s="91"/>
      <c r="CJ95" s="91"/>
      <c r="CK95" s="91"/>
      <c r="CL95" s="91"/>
      <c r="CM95" s="91"/>
      <c r="CN95" s="91"/>
    </row>
    <row r="96" spans="2:92" ht="15.75" thickBot="1">
      <c r="B96" s="2320" t="s">
        <v>8</v>
      </c>
      <c r="C96" s="2321" t="s">
        <v>9</v>
      </c>
      <c r="D96" s="2081">
        <v>70</v>
      </c>
      <c r="E96" s="228" t="s">
        <v>399</v>
      </c>
      <c r="F96" s="2156"/>
      <c r="G96" s="1839" t="s">
        <v>60</v>
      </c>
      <c r="H96" s="2224">
        <v>0.4</v>
      </c>
      <c r="I96" s="1803" t="s">
        <v>249</v>
      </c>
      <c r="J96" s="2322">
        <v>0.01</v>
      </c>
      <c r="K96" s="2310" t="s">
        <v>80</v>
      </c>
      <c r="L96" s="2148">
        <v>23.1</v>
      </c>
      <c r="M96" s="91"/>
      <c r="N96" s="91"/>
      <c r="O96" s="106"/>
      <c r="P96" s="164"/>
      <c r="Q96" s="663"/>
      <c r="R96" s="91"/>
      <c r="S96" s="1445"/>
      <c r="T96" s="558"/>
      <c r="U96" s="1466"/>
      <c r="V96" s="91"/>
      <c r="W96" s="89"/>
      <c r="X96" s="91"/>
      <c r="Y96" s="91"/>
      <c r="Z96" s="91"/>
      <c r="AA96" s="91"/>
      <c r="AB96" s="1445"/>
      <c r="AC96" s="91"/>
      <c r="AD96" s="114"/>
      <c r="AE96" s="663"/>
      <c r="AF96" s="114"/>
      <c r="AG96" s="663"/>
      <c r="AH96" s="91"/>
      <c r="AI96" s="663"/>
      <c r="AJ96" s="91"/>
      <c r="AK96" s="91"/>
      <c r="AL96" s="91"/>
      <c r="AM96" s="91"/>
      <c r="AN96" s="91"/>
      <c r="AO96" s="91"/>
      <c r="AP96" s="91"/>
      <c r="AQ96" s="91"/>
      <c r="AR96" s="91"/>
      <c r="AS96" s="91"/>
      <c r="AT96" s="91"/>
      <c r="AU96" s="91"/>
      <c r="AV96" s="91"/>
      <c r="AW96" s="114"/>
      <c r="AX96" s="89"/>
      <c r="AY96" s="91"/>
      <c r="AZ96" s="91"/>
      <c r="BA96" s="91"/>
      <c r="BB96" s="91"/>
      <c r="BC96" s="91"/>
      <c r="BD96" s="91"/>
      <c r="BE96" s="91"/>
      <c r="BF96" s="91"/>
      <c r="BG96" s="91"/>
      <c r="BH96" s="91"/>
      <c r="BI96" s="91"/>
      <c r="BJ96" s="91"/>
      <c r="BK96" s="91"/>
      <c r="BL96" s="91"/>
      <c r="BM96" s="91"/>
      <c r="BN96" s="91"/>
      <c r="BO96" s="91"/>
      <c r="BP96" s="91"/>
      <c r="BQ96" s="91"/>
      <c r="BR96" s="91"/>
      <c r="BS96" s="91"/>
      <c r="BT96" s="91"/>
      <c r="BU96" s="91"/>
      <c r="BV96" s="91"/>
      <c r="BW96" s="91"/>
      <c r="BX96" s="91"/>
      <c r="BY96" s="91"/>
      <c r="BZ96" s="91"/>
      <c r="CA96" s="91"/>
      <c r="CB96" s="91"/>
      <c r="CC96" s="91"/>
      <c r="CD96" s="91"/>
      <c r="CE96" s="91"/>
      <c r="CF96" s="91"/>
      <c r="CG96" s="91"/>
      <c r="CH96" s="91"/>
      <c r="CI96" s="91"/>
      <c r="CJ96" s="91"/>
      <c r="CK96" s="91"/>
      <c r="CL96" s="91"/>
      <c r="CM96" s="91"/>
      <c r="CN96" s="91"/>
    </row>
    <row r="97" spans="2:92" ht="15.75" thickBot="1">
      <c r="B97" s="2320" t="s">
        <v>8</v>
      </c>
      <c r="C97" s="2321" t="s">
        <v>395</v>
      </c>
      <c r="D97" s="2081">
        <v>50</v>
      </c>
      <c r="E97" s="202" t="s">
        <v>118</v>
      </c>
      <c r="F97" s="2301" t="s">
        <v>119</v>
      </c>
      <c r="G97" s="1814" t="s">
        <v>249</v>
      </c>
      <c r="H97" s="1870">
        <v>8.0000000000000004E-4</v>
      </c>
      <c r="I97" s="1803" t="s">
        <v>82</v>
      </c>
      <c r="J97" s="2309">
        <v>187.5</v>
      </c>
      <c r="K97" s="2310" t="s">
        <v>63</v>
      </c>
      <c r="L97" s="2148">
        <v>0.68</v>
      </c>
      <c r="M97" s="91"/>
      <c r="N97" s="91"/>
      <c r="O97" s="114"/>
      <c r="P97" s="164"/>
      <c r="Q97" s="666"/>
      <c r="R97" s="91"/>
      <c r="S97" s="1445"/>
      <c r="T97" s="164"/>
      <c r="U97" s="665"/>
      <c r="V97" s="91"/>
      <c r="W97" s="87"/>
      <c r="X97" s="91"/>
      <c r="Y97" s="91"/>
      <c r="Z97" s="91"/>
      <c r="AA97" s="91"/>
      <c r="AB97" s="1445"/>
      <c r="AC97" s="662"/>
      <c r="AD97" s="114"/>
      <c r="AE97" s="663"/>
      <c r="AF97" s="114"/>
      <c r="AG97" s="91"/>
      <c r="AH97" s="91"/>
      <c r="AI97" s="87"/>
      <c r="AJ97" s="662"/>
      <c r="AK97" s="129"/>
      <c r="AL97" s="91"/>
      <c r="AM97" s="89"/>
      <c r="AN97" s="204"/>
      <c r="AO97" s="91"/>
      <c r="AP97" s="91"/>
      <c r="AQ97" s="91"/>
      <c r="AR97" s="91"/>
      <c r="AS97" s="91"/>
      <c r="AT97" s="91"/>
      <c r="AU97" s="91"/>
      <c r="AV97" s="91"/>
      <c r="AW97" s="114"/>
      <c r="AX97" s="89"/>
      <c r="AY97" s="91"/>
      <c r="AZ97" s="91"/>
      <c r="BA97" s="91"/>
      <c r="BB97" s="91"/>
      <c r="BC97" s="91"/>
      <c r="BD97" s="91"/>
      <c r="BE97" s="91"/>
      <c r="BF97" s="91"/>
      <c r="BG97" s="91"/>
      <c r="BH97" s="91"/>
      <c r="BI97" s="91"/>
      <c r="BJ97" s="91"/>
      <c r="BK97" s="91"/>
      <c r="BL97" s="91"/>
      <c r="BM97" s="91"/>
      <c r="BN97" s="91"/>
      <c r="BO97" s="91"/>
      <c r="BP97" s="91"/>
      <c r="BQ97" s="91"/>
      <c r="BR97" s="91"/>
      <c r="BS97" s="91"/>
      <c r="BT97" s="91"/>
      <c r="BU97" s="91"/>
      <c r="BV97" s="91"/>
      <c r="BW97" s="91"/>
      <c r="BX97" s="91"/>
      <c r="BY97" s="91"/>
      <c r="BZ97" s="91"/>
      <c r="CA97" s="91"/>
      <c r="CB97" s="91"/>
      <c r="CC97" s="91"/>
      <c r="CD97" s="91"/>
      <c r="CE97" s="91"/>
      <c r="CF97" s="91"/>
      <c r="CG97" s="91"/>
      <c r="CH97" s="91"/>
      <c r="CI97" s="91"/>
      <c r="CJ97" s="91"/>
      <c r="CK97" s="91"/>
      <c r="CL97" s="91"/>
      <c r="CM97" s="91"/>
      <c r="CN97" s="91"/>
    </row>
    <row r="98" spans="2:92" ht="15.75" thickBot="1">
      <c r="B98" s="757" t="s">
        <v>426</v>
      </c>
      <c r="C98" s="734"/>
      <c r="D98" s="758">
        <f>D90+D91+D95+D96+D97+160+40</f>
        <v>840</v>
      </c>
      <c r="E98" s="215" t="s">
        <v>401</v>
      </c>
      <c r="F98" s="962">
        <v>70</v>
      </c>
      <c r="G98" s="293" t="s">
        <v>86</v>
      </c>
      <c r="H98" s="2271">
        <v>0.4</v>
      </c>
      <c r="I98" s="50"/>
      <c r="J98" s="29"/>
      <c r="K98" s="29"/>
      <c r="L98" s="68"/>
      <c r="M98" s="91"/>
      <c r="N98" s="91"/>
      <c r="O98" s="114"/>
      <c r="P98" s="164"/>
      <c r="Q98" s="663"/>
      <c r="R98" s="91"/>
      <c r="S98" s="1445"/>
      <c r="T98" s="164"/>
      <c r="U98" s="662"/>
      <c r="V98" s="91"/>
      <c r="W98" s="114"/>
      <c r="X98" s="1456"/>
      <c r="Y98" s="1457"/>
      <c r="Z98" s="91"/>
      <c r="AA98" s="91"/>
      <c r="AB98" s="1459"/>
      <c r="AC98" s="663"/>
      <c r="AD98" s="114"/>
      <c r="AE98" s="91"/>
      <c r="AF98" s="114"/>
      <c r="AG98" s="663"/>
      <c r="AH98" s="91"/>
      <c r="AI98" s="87"/>
      <c r="AJ98" s="662"/>
      <c r="AK98" s="129"/>
      <c r="AL98" s="91"/>
      <c r="AM98" s="91"/>
      <c r="AN98" s="91"/>
      <c r="AO98" s="91"/>
      <c r="AP98" s="91"/>
      <c r="AQ98" s="91"/>
      <c r="AR98" s="91"/>
      <c r="AS98" s="91"/>
      <c r="AT98" s="91"/>
      <c r="AU98" s="91"/>
      <c r="AV98" s="91"/>
      <c r="AW98" s="114"/>
      <c r="AX98" s="91"/>
      <c r="AY98" s="91"/>
      <c r="AZ98" s="91"/>
      <c r="BA98" s="91"/>
      <c r="BB98" s="91"/>
      <c r="BC98" s="91"/>
      <c r="BD98" s="91"/>
      <c r="BE98" s="91"/>
      <c r="BF98" s="91"/>
      <c r="BG98" s="91"/>
      <c r="BH98" s="91"/>
      <c r="BI98" s="91"/>
      <c r="BJ98" s="91"/>
      <c r="BK98" s="91"/>
      <c r="BL98" s="91"/>
      <c r="BM98" s="91"/>
      <c r="BN98" s="91"/>
      <c r="BO98" s="91"/>
      <c r="BP98" s="91"/>
      <c r="BQ98" s="91"/>
      <c r="BR98" s="91"/>
      <c r="BS98" s="91"/>
      <c r="BT98" s="91"/>
      <c r="BU98" s="91"/>
      <c r="BV98" s="91"/>
      <c r="BW98" s="91"/>
      <c r="BX98" s="91"/>
      <c r="BY98" s="91"/>
      <c r="BZ98" s="91"/>
      <c r="CA98" s="91"/>
      <c r="CB98" s="91"/>
      <c r="CC98" s="91"/>
      <c r="CD98" s="91"/>
      <c r="CE98" s="91"/>
      <c r="CF98" s="91"/>
      <c r="CG98" s="91"/>
      <c r="CH98" s="91"/>
      <c r="CI98" s="91"/>
      <c r="CJ98" s="91"/>
      <c r="CK98" s="91"/>
      <c r="CL98" s="91"/>
      <c r="CM98" s="91"/>
      <c r="CN98" s="91"/>
    </row>
    <row r="99" spans="2:92" ht="15" customHeight="1">
      <c r="M99" s="91"/>
      <c r="N99" s="91"/>
      <c r="O99" s="114"/>
      <c r="P99" s="164"/>
      <c r="Q99" s="666"/>
      <c r="R99" s="91"/>
      <c r="S99" s="114"/>
      <c r="T99" s="164"/>
      <c r="U99" s="314"/>
      <c r="V99" s="91"/>
      <c r="W99" s="91"/>
      <c r="X99" s="91"/>
      <c r="Y99" s="91"/>
      <c r="Z99" s="91"/>
      <c r="AA99" s="1444"/>
      <c r="AB99" s="114"/>
      <c r="AC99" s="662"/>
      <c r="AD99" s="91"/>
      <c r="AE99" s="663"/>
      <c r="AF99" s="114"/>
      <c r="AG99" s="91"/>
      <c r="AH99" s="91"/>
      <c r="AI99" s="87"/>
      <c r="AJ99" s="1481"/>
      <c r="AK99" s="731"/>
      <c r="AL99" s="91"/>
      <c r="AM99" s="91"/>
      <c r="AN99" s="91"/>
      <c r="AO99" s="91"/>
      <c r="AP99" s="91"/>
      <c r="AQ99" s="91"/>
      <c r="AR99" s="91"/>
      <c r="AS99" s="91"/>
      <c r="AT99" s="91"/>
      <c r="AU99" s="91"/>
      <c r="AV99" s="91"/>
      <c r="AW99" s="121"/>
      <c r="AX99" s="91"/>
      <c r="AY99" s="91"/>
      <c r="AZ99" s="91"/>
      <c r="BA99" s="91"/>
      <c r="BB99" s="91"/>
      <c r="BC99" s="91"/>
      <c r="BD99" s="91"/>
      <c r="BE99" s="91"/>
      <c r="BF99" s="91"/>
      <c r="BG99" s="91"/>
      <c r="BH99" s="91"/>
      <c r="BI99" s="91"/>
      <c r="BJ99" s="91"/>
      <c r="BK99" s="91"/>
      <c r="BL99" s="91"/>
      <c r="BM99" s="91"/>
      <c r="BN99" s="91"/>
      <c r="BO99" s="91"/>
      <c r="BP99" s="91"/>
      <c r="BQ99" s="91"/>
      <c r="BR99" s="91"/>
      <c r="BS99" s="91"/>
      <c r="BT99" s="91"/>
      <c r="BU99" s="91"/>
      <c r="BV99" s="91"/>
      <c r="BW99" s="91"/>
      <c r="BX99" s="91"/>
      <c r="BY99" s="91"/>
      <c r="BZ99" s="91"/>
      <c r="CA99" s="91"/>
      <c r="CB99" s="91"/>
      <c r="CC99" s="91"/>
      <c r="CD99" s="91"/>
      <c r="CE99" s="91"/>
      <c r="CF99" s="91"/>
      <c r="CG99" s="91"/>
      <c r="CH99" s="91"/>
      <c r="CI99" s="91"/>
      <c r="CJ99" s="91"/>
      <c r="CK99" s="91"/>
      <c r="CL99" s="91"/>
      <c r="CM99" s="91"/>
      <c r="CN99" s="91"/>
    </row>
    <row r="100" spans="2:92" ht="15.75" customHeight="1">
      <c r="I100" s="361"/>
      <c r="J100" s="2323"/>
      <c r="L100" s="2323"/>
      <c r="M100" s="91"/>
      <c r="N100" s="91"/>
      <c r="O100" s="114"/>
      <c r="P100" s="786"/>
      <c r="Q100" s="666"/>
      <c r="R100" s="91"/>
      <c r="S100" s="91"/>
      <c r="T100" s="91"/>
      <c r="U100" s="91"/>
      <c r="V100" s="91"/>
      <c r="W100" s="1444"/>
      <c r="X100" s="1444"/>
      <c r="Y100" s="1439"/>
      <c r="Z100" s="91"/>
      <c r="AA100" s="1476"/>
      <c r="AB100" s="114"/>
      <c r="AC100" s="666"/>
      <c r="AD100" s="91"/>
      <c r="AE100" s="663"/>
      <c r="AF100" s="87"/>
      <c r="AG100" s="91"/>
      <c r="AH100" s="91"/>
      <c r="AI100" s="87"/>
      <c r="AJ100" s="666"/>
      <c r="AK100" s="1433"/>
      <c r="AL100" s="91"/>
      <c r="AM100" s="91"/>
      <c r="AN100" s="91"/>
      <c r="AO100" s="91"/>
      <c r="AP100" s="91"/>
      <c r="AQ100" s="91"/>
      <c r="AR100" s="91"/>
      <c r="AS100" s="91"/>
      <c r="AT100" s="91"/>
      <c r="AU100" s="91"/>
      <c r="AV100" s="91"/>
      <c r="AW100" s="91"/>
      <c r="AX100" s="91"/>
      <c r="AY100" s="91"/>
      <c r="AZ100" s="91"/>
      <c r="BA100" s="91"/>
      <c r="BB100" s="91"/>
      <c r="BC100" s="91"/>
      <c r="BD100" s="91"/>
      <c r="BE100" s="91"/>
      <c r="BF100" s="91"/>
      <c r="BG100" s="91"/>
      <c r="BH100" s="91"/>
      <c r="BI100" s="91"/>
      <c r="BJ100" s="91"/>
      <c r="BK100" s="91"/>
      <c r="BL100" s="91"/>
      <c r="BM100" s="91"/>
      <c r="BN100" s="91"/>
      <c r="BO100" s="91"/>
      <c r="BP100" s="91"/>
      <c r="BQ100" s="91"/>
      <c r="BR100" s="91"/>
      <c r="BS100" s="91"/>
      <c r="BT100" s="91"/>
      <c r="BU100" s="91"/>
      <c r="BV100" s="91"/>
      <c r="BW100" s="91"/>
      <c r="BX100" s="91"/>
      <c r="BY100" s="91"/>
      <c r="BZ100" s="91"/>
      <c r="CA100" s="91"/>
      <c r="CB100" s="91"/>
      <c r="CC100" s="91"/>
      <c r="CD100" s="91"/>
      <c r="CE100" s="91"/>
      <c r="CF100" s="91"/>
      <c r="CG100" s="91"/>
      <c r="CH100" s="91"/>
      <c r="CI100" s="91"/>
      <c r="CJ100" s="91"/>
      <c r="CK100" s="91"/>
      <c r="CL100" s="91"/>
      <c r="CM100" s="91"/>
      <c r="CN100" s="91"/>
    </row>
    <row r="101" spans="2:92" ht="15.75" customHeight="1">
      <c r="F101" s="2323"/>
      <c r="M101" s="91"/>
      <c r="N101" s="91"/>
      <c r="O101" s="114"/>
      <c r="P101" s="670"/>
      <c r="Q101" s="1453"/>
      <c r="R101" s="91"/>
      <c r="S101" s="91"/>
      <c r="T101" s="91"/>
      <c r="U101" s="91"/>
      <c r="V101" s="91"/>
      <c r="W101" s="284"/>
      <c r="X101" s="97"/>
      <c r="Y101" s="147"/>
      <c r="Z101" s="91"/>
      <c r="AA101" s="91"/>
      <c r="AB101" s="91"/>
      <c r="AC101" s="663"/>
      <c r="AD101" s="91"/>
      <c r="AE101" s="663"/>
      <c r="AF101" s="102"/>
      <c r="AG101" s="91"/>
      <c r="AH101" s="91"/>
      <c r="AI101" s="87"/>
      <c r="AJ101" s="666"/>
      <c r="AK101" s="1433"/>
      <c r="AL101" s="91"/>
      <c r="AM101" s="91"/>
      <c r="AN101" s="91"/>
      <c r="AO101" s="91"/>
      <c r="AP101" s="91"/>
      <c r="AQ101" s="91"/>
      <c r="AR101" s="91"/>
      <c r="AS101" s="91"/>
      <c r="AT101" s="91"/>
      <c r="AU101" s="91"/>
      <c r="AV101" s="91"/>
      <c r="AW101" s="1429"/>
      <c r="AX101" s="91"/>
      <c r="AY101" s="91"/>
      <c r="AZ101" s="91"/>
      <c r="BA101" s="91"/>
      <c r="BB101" s="91"/>
      <c r="BC101" s="91"/>
      <c r="BD101" s="91"/>
      <c r="BE101" s="91"/>
      <c r="BF101" s="91"/>
      <c r="BG101" s="91"/>
      <c r="BH101" s="91"/>
      <c r="BI101" s="91"/>
      <c r="BJ101" s="91"/>
      <c r="BK101" s="91"/>
      <c r="BL101" s="91"/>
      <c r="BM101" s="91"/>
      <c r="BN101" s="91"/>
      <c r="BO101" s="91"/>
      <c r="BP101" s="91"/>
      <c r="BQ101" s="91"/>
      <c r="BR101" s="91"/>
      <c r="BS101" s="91"/>
      <c r="BT101" s="91"/>
      <c r="BU101" s="91"/>
      <c r="BV101" s="91"/>
      <c r="BW101" s="91"/>
      <c r="BX101" s="91"/>
      <c r="BY101" s="91"/>
      <c r="BZ101" s="91"/>
      <c r="CA101" s="91"/>
      <c r="CB101" s="91"/>
      <c r="CC101" s="91"/>
      <c r="CD101" s="91"/>
      <c r="CE101" s="91"/>
      <c r="CF101" s="91"/>
      <c r="CG101" s="91"/>
      <c r="CH101" s="91"/>
      <c r="CI101" s="91"/>
      <c r="CJ101" s="91"/>
      <c r="CK101" s="91"/>
      <c r="CL101" s="91"/>
      <c r="CM101" s="91"/>
      <c r="CN101" s="91"/>
    </row>
    <row r="102" spans="2:92" ht="16.5" customHeight="1">
      <c r="M102" s="91"/>
      <c r="N102" s="91"/>
      <c r="O102" s="114"/>
      <c r="P102" s="164"/>
      <c r="Q102" s="663"/>
      <c r="R102" s="91"/>
      <c r="S102" s="114"/>
      <c r="T102" s="558"/>
      <c r="U102" s="673"/>
      <c r="V102" s="91"/>
      <c r="W102" s="114"/>
      <c r="X102" s="97"/>
      <c r="Y102" s="97"/>
      <c r="Z102" s="91"/>
      <c r="AA102" s="91"/>
      <c r="AB102" s="87"/>
      <c r="AC102" s="1462"/>
      <c r="AD102" s="91"/>
      <c r="AE102" s="663"/>
      <c r="AF102" s="87"/>
      <c r="AG102" s="662"/>
      <c r="AH102" s="91"/>
      <c r="AI102" s="87"/>
      <c r="AJ102" s="666"/>
      <c r="AK102" s="1433"/>
      <c r="AL102" s="91"/>
      <c r="AM102" s="91"/>
      <c r="AN102" s="91"/>
      <c r="AO102" s="91"/>
      <c r="AP102" s="91"/>
      <c r="AQ102" s="91"/>
      <c r="AR102" s="91"/>
      <c r="AS102" s="91"/>
      <c r="AT102" s="91"/>
      <c r="AU102" s="91"/>
      <c r="AV102" s="91"/>
      <c r="AW102" s="90"/>
      <c r="AX102" s="91"/>
      <c r="AY102" s="91"/>
      <c r="AZ102" s="91"/>
      <c r="BA102" s="91"/>
      <c r="BB102" s="91"/>
      <c r="BC102" s="91"/>
      <c r="BD102" s="91"/>
      <c r="BE102" s="91"/>
      <c r="BF102" s="91"/>
      <c r="BG102" s="91"/>
      <c r="BH102" s="91"/>
      <c r="BI102" s="91"/>
      <c r="BJ102" s="91"/>
      <c r="BK102" s="91"/>
      <c r="BL102" s="91"/>
      <c r="BM102" s="91"/>
      <c r="BN102" s="91"/>
      <c r="BO102" s="91"/>
      <c r="BP102" s="91"/>
      <c r="BQ102" s="91"/>
      <c r="BR102" s="91"/>
      <c r="BS102" s="91"/>
      <c r="BT102" s="91"/>
      <c r="BU102" s="91"/>
      <c r="BV102" s="91"/>
      <c r="BW102" s="91"/>
      <c r="BX102" s="91"/>
      <c r="BY102" s="91"/>
      <c r="BZ102" s="91"/>
      <c r="CA102" s="91"/>
      <c r="CB102" s="91"/>
      <c r="CC102" s="91"/>
      <c r="CD102" s="91"/>
      <c r="CE102" s="91"/>
      <c r="CF102" s="91"/>
      <c r="CG102" s="91"/>
      <c r="CH102" s="91"/>
      <c r="CI102" s="91"/>
      <c r="CJ102" s="91"/>
      <c r="CK102" s="91"/>
      <c r="CL102" s="91"/>
      <c r="CM102" s="91"/>
      <c r="CN102" s="91"/>
    </row>
    <row r="103" spans="2:92" ht="16.5" customHeight="1">
      <c r="M103" s="91"/>
      <c r="N103" s="91"/>
      <c r="O103" s="114"/>
      <c r="P103" s="164"/>
      <c r="Q103" s="663"/>
      <c r="R103" s="91"/>
      <c r="S103" s="114"/>
      <c r="T103" s="672"/>
      <c r="U103" s="673"/>
      <c r="V103" s="91"/>
      <c r="W103" s="91"/>
      <c r="X103" s="91"/>
      <c r="Y103" s="147"/>
      <c r="Z103" s="91"/>
      <c r="AA103" s="91"/>
      <c r="AB103" s="91"/>
      <c r="AC103" s="663"/>
      <c r="AD103" s="91"/>
      <c r="AE103" s="663"/>
      <c r="AF103" s="87"/>
      <c r="AG103" s="1453"/>
      <c r="AH103" s="91"/>
      <c r="AI103" s="87"/>
      <c r="AJ103" s="666"/>
      <c r="AK103" s="1433"/>
      <c r="AL103" s="91"/>
      <c r="AM103" s="91"/>
      <c r="AN103" s="91"/>
      <c r="AO103" s="91"/>
      <c r="AP103" s="91"/>
      <c r="AQ103" s="91"/>
      <c r="AR103" s="91"/>
      <c r="AS103" s="91"/>
      <c r="AT103" s="91"/>
      <c r="AU103" s="91"/>
      <c r="AV103" s="91"/>
      <c r="AW103" s="86"/>
      <c r="AX103" s="91"/>
      <c r="AY103" s="91"/>
      <c r="AZ103" s="91"/>
      <c r="BA103" s="91"/>
      <c r="BB103" s="91"/>
      <c r="BC103" s="91"/>
      <c r="BD103" s="91"/>
      <c r="BE103" s="91"/>
      <c r="BF103" s="91"/>
      <c r="BG103" s="91"/>
      <c r="BH103" s="91"/>
      <c r="BI103" s="91"/>
      <c r="BJ103" s="91"/>
      <c r="BK103" s="91"/>
      <c r="BL103" s="91"/>
      <c r="BM103" s="91"/>
      <c r="BN103" s="91"/>
      <c r="BO103" s="91"/>
      <c r="BP103" s="91"/>
      <c r="BQ103" s="91"/>
      <c r="BR103" s="91"/>
      <c r="BS103" s="91"/>
      <c r="BT103" s="91"/>
      <c r="BU103" s="91"/>
      <c r="BV103" s="91"/>
      <c r="BW103" s="91"/>
      <c r="BX103" s="91"/>
      <c r="BY103" s="91"/>
      <c r="BZ103" s="91"/>
      <c r="CA103" s="91"/>
      <c r="CB103" s="91"/>
      <c r="CC103" s="91"/>
      <c r="CD103" s="91"/>
      <c r="CE103" s="91"/>
      <c r="CF103" s="91"/>
      <c r="CG103" s="91"/>
      <c r="CH103" s="91"/>
      <c r="CI103" s="91"/>
      <c r="CJ103" s="91"/>
      <c r="CK103" s="91"/>
      <c r="CL103" s="91"/>
      <c r="CM103" s="91"/>
      <c r="CN103" s="91"/>
    </row>
    <row r="104" spans="2:92">
      <c r="M104" s="91"/>
      <c r="N104" s="91"/>
      <c r="O104" s="114"/>
      <c r="P104" s="164"/>
      <c r="Q104" s="663"/>
      <c r="R104" s="91"/>
      <c r="S104" s="114"/>
      <c r="T104" s="674"/>
      <c r="U104" s="673"/>
      <c r="V104" s="91"/>
      <c r="W104" s="91"/>
      <c r="X104" s="91"/>
      <c r="Y104" s="147"/>
      <c r="Z104" s="91"/>
      <c r="AA104" s="91"/>
      <c r="AB104" s="91"/>
      <c r="AC104" s="663"/>
      <c r="AD104" s="91"/>
      <c r="AE104" s="663"/>
      <c r="AF104" s="91"/>
      <c r="AG104" s="663"/>
      <c r="AH104" s="91"/>
      <c r="AI104" s="663"/>
      <c r="AJ104" s="87"/>
      <c r="AK104" s="1434"/>
      <c r="AL104" s="1433"/>
      <c r="AM104" s="91"/>
      <c r="AN104" s="91"/>
      <c r="AO104" s="91"/>
      <c r="AP104" s="91"/>
      <c r="AQ104" s="91"/>
      <c r="AR104" s="91"/>
      <c r="AS104" s="91"/>
      <c r="AT104" s="91"/>
      <c r="AU104" s="91"/>
      <c r="AV104" s="91"/>
      <c r="AW104" s="90"/>
      <c r="AX104" s="91"/>
      <c r="AY104" s="91"/>
      <c r="AZ104" s="91"/>
      <c r="BA104" s="91"/>
      <c r="BB104" s="91"/>
      <c r="BC104" s="91"/>
      <c r="BD104" s="91"/>
      <c r="BE104" s="91"/>
      <c r="BF104" s="91"/>
      <c r="BG104" s="91"/>
      <c r="BH104" s="91"/>
      <c r="BI104" s="91"/>
      <c r="BJ104" s="91"/>
      <c r="BK104" s="91"/>
      <c r="BL104" s="91"/>
      <c r="BM104" s="91"/>
      <c r="BN104" s="91"/>
      <c r="BO104" s="91"/>
      <c r="BP104" s="91"/>
      <c r="BQ104" s="91"/>
      <c r="BR104" s="91"/>
      <c r="BS104" s="91"/>
      <c r="BT104" s="91"/>
      <c r="BU104" s="91"/>
      <c r="BV104" s="91"/>
      <c r="BW104" s="91"/>
      <c r="BX104" s="91"/>
      <c r="BY104" s="91"/>
      <c r="BZ104" s="91"/>
      <c r="CA104" s="91"/>
      <c r="CB104" s="91"/>
      <c r="CC104" s="91"/>
      <c r="CD104" s="91"/>
      <c r="CE104" s="91"/>
      <c r="CF104" s="91"/>
      <c r="CG104" s="91"/>
      <c r="CH104" s="91"/>
      <c r="CI104" s="91"/>
      <c r="CJ104" s="91"/>
      <c r="CK104" s="91"/>
      <c r="CL104" s="91"/>
      <c r="CM104" s="91"/>
      <c r="CN104" s="91"/>
    </row>
    <row r="105" spans="2:92" ht="16.5" customHeight="1">
      <c r="M105" s="302"/>
      <c r="N105" s="91"/>
      <c r="O105" s="91"/>
      <c r="P105" s="91"/>
      <c r="Q105" s="91"/>
      <c r="R105" s="91"/>
      <c r="S105" s="91"/>
      <c r="T105" s="91"/>
      <c r="U105" s="91"/>
      <c r="V105" s="91"/>
      <c r="W105" s="91"/>
      <c r="X105" s="91"/>
      <c r="Y105" s="91"/>
      <c r="Z105" s="91"/>
      <c r="AA105" s="91"/>
      <c r="AB105" s="91"/>
      <c r="AC105" s="663"/>
      <c r="AD105" s="91"/>
      <c r="AE105" s="663"/>
      <c r="AF105" s="91"/>
      <c r="AG105" s="663"/>
      <c r="AH105" s="91"/>
      <c r="AI105" s="663"/>
      <c r="AJ105" s="91"/>
      <c r="AK105" s="91"/>
      <c r="AL105" s="91"/>
      <c r="AM105" s="91"/>
      <c r="AN105" s="91"/>
      <c r="AO105" s="91"/>
      <c r="AP105" s="91"/>
      <c r="AQ105" s="91"/>
      <c r="AR105" s="91"/>
      <c r="AS105" s="91"/>
      <c r="AT105" s="91"/>
      <c r="AU105" s="91"/>
      <c r="AV105" s="91"/>
      <c r="AW105" s="90"/>
      <c r="AX105" s="91"/>
      <c r="AY105" s="91"/>
      <c r="AZ105" s="91"/>
      <c r="BA105" s="91"/>
      <c r="BB105" s="91"/>
      <c r="BC105" s="91"/>
      <c r="BD105" s="91"/>
      <c r="BE105" s="91"/>
      <c r="BF105" s="91"/>
      <c r="BG105" s="91"/>
      <c r="BH105" s="91"/>
      <c r="BI105" s="91"/>
      <c r="BJ105" s="91"/>
      <c r="BK105" s="91"/>
      <c r="BL105" s="91"/>
      <c r="BM105" s="91"/>
      <c r="BN105" s="91"/>
      <c r="BO105" s="91"/>
      <c r="BP105" s="91"/>
      <c r="BQ105" s="91"/>
      <c r="BR105" s="91"/>
      <c r="BS105" s="91"/>
      <c r="BT105" s="91"/>
      <c r="BU105" s="91"/>
      <c r="BV105" s="91"/>
      <c r="BW105" s="91"/>
      <c r="BX105" s="91"/>
      <c r="BY105" s="91"/>
      <c r="BZ105" s="91"/>
      <c r="CA105" s="91"/>
      <c r="CB105" s="91"/>
      <c r="CC105" s="91"/>
      <c r="CD105" s="91"/>
      <c r="CE105" s="91"/>
      <c r="CF105" s="91"/>
      <c r="CG105" s="91"/>
      <c r="CH105" s="91"/>
      <c r="CI105" s="91"/>
      <c r="CJ105" s="91"/>
      <c r="CK105" s="91"/>
      <c r="CL105" s="91"/>
      <c r="CM105" s="91"/>
      <c r="CN105" s="91"/>
    </row>
    <row r="106" spans="2:92" ht="14.25" customHeight="1">
      <c r="M106" s="118"/>
      <c r="N106" s="91"/>
      <c r="O106" s="91"/>
      <c r="P106" s="91"/>
      <c r="Q106" s="91"/>
      <c r="R106" s="91"/>
      <c r="S106" s="91"/>
      <c r="T106" s="91"/>
      <c r="U106" s="91"/>
      <c r="V106" s="91"/>
      <c r="W106" s="91"/>
      <c r="X106" s="91"/>
      <c r="Y106" s="91"/>
      <c r="Z106" s="91"/>
      <c r="AA106" s="91"/>
      <c r="AB106" s="91"/>
      <c r="AC106" s="663"/>
      <c r="AD106" s="91"/>
      <c r="AE106" s="663"/>
      <c r="AF106" s="91"/>
      <c r="AG106" s="663"/>
      <c r="AH106" s="91"/>
      <c r="AI106" s="663"/>
      <c r="AJ106" s="91"/>
      <c r="AK106" s="91"/>
      <c r="AL106" s="91"/>
      <c r="AM106" s="91"/>
      <c r="AN106" s="91"/>
      <c r="AO106" s="91"/>
      <c r="AP106" s="91"/>
      <c r="AQ106" s="91"/>
      <c r="AR106" s="91"/>
      <c r="AS106" s="91"/>
      <c r="AT106" s="91"/>
      <c r="AU106" s="91"/>
      <c r="AV106" s="91"/>
      <c r="AW106" s="90"/>
      <c r="AX106" s="91"/>
      <c r="AY106" s="91"/>
      <c r="AZ106" s="91"/>
      <c r="BA106" s="91"/>
      <c r="BB106" s="91"/>
      <c r="BC106" s="91"/>
      <c r="BD106" s="91"/>
      <c r="BE106" s="91"/>
      <c r="BF106" s="91"/>
      <c r="BG106" s="91"/>
      <c r="BH106" s="91"/>
      <c r="BI106" s="91"/>
      <c r="BJ106" s="91"/>
      <c r="BK106" s="91"/>
      <c r="BL106" s="91"/>
      <c r="BM106" s="91"/>
      <c r="BN106" s="91"/>
      <c r="BO106" s="91"/>
      <c r="BP106" s="91"/>
      <c r="BQ106" s="91"/>
      <c r="BR106" s="91"/>
      <c r="BS106" s="91"/>
      <c r="BT106" s="91"/>
      <c r="BU106" s="91"/>
      <c r="BV106" s="91"/>
      <c r="BW106" s="91"/>
      <c r="BX106" s="91"/>
      <c r="BY106" s="91"/>
      <c r="BZ106" s="91"/>
      <c r="CA106" s="91"/>
      <c r="CB106" s="91"/>
      <c r="CC106" s="91"/>
      <c r="CD106" s="91"/>
      <c r="CE106" s="91"/>
      <c r="CF106" s="91"/>
      <c r="CG106" s="91"/>
      <c r="CH106" s="91"/>
      <c r="CI106" s="91"/>
      <c r="CJ106" s="91"/>
      <c r="CK106" s="91"/>
      <c r="CL106" s="91"/>
      <c r="CM106" s="91"/>
      <c r="CN106" s="91"/>
    </row>
    <row r="107" spans="2:92" ht="15" customHeight="1">
      <c r="B107" s="2124"/>
      <c r="C107" s="262" t="s">
        <v>250</v>
      </c>
      <c r="D107" s="2124"/>
      <c r="F107" s="2323"/>
      <c r="G107" s="2"/>
      <c r="H107" s="2"/>
      <c r="I107" s="2"/>
      <c r="J107" s="2323"/>
      <c r="L107" s="9"/>
      <c r="M107" s="91"/>
      <c r="N107" s="91"/>
      <c r="O107" s="91"/>
      <c r="P107" s="91"/>
      <c r="Q107" s="91"/>
      <c r="R107" s="91"/>
      <c r="S107" s="91"/>
      <c r="T107" s="91"/>
      <c r="U107" s="91"/>
      <c r="V107" s="91"/>
      <c r="W107" s="91"/>
      <c r="X107" s="91"/>
      <c r="Y107" s="91"/>
      <c r="Z107" s="91"/>
      <c r="AA107" s="91"/>
      <c r="AB107" s="1437"/>
      <c r="AC107" s="663"/>
      <c r="AD107" s="91"/>
      <c r="AE107" s="663"/>
      <c r="AF107" s="91"/>
      <c r="AG107" s="663"/>
      <c r="AH107" s="91"/>
      <c r="AI107" s="663"/>
      <c r="AJ107" s="91"/>
      <c r="AK107" s="91"/>
      <c r="AL107" s="91"/>
      <c r="AM107" s="91"/>
      <c r="AN107" s="91"/>
      <c r="AO107" s="91"/>
      <c r="AP107" s="91"/>
      <c r="AQ107" s="91"/>
      <c r="AR107" s="91"/>
      <c r="AS107" s="91"/>
      <c r="AT107" s="91"/>
      <c r="AU107" s="91"/>
      <c r="AV107" s="91"/>
      <c r="AW107" s="87"/>
      <c r="AX107" s="91"/>
      <c r="AY107" s="91"/>
      <c r="AZ107" s="91"/>
      <c r="BA107" s="91"/>
      <c r="BB107" s="91"/>
      <c r="BC107" s="91"/>
      <c r="BD107" s="91"/>
      <c r="BE107" s="91"/>
      <c r="BF107" s="91"/>
      <c r="BG107" s="91"/>
      <c r="BH107" s="91"/>
      <c r="BI107" s="91"/>
      <c r="BJ107" s="91"/>
      <c r="BK107" s="91"/>
      <c r="BL107" s="91"/>
      <c r="BM107" s="91"/>
      <c r="BN107" s="91"/>
      <c r="BO107" s="91"/>
      <c r="BP107" s="91"/>
      <c r="BQ107" s="91"/>
      <c r="BR107" s="91"/>
      <c r="BS107" s="91"/>
      <c r="BT107" s="91"/>
      <c r="BU107" s="91"/>
      <c r="BV107" s="91"/>
      <c r="BW107" s="91"/>
      <c r="BX107" s="91"/>
      <c r="BY107" s="91"/>
      <c r="BZ107" s="91"/>
      <c r="CA107" s="91"/>
      <c r="CB107" s="91"/>
      <c r="CC107" s="91"/>
      <c r="CD107" s="91"/>
      <c r="CE107" s="91"/>
      <c r="CF107" s="91"/>
      <c r="CG107" s="91"/>
      <c r="CH107" s="91"/>
      <c r="CI107" s="91"/>
      <c r="CJ107" s="91"/>
      <c r="CK107" s="91"/>
      <c r="CL107" s="91"/>
      <c r="CM107" s="91"/>
      <c r="CN107" s="91"/>
    </row>
    <row r="108" spans="2:92" ht="15.75">
      <c r="B108" s="2" t="s">
        <v>592</v>
      </c>
      <c r="C108" s="2"/>
      <c r="D108" s="71"/>
      <c r="F108" s="2324" t="s">
        <v>296</v>
      </c>
      <c r="I108" s="72"/>
      <c r="J108" s="2323"/>
      <c r="K108" t="s">
        <v>170</v>
      </c>
      <c r="L108" s="2323"/>
      <c r="M108" s="91"/>
      <c r="N108" s="91"/>
      <c r="O108" s="91"/>
      <c r="P108" s="91"/>
      <c r="Q108" s="91"/>
      <c r="R108" s="1438"/>
      <c r="S108" s="91"/>
      <c r="T108" s="493"/>
      <c r="U108" s="493"/>
      <c r="V108" s="91"/>
      <c r="W108" s="91"/>
      <c r="X108" s="91"/>
      <c r="Y108" s="91"/>
      <c r="Z108" s="91"/>
      <c r="AA108" s="91"/>
      <c r="AB108" s="509"/>
      <c r="AC108" s="663"/>
      <c r="AD108" s="91"/>
      <c r="AE108" s="663"/>
      <c r="AF108" s="91"/>
      <c r="AG108" s="663"/>
      <c r="AH108" s="91"/>
      <c r="AI108" s="663"/>
      <c r="AJ108" s="176"/>
      <c r="AK108" s="97"/>
      <c r="AL108" s="106"/>
      <c r="AM108" s="91"/>
      <c r="AN108" s="91"/>
      <c r="AO108" s="91"/>
      <c r="AP108" s="91"/>
      <c r="AQ108" s="91"/>
      <c r="AR108" s="91"/>
      <c r="AS108" s="91"/>
      <c r="AT108" s="91"/>
      <c r="AU108" s="91"/>
      <c r="AV108" s="91"/>
      <c r="AW108" s="87"/>
      <c r="AX108" s="91"/>
      <c r="AY108" s="91"/>
      <c r="AZ108" s="91"/>
      <c r="BA108" s="91"/>
      <c r="BB108" s="91"/>
      <c r="BC108" s="91"/>
      <c r="BD108" s="91"/>
      <c r="BE108" s="91"/>
      <c r="BF108" s="91"/>
      <c r="BG108" s="91"/>
      <c r="BH108" s="91"/>
      <c r="BI108" s="91"/>
      <c r="BJ108" s="91"/>
      <c r="BK108" s="91"/>
      <c r="BL108" s="91"/>
      <c r="BM108" s="91"/>
      <c r="BN108" s="91"/>
      <c r="BO108" s="91"/>
      <c r="BP108" s="91"/>
      <c r="BQ108" s="91"/>
      <c r="BR108" s="91"/>
      <c r="BS108" s="91"/>
      <c r="BT108" s="91"/>
      <c r="BU108" s="91"/>
      <c r="BV108" s="91"/>
      <c r="BW108" s="91"/>
      <c r="BX108" s="91"/>
      <c r="BY108" s="91"/>
      <c r="BZ108" s="91"/>
      <c r="CA108" s="91"/>
      <c r="CB108" s="91"/>
      <c r="CC108" s="91"/>
      <c r="CD108" s="91"/>
      <c r="CE108" s="91"/>
      <c r="CF108" s="91"/>
      <c r="CG108" s="91"/>
      <c r="CH108" s="91"/>
      <c r="CI108" s="91"/>
      <c r="CJ108" s="91"/>
      <c r="CK108" s="91"/>
      <c r="CL108" s="91"/>
      <c r="CM108" s="91"/>
      <c r="CN108" s="91"/>
    </row>
    <row r="109" spans="2:92" ht="14.25" customHeight="1" thickBot="1">
      <c r="B109" s="2124"/>
      <c r="C109" s="2198"/>
      <c r="D109" s="2124"/>
      <c r="F109" s="2323"/>
      <c r="J109" s="2323"/>
      <c r="L109" s="2323"/>
      <c r="M109" s="91"/>
      <c r="N109" s="91"/>
      <c r="O109" s="493"/>
      <c r="P109" s="91"/>
      <c r="Q109" s="91"/>
      <c r="R109" s="91"/>
      <c r="S109" s="91"/>
      <c r="T109" s="91"/>
      <c r="U109" s="89"/>
      <c r="V109" s="91"/>
      <c r="W109" s="91"/>
      <c r="X109" s="91"/>
      <c r="Y109" s="302"/>
      <c r="Z109" s="91"/>
      <c r="AA109" s="91"/>
      <c r="AB109" s="97"/>
      <c r="AC109" s="663"/>
      <c r="AD109" s="91"/>
      <c r="AE109" s="663"/>
      <c r="AF109" s="87"/>
      <c r="AG109" s="663"/>
      <c r="AH109" s="86"/>
      <c r="AI109" s="663"/>
      <c r="AJ109" s="176"/>
      <c r="AK109" s="97"/>
      <c r="AL109" s="106"/>
      <c r="AM109" s="91"/>
      <c r="AN109" s="91"/>
      <c r="AO109" s="91"/>
      <c r="AP109" s="91"/>
      <c r="AQ109" s="91"/>
      <c r="AR109" s="91"/>
      <c r="AS109" s="91"/>
      <c r="AT109" s="91"/>
      <c r="AU109" s="91"/>
      <c r="AV109" s="91"/>
      <c r="AW109" s="87"/>
      <c r="AX109" s="91"/>
      <c r="AY109" s="91"/>
      <c r="AZ109" s="91"/>
      <c r="BA109" s="91"/>
      <c r="BB109" s="91"/>
      <c r="BC109" s="91"/>
      <c r="BD109" s="91"/>
      <c r="BE109" s="91"/>
      <c r="BF109" s="91"/>
      <c r="BG109" s="91"/>
      <c r="BH109" s="91"/>
      <c r="BI109" s="91"/>
      <c r="BJ109" s="91"/>
      <c r="BK109" s="91"/>
      <c r="BL109" s="91"/>
      <c r="BM109" s="91"/>
      <c r="BN109" s="91"/>
      <c r="BO109" s="91"/>
      <c r="BP109" s="91"/>
      <c r="BQ109" s="91"/>
      <c r="BR109" s="91"/>
      <c r="BS109" s="91"/>
      <c r="BT109" s="91"/>
      <c r="BU109" s="91"/>
      <c r="BV109" s="91"/>
      <c r="BW109" s="91"/>
      <c r="BX109" s="91"/>
      <c r="BY109" s="91"/>
      <c r="BZ109" s="91"/>
      <c r="CA109" s="91"/>
      <c r="CB109" s="91"/>
      <c r="CC109" s="91"/>
      <c r="CD109" s="91"/>
      <c r="CE109" s="91"/>
      <c r="CF109" s="91"/>
      <c r="CG109" s="91"/>
      <c r="CH109" s="91"/>
      <c r="CI109" s="91"/>
      <c r="CJ109" s="91"/>
      <c r="CK109" s="91"/>
      <c r="CL109" s="91"/>
      <c r="CM109" s="91"/>
      <c r="CN109" s="91"/>
    </row>
    <row r="110" spans="2:92" ht="18.75" customHeight="1">
      <c r="B110" s="26" t="s">
        <v>1</v>
      </c>
      <c r="C110" s="2260" t="s">
        <v>2</v>
      </c>
      <c r="D110" s="2122" t="s">
        <v>3</v>
      </c>
      <c r="E110" s="75" t="s">
        <v>69</v>
      </c>
      <c r="F110" s="2325"/>
      <c r="G110" s="63"/>
      <c r="H110" s="63"/>
      <c r="I110" s="63"/>
      <c r="J110" s="2325"/>
      <c r="K110" s="63"/>
      <c r="L110" s="2326"/>
      <c r="M110" s="91"/>
      <c r="N110" s="91"/>
      <c r="O110" s="91"/>
      <c r="P110" s="91"/>
      <c r="Q110" s="791"/>
      <c r="R110" s="91"/>
      <c r="S110" s="91"/>
      <c r="T110" s="83"/>
      <c r="U110" s="1438"/>
      <c r="V110" s="1440"/>
      <c r="W110" s="91"/>
      <c r="X110" s="91"/>
      <c r="Y110" s="91"/>
      <c r="Z110" s="91"/>
      <c r="AA110" s="91"/>
      <c r="AB110" s="97"/>
      <c r="AC110" s="91"/>
      <c r="AD110" s="91"/>
      <c r="AE110" s="543"/>
      <c r="AF110" s="506"/>
      <c r="AG110" s="663"/>
      <c r="AH110" s="86"/>
      <c r="AI110" s="663"/>
      <c r="AJ110" s="91"/>
      <c r="AK110" s="207"/>
      <c r="AL110" s="302"/>
      <c r="AM110" s="207"/>
      <c r="AN110" s="302"/>
      <c r="AO110" s="91"/>
      <c r="AP110" s="89"/>
      <c r="AQ110" s="204"/>
      <c r="AR110" s="100"/>
      <c r="AS110" s="87"/>
      <c r="AT110" s="83"/>
      <c r="AU110" s="91"/>
      <c r="AV110" s="91"/>
      <c r="AW110" s="87"/>
      <c r="AX110" s="91"/>
      <c r="AY110" s="91"/>
      <c r="AZ110" s="91"/>
      <c r="BA110" s="91"/>
      <c r="BB110" s="91"/>
      <c r="BC110" s="91"/>
      <c r="BD110" s="91"/>
      <c r="BE110" s="91"/>
      <c r="BF110" s="91"/>
      <c r="BG110" s="91"/>
      <c r="BH110" s="91"/>
      <c r="BI110" s="91"/>
      <c r="BJ110" s="91"/>
      <c r="BK110" s="91"/>
      <c r="BL110" s="91"/>
      <c r="BM110" s="91"/>
      <c r="BN110" s="91"/>
      <c r="BO110" s="91"/>
      <c r="BP110" s="91"/>
      <c r="BQ110" s="91"/>
      <c r="BR110" s="91"/>
      <c r="BS110" s="91"/>
      <c r="BT110" s="91"/>
      <c r="BU110" s="91"/>
      <c r="BV110" s="91"/>
      <c r="BW110" s="91"/>
      <c r="BX110" s="91"/>
      <c r="BY110" s="91"/>
      <c r="BZ110" s="91"/>
      <c r="CA110" s="91"/>
      <c r="CB110" s="91"/>
      <c r="CC110" s="91"/>
      <c r="CD110" s="91"/>
      <c r="CE110" s="91"/>
      <c r="CF110" s="91"/>
      <c r="CG110" s="91"/>
      <c r="CH110" s="91"/>
      <c r="CI110" s="91"/>
      <c r="CJ110" s="91"/>
      <c r="CK110" s="91"/>
      <c r="CL110" s="91"/>
      <c r="CM110" s="91"/>
      <c r="CN110" s="91"/>
    </row>
    <row r="111" spans="2:92" ht="12.75" customHeight="1" thickBot="1">
      <c r="B111" s="28" t="s">
        <v>4</v>
      </c>
      <c r="C111" s="2261"/>
      <c r="D111" s="2125" t="s">
        <v>70</v>
      </c>
      <c r="E111" s="55"/>
      <c r="F111" s="2323"/>
      <c r="I111" s="29"/>
      <c r="J111" s="2327"/>
      <c r="K111" s="29"/>
      <c r="L111" s="2328"/>
      <c r="M111" s="91"/>
      <c r="N111" s="91"/>
      <c r="O111" s="204"/>
      <c r="P111" s="91"/>
      <c r="Q111" s="91"/>
      <c r="R111" s="91"/>
      <c r="S111" s="100"/>
      <c r="T111" s="91"/>
      <c r="U111" s="91"/>
      <c r="V111" s="91"/>
      <c r="W111" s="91"/>
      <c r="X111" s="91"/>
      <c r="Y111" s="91"/>
      <c r="Z111" s="91"/>
      <c r="AA111" s="91"/>
      <c r="AB111" s="97"/>
      <c r="AC111" s="663"/>
      <c r="AD111" s="114"/>
      <c r="AE111" s="91"/>
      <c r="AF111" s="114"/>
      <c r="AG111" s="663"/>
      <c r="AH111" s="89"/>
      <c r="AI111" s="663"/>
      <c r="AJ111" s="87"/>
      <c r="AK111" s="102"/>
      <c r="AL111" s="313"/>
      <c r="AM111" s="670"/>
      <c r="AN111" s="1477"/>
      <c r="AO111" s="91"/>
      <c r="AP111" s="91"/>
      <c r="AQ111" s="91"/>
      <c r="AR111" s="264"/>
      <c r="AS111" s="114"/>
      <c r="AT111" s="248"/>
      <c r="AU111" s="91"/>
      <c r="AV111" s="91"/>
      <c r="AW111" s="87"/>
      <c r="AX111" s="91"/>
      <c r="AY111" s="91"/>
      <c r="AZ111" s="91"/>
      <c r="BA111" s="91"/>
      <c r="BB111" s="91"/>
      <c r="BC111" s="91"/>
      <c r="BD111" s="91"/>
      <c r="BE111" s="91"/>
      <c r="BF111" s="91"/>
      <c r="BG111" s="91"/>
      <c r="BH111" s="91"/>
      <c r="BI111" s="91"/>
      <c r="BJ111" s="91"/>
      <c r="BK111" s="91"/>
      <c r="BL111" s="91"/>
      <c r="BM111" s="91"/>
      <c r="BN111" s="91"/>
      <c r="BO111" s="91"/>
      <c r="BP111" s="91"/>
      <c r="BQ111" s="91"/>
      <c r="BR111" s="91"/>
      <c r="BS111" s="91"/>
      <c r="BT111" s="91"/>
      <c r="BU111" s="91"/>
      <c r="BV111" s="91"/>
      <c r="BW111" s="91"/>
      <c r="BX111" s="91"/>
      <c r="BY111" s="91"/>
      <c r="BZ111" s="91"/>
      <c r="CA111" s="91"/>
      <c r="CB111" s="91"/>
      <c r="CC111" s="91"/>
      <c r="CD111" s="91"/>
      <c r="CE111" s="91"/>
      <c r="CF111" s="91"/>
      <c r="CG111" s="91"/>
      <c r="CH111" s="91"/>
      <c r="CI111" s="91"/>
      <c r="CJ111" s="91"/>
      <c r="CK111" s="91"/>
      <c r="CL111" s="91"/>
      <c r="CM111" s="91"/>
      <c r="CN111" s="91"/>
    </row>
    <row r="112" spans="2:92" ht="16.5" customHeight="1" thickBot="1">
      <c r="B112" s="2126" t="s">
        <v>272</v>
      </c>
      <c r="C112" s="2262"/>
      <c r="D112" s="2201"/>
      <c r="E112" s="2329" t="s">
        <v>129</v>
      </c>
      <c r="F112" s="2302"/>
      <c r="G112" s="38"/>
      <c r="H112" s="45"/>
      <c r="I112" s="199" t="s">
        <v>150</v>
      </c>
      <c r="J112" s="2302"/>
      <c r="K112" s="2155" t="s">
        <v>691</v>
      </c>
      <c r="L112" s="2156"/>
      <c r="M112" s="581"/>
      <c r="N112" s="91"/>
      <c r="O112" s="493"/>
      <c r="P112" s="91"/>
      <c r="Q112" s="791"/>
      <c r="R112" s="91"/>
      <c r="S112" s="91"/>
      <c r="T112" s="83"/>
      <c r="U112" s="91"/>
      <c r="V112" s="91"/>
      <c r="W112" s="91"/>
      <c r="X112" s="91"/>
      <c r="Y112" s="118"/>
      <c r="Z112" s="91"/>
      <c r="AA112" s="91"/>
      <c r="AB112" s="97"/>
      <c r="AC112" s="663"/>
      <c r="AD112" s="114"/>
      <c r="AE112" s="91"/>
      <c r="AF112" s="114"/>
      <c r="AG112" s="663"/>
      <c r="AH112" s="89"/>
      <c r="AI112" s="663"/>
      <c r="AJ112" s="87"/>
      <c r="AK112" s="87"/>
      <c r="AL112" s="314"/>
      <c r="AM112" s="164"/>
      <c r="AN112" s="301"/>
      <c r="AO112" s="91"/>
      <c r="AP112" s="91"/>
      <c r="AQ112" s="91"/>
      <c r="AR112" s="100"/>
      <c r="AS112" s="114"/>
      <c r="AT112" s="232"/>
      <c r="AU112" s="91"/>
      <c r="AV112" s="91"/>
      <c r="AW112" s="87"/>
      <c r="AX112" s="91"/>
      <c r="AY112" s="91"/>
      <c r="AZ112" s="91"/>
      <c r="BA112" s="91"/>
      <c r="BB112" s="91"/>
      <c r="BC112" s="91"/>
      <c r="BD112" s="91"/>
      <c r="BE112" s="91"/>
      <c r="BF112" s="91"/>
      <c r="BG112" s="91"/>
      <c r="BH112" s="91"/>
      <c r="BI112" s="91"/>
      <c r="BJ112" s="91"/>
      <c r="BK112" s="91"/>
      <c r="BL112" s="91"/>
      <c r="BM112" s="91"/>
      <c r="BN112" s="91"/>
      <c r="BO112" s="91"/>
      <c r="BP112" s="91"/>
      <c r="BQ112" s="91"/>
      <c r="BR112" s="91"/>
      <c r="BS112" s="91"/>
      <c r="BT112" s="91"/>
      <c r="BU112" s="91"/>
      <c r="BV112" s="91"/>
      <c r="BW112" s="91"/>
      <c r="BX112" s="91"/>
      <c r="BY112" s="91"/>
      <c r="BZ112" s="91"/>
      <c r="CA112" s="91"/>
      <c r="CB112" s="91"/>
      <c r="CC112" s="91"/>
      <c r="CD112" s="91"/>
      <c r="CE112" s="91"/>
      <c r="CF112" s="91"/>
      <c r="CG112" s="91"/>
      <c r="CH112" s="91"/>
      <c r="CI112" s="91"/>
      <c r="CJ112" s="91"/>
      <c r="CK112" s="91"/>
      <c r="CL112" s="91"/>
      <c r="CM112" s="91"/>
      <c r="CN112" s="91"/>
    </row>
    <row r="113" spans="2:92" ht="13.5" customHeight="1" thickBot="1">
      <c r="B113" s="2130"/>
      <c r="C113" s="2131" t="s">
        <v>172</v>
      </c>
      <c r="D113" s="2123"/>
      <c r="E113" s="169" t="s">
        <v>118</v>
      </c>
      <c r="F113" s="2304" t="s">
        <v>119</v>
      </c>
      <c r="G113" s="169" t="s">
        <v>118</v>
      </c>
      <c r="H113" s="2296" t="s">
        <v>119</v>
      </c>
      <c r="I113" s="169" t="s">
        <v>118</v>
      </c>
      <c r="J113" s="2304" t="s">
        <v>119</v>
      </c>
      <c r="K113" s="169" t="s">
        <v>118</v>
      </c>
      <c r="L113" s="2296" t="s">
        <v>119</v>
      </c>
      <c r="M113" s="209"/>
      <c r="N113" s="91"/>
      <c r="O113" s="1438"/>
      <c r="P113" s="91"/>
      <c r="Q113" s="91"/>
      <c r="R113" s="87"/>
      <c r="S113" s="91"/>
      <c r="T113" s="91"/>
      <c r="U113" s="91"/>
      <c r="V113" s="91"/>
      <c r="W113" s="91"/>
      <c r="X113" s="91"/>
      <c r="Y113" s="91"/>
      <c r="Z113" s="91"/>
      <c r="AA113" s="91"/>
      <c r="AB113" s="1445"/>
      <c r="AC113" s="665"/>
      <c r="AD113" s="114"/>
      <c r="AE113" s="663"/>
      <c r="AF113" s="114"/>
      <c r="AG113" s="663"/>
      <c r="AH113" s="91"/>
      <c r="AI113" s="663"/>
      <c r="AJ113" s="87"/>
      <c r="AK113" s="87"/>
      <c r="AL113" s="314"/>
      <c r="AM113" s="164"/>
      <c r="AN113" s="301"/>
      <c r="AO113" s="91"/>
      <c r="AP113" s="91"/>
      <c r="AQ113" s="91"/>
      <c r="AR113" s="247"/>
      <c r="AS113" s="114"/>
      <c r="AT113" s="147"/>
      <c r="AU113" s="91"/>
      <c r="AV113" s="91"/>
      <c r="AW113" s="87"/>
      <c r="AX113" s="91"/>
      <c r="AY113" s="91"/>
      <c r="AZ113" s="91"/>
      <c r="BA113" s="91"/>
      <c r="BB113" s="91"/>
      <c r="BC113" s="91"/>
      <c r="BD113" s="91"/>
      <c r="BE113" s="91"/>
      <c r="BF113" s="91"/>
      <c r="BG113" s="91"/>
      <c r="BH113" s="91"/>
      <c r="BI113" s="91"/>
      <c r="BJ113" s="91"/>
      <c r="BK113" s="91"/>
      <c r="BL113" s="91"/>
      <c r="BM113" s="91"/>
      <c r="BN113" s="91"/>
      <c r="BO113" s="91"/>
      <c r="BP113" s="91"/>
      <c r="BQ113" s="91"/>
      <c r="BR113" s="91"/>
      <c r="BS113" s="91"/>
      <c r="BT113" s="91"/>
      <c r="BU113" s="91"/>
      <c r="BV113" s="91"/>
      <c r="BW113" s="91"/>
      <c r="BX113" s="91"/>
      <c r="BY113" s="91"/>
      <c r="BZ113" s="91"/>
      <c r="CA113" s="91"/>
      <c r="CB113" s="91"/>
      <c r="CC113" s="91"/>
      <c r="CD113" s="91"/>
      <c r="CE113" s="91"/>
      <c r="CF113" s="91"/>
      <c r="CG113" s="91"/>
      <c r="CH113" s="91"/>
      <c r="CI113" s="91"/>
      <c r="CJ113" s="91"/>
      <c r="CK113" s="91"/>
      <c r="CL113" s="91"/>
      <c r="CM113" s="91"/>
      <c r="CN113" s="91"/>
    </row>
    <row r="114" spans="2:92" ht="13.5" customHeight="1">
      <c r="B114" s="2241" t="s">
        <v>381</v>
      </c>
      <c r="C114" s="1984" t="s">
        <v>273</v>
      </c>
      <c r="D114" s="2182">
        <v>250</v>
      </c>
      <c r="E114" s="78" t="s">
        <v>72</v>
      </c>
      <c r="F114" s="2330">
        <v>20</v>
      </c>
      <c r="I114" s="78" t="s">
        <v>97</v>
      </c>
      <c r="J114" s="2330">
        <v>2</v>
      </c>
      <c r="K114" s="77" t="s">
        <v>684</v>
      </c>
      <c r="L114" s="2141">
        <v>110</v>
      </c>
      <c r="M114" s="313"/>
      <c r="N114" s="91"/>
      <c r="O114" s="1444"/>
      <c r="P114" s="1444"/>
      <c r="Q114" s="1439"/>
      <c r="R114" s="91"/>
      <c r="S114" s="1444"/>
      <c r="T114" s="1444"/>
      <c r="U114" s="1439"/>
      <c r="V114" s="91"/>
      <c r="W114" s="1444"/>
      <c r="X114" s="1444"/>
      <c r="Y114" s="1439"/>
      <c r="Z114" s="91"/>
      <c r="AA114" s="91"/>
      <c r="AB114" s="1445"/>
      <c r="AC114" s="1446"/>
      <c r="AD114" s="114"/>
      <c r="AE114" s="663"/>
      <c r="AF114" s="114"/>
      <c r="AG114" s="663"/>
      <c r="AH114" s="87"/>
      <c r="AI114" s="663"/>
      <c r="AJ114" s="92"/>
      <c r="AK114" s="95"/>
      <c r="AL114" s="237"/>
      <c r="AM114" s="164"/>
      <c r="AN114" s="301"/>
      <c r="AO114" s="91"/>
      <c r="AP114" s="91"/>
      <c r="AQ114" s="91"/>
      <c r="AR114" s="247"/>
      <c r="AS114" s="114"/>
      <c r="AT114" s="248"/>
      <c r="AU114" s="91"/>
      <c r="AV114" s="91"/>
      <c r="AW114" s="87"/>
      <c r="AX114" s="91"/>
      <c r="AY114" s="91"/>
      <c r="AZ114" s="91"/>
      <c r="BA114" s="91"/>
      <c r="BB114" s="91"/>
      <c r="BC114" s="91"/>
      <c r="BD114" s="91"/>
      <c r="BE114" s="91"/>
      <c r="BF114" s="91"/>
      <c r="BG114" s="91"/>
      <c r="BH114" s="91"/>
      <c r="BI114" s="91"/>
      <c r="BJ114" s="91"/>
      <c r="BK114" s="91"/>
      <c r="BL114" s="91"/>
      <c r="BM114" s="91"/>
      <c r="BN114" s="91"/>
      <c r="BO114" s="91"/>
      <c r="BP114" s="91"/>
      <c r="BQ114" s="91"/>
      <c r="BR114" s="91"/>
      <c r="BS114" s="91"/>
      <c r="BT114" s="91"/>
      <c r="BU114" s="91"/>
      <c r="BV114" s="91"/>
      <c r="BW114" s="91"/>
      <c r="BX114" s="91"/>
      <c r="BY114" s="91"/>
      <c r="BZ114" s="91"/>
      <c r="CA114" s="91"/>
      <c r="CB114" s="91"/>
      <c r="CC114" s="91"/>
      <c r="CD114" s="91"/>
      <c r="CE114" s="91"/>
      <c r="CF114" s="91"/>
      <c r="CG114" s="91"/>
      <c r="CH114" s="91"/>
      <c r="CI114" s="91"/>
      <c r="CJ114" s="91"/>
      <c r="CK114" s="91"/>
      <c r="CL114" s="91"/>
      <c r="CM114" s="91"/>
      <c r="CN114" s="91"/>
    </row>
    <row r="115" spans="2:92" ht="14.25" customHeight="1">
      <c r="B115" s="2213"/>
      <c r="C115" s="319" t="s">
        <v>274</v>
      </c>
      <c r="D115" s="2215"/>
      <c r="E115" s="1833" t="s">
        <v>81</v>
      </c>
      <c r="F115" s="2224">
        <v>230</v>
      </c>
      <c r="I115" s="281" t="s">
        <v>176</v>
      </c>
      <c r="J115" s="2288">
        <v>66</v>
      </c>
      <c r="K115" s="55"/>
      <c r="L115" s="2303"/>
      <c r="M115" s="314"/>
      <c r="N115" s="91"/>
      <c r="O115" s="114"/>
      <c r="P115" s="164"/>
      <c r="Q115" s="663"/>
      <c r="R115" s="91"/>
      <c r="S115" s="91"/>
      <c r="T115" s="164"/>
      <c r="U115" s="91"/>
      <c r="V115" s="91"/>
      <c r="W115" s="87"/>
      <c r="X115" s="91"/>
      <c r="Y115" s="663"/>
      <c r="Z115" s="91"/>
      <c r="AA115" s="91"/>
      <c r="AB115" s="97"/>
      <c r="AC115" s="91"/>
      <c r="AD115" s="114"/>
      <c r="AE115" s="91"/>
      <c r="AF115" s="114"/>
      <c r="AG115" s="91"/>
      <c r="AH115" s="87"/>
      <c r="AI115" s="666"/>
      <c r="AJ115" s="87"/>
      <c r="AK115" s="86"/>
      <c r="AL115" s="129"/>
      <c r="AM115" s="164"/>
      <c r="AN115" s="301"/>
      <c r="AO115" s="91"/>
      <c r="AP115" s="91"/>
      <c r="AQ115" s="91"/>
      <c r="AR115" s="247"/>
      <c r="AS115" s="114"/>
      <c r="AT115" s="248"/>
      <c r="AU115" s="91"/>
      <c r="AV115" s="91"/>
      <c r="AW115" s="87"/>
      <c r="AX115" s="91"/>
      <c r="AY115" s="91"/>
      <c r="AZ115" s="91"/>
      <c r="BA115" s="91"/>
      <c r="BB115" s="91"/>
      <c r="BC115" s="91"/>
      <c r="BD115" s="91"/>
      <c r="BE115" s="91"/>
      <c r="BF115" s="91"/>
      <c r="BG115" s="91"/>
      <c r="BH115" s="91"/>
      <c r="BI115" s="91"/>
      <c r="BJ115" s="91"/>
      <c r="BK115" s="91"/>
      <c r="BL115" s="91"/>
      <c r="BM115" s="91"/>
      <c r="BN115" s="91"/>
      <c r="BO115" s="91"/>
      <c r="BP115" s="91"/>
      <c r="BQ115" s="91"/>
      <c r="BR115" s="91"/>
      <c r="BS115" s="91"/>
      <c r="BT115" s="91"/>
      <c r="BU115" s="91"/>
      <c r="BV115" s="91"/>
      <c r="BW115" s="91"/>
      <c r="BX115" s="91"/>
      <c r="BY115" s="91"/>
      <c r="BZ115" s="91"/>
      <c r="CA115" s="91"/>
      <c r="CB115" s="91"/>
      <c r="CC115" s="91"/>
      <c r="CD115" s="91"/>
      <c r="CE115" s="91"/>
      <c r="CF115" s="91"/>
      <c r="CG115" s="91"/>
      <c r="CH115" s="91"/>
      <c r="CI115" s="91"/>
      <c r="CJ115" s="91"/>
      <c r="CK115" s="91"/>
      <c r="CL115" s="91"/>
      <c r="CM115" s="91"/>
      <c r="CN115" s="91"/>
    </row>
    <row r="116" spans="2:92" ht="13.5" customHeight="1">
      <c r="B116" s="1964" t="s">
        <v>418</v>
      </c>
      <c r="C116" s="1990" t="s">
        <v>94</v>
      </c>
      <c r="D116" s="2331">
        <v>200</v>
      </c>
      <c r="E116" s="1803" t="s">
        <v>60</v>
      </c>
      <c r="F116" s="1870">
        <v>3</v>
      </c>
      <c r="I116" s="1803" t="s">
        <v>60</v>
      </c>
      <c r="J116" s="1870">
        <v>11</v>
      </c>
      <c r="K116" s="55"/>
      <c r="L116" s="2303"/>
      <c r="M116" s="314"/>
      <c r="N116" s="91"/>
      <c r="O116" s="114"/>
      <c r="P116" s="164"/>
      <c r="Q116" s="1450"/>
      <c r="R116" s="91"/>
      <c r="S116" s="87"/>
      <c r="T116" s="164"/>
      <c r="U116" s="663"/>
      <c r="V116" s="91"/>
      <c r="W116" s="91"/>
      <c r="X116" s="91"/>
      <c r="Y116" s="91"/>
      <c r="Z116" s="91"/>
      <c r="AA116" s="91"/>
      <c r="AB116" s="1445"/>
      <c r="AC116" s="91"/>
      <c r="AD116" s="87"/>
      <c r="AE116" s="91"/>
      <c r="AF116" s="114"/>
      <c r="AG116" s="91"/>
      <c r="AH116" s="87"/>
      <c r="AI116" s="663"/>
      <c r="AJ116" s="97"/>
      <c r="AK116" s="98"/>
      <c r="AL116" s="301"/>
      <c r="AM116" s="164"/>
      <c r="AN116" s="301"/>
      <c r="AO116" s="91"/>
      <c r="AP116" s="91"/>
      <c r="AQ116" s="91"/>
      <c r="AR116" s="91"/>
      <c r="AS116" s="91"/>
      <c r="AT116" s="91"/>
      <c r="AU116" s="91"/>
      <c r="AV116" s="91"/>
      <c r="AW116" s="91"/>
      <c r="AX116" s="91"/>
      <c r="AY116" s="91"/>
      <c r="AZ116" s="91"/>
      <c r="BA116" s="91"/>
      <c r="BB116" s="91"/>
      <c r="BC116" s="91"/>
      <c r="BD116" s="91"/>
      <c r="BE116" s="91"/>
      <c r="BF116" s="91"/>
      <c r="BG116" s="91"/>
      <c r="BH116" s="91"/>
      <c r="BI116" s="91"/>
      <c r="BJ116" s="91"/>
      <c r="BK116" s="91"/>
      <c r="BL116" s="91"/>
      <c r="BM116" s="91"/>
      <c r="BN116" s="91"/>
      <c r="BO116" s="91"/>
      <c r="BP116" s="91"/>
      <c r="BQ116" s="91"/>
      <c r="BR116" s="91"/>
      <c r="BS116" s="91"/>
      <c r="BT116" s="91"/>
      <c r="BU116" s="91"/>
      <c r="BV116" s="91"/>
      <c r="BW116" s="91"/>
      <c r="BX116" s="91"/>
      <c r="BY116" s="91"/>
      <c r="BZ116" s="91"/>
      <c r="CA116" s="91"/>
      <c r="CB116" s="91"/>
      <c r="CC116" s="91"/>
      <c r="CD116" s="91"/>
      <c r="CE116" s="91"/>
      <c r="CF116" s="91"/>
      <c r="CG116" s="91"/>
      <c r="CH116" s="91"/>
      <c r="CI116" s="91"/>
      <c r="CJ116" s="91"/>
      <c r="CK116" s="91"/>
      <c r="CL116" s="91"/>
      <c r="CM116" s="91"/>
      <c r="CN116" s="91"/>
    </row>
    <row r="117" spans="2:92" ht="12.75" customHeight="1">
      <c r="B117" s="2167" t="s">
        <v>8</v>
      </c>
      <c r="C117" s="1990" t="s">
        <v>206</v>
      </c>
      <c r="D117" s="2332">
        <v>30</v>
      </c>
      <c r="E117" s="1811" t="s">
        <v>86</v>
      </c>
      <c r="F117" s="2282">
        <v>1.5</v>
      </c>
      <c r="I117" s="1803" t="s">
        <v>176</v>
      </c>
      <c r="J117" s="1870">
        <v>145</v>
      </c>
      <c r="K117" s="55"/>
      <c r="L117" s="2303"/>
      <c r="M117" s="91"/>
      <c r="N117" s="91"/>
      <c r="O117" s="114"/>
      <c r="P117" s="164"/>
      <c r="Q117" s="1450"/>
      <c r="R117" s="91"/>
      <c r="S117" s="97"/>
      <c r="T117" s="164"/>
      <c r="U117" s="665"/>
      <c r="V117" s="91"/>
      <c r="W117" s="106"/>
      <c r="X117" s="1444"/>
      <c r="Y117" s="1439"/>
      <c r="Z117" s="91"/>
      <c r="AA117" s="91"/>
      <c r="AB117" s="1445"/>
      <c r="AC117" s="1466"/>
      <c r="AD117" s="114"/>
      <c r="AE117" s="91"/>
      <c r="AF117" s="114"/>
      <c r="AG117" s="91"/>
      <c r="AH117" s="87"/>
      <c r="AI117" s="1470"/>
      <c r="AJ117" s="87"/>
      <c r="AK117" s="86"/>
      <c r="AL117" s="129"/>
      <c r="AM117" s="164"/>
      <c r="AN117" s="301"/>
      <c r="AO117" s="91"/>
      <c r="AP117" s="91"/>
      <c r="AQ117" s="91"/>
      <c r="AR117" s="91"/>
      <c r="AS117" s="91"/>
      <c r="AT117" s="91"/>
      <c r="AU117" s="92"/>
      <c r="AV117" s="87"/>
      <c r="AW117" s="87"/>
      <c r="AX117" s="87"/>
      <c r="AY117" s="91"/>
      <c r="AZ117" s="91"/>
      <c r="BA117" s="91"/>
      <c r="BB117" s="91"/>
      <c r="BC117" s="91"/>
      <c r="BD117" s="91"/>
      <c r="BE117" s="91"/>
      <c r="BF117" s="91"/>
      <c r="BG117" s="91"/>
      <c r="BH117" s="91"/>
      <c r="BI117" s="91"/>
      <c r="BJ117" s="91"/>
      <c r="BK117" s="91"/>
      <c r="BL117" s="91"/>
      <c r="BM117" s="91"/>
      <c r="BN117" s="91"/>
      <c r="BO117" s="91"/>
      <c r="BP117" s="91"/>
      <c r="BQ117" s="91"/>
      <c r="BR117" s="91"/>
      <c r="BS117" s="91"/>
      <c r="BT117" s="91"/>
      <c r="BU117" s="91"/>
      <c r="BV117" s="91"/>
      <c r="BW117" s="91"/>
      <c r="BX117" s="91"/>
      <c r="BY117" s="91"/>
      <c r="BZ117" s="91"/>
      <c r="CA117" s="91"/>
      <c r="CB117" s="91"/>
      <c r="CC117" s="91"/>
      <c r="CD117" s="91"/>
      <c r="CE117" s="91"/>
      <c r="CF117" s="91"/>
      <c r="CG117" s="91"/>
      <c r="CH117" s="91"/>
      <c r="CI117" s="91"/>
      <c r="CJ117" s="91"/>
      <c r="CK117" s="91"/>
      <c r="CL117" s="91"/>
      <c r="CM117" s="91"/>
      <c r="CN117" s="91"/>
    </row>
    <row r="118" spans="2:92" ht="15.75" customHeight="1">
      <c r="B118" s="2167" t="s">
        <v>8</v>
      </c>
      <c r="C118" s="1990" t="s">
        <v>9</v>
      </c>
      <c r="D118" s="2081">
        <v>50</v>
      </c>
      <c r="E118" s="1803" t="s">
        <v>83</v>
      </c>
      <c r="F118" s="1870">
        <v>2</v>
      </c>
      <c r="I118" s="55"/>
      <c r="J118" s="2303"/>
      <c r="K118" s="55"/>
      <c r="L118" s="2303"/>
      <c r="M118" s="209"/>
      <c r="N118" s="91"/>
      <c r="O118" s="87"/>
      <c r="P118" s="164"/>
      <c r="Q118" s="663"/>
      <c r="R118" s="91"/>
      <c r="S118" s="1445"/>
      <c r="T118" s="164"/>
      <c r="U118" s="665"/>
      <c r="V118" s="91"/>
      <c r="W118" s="114"/>
      <c r="X118" s="1447"/>
      <c r="Y118" s="663"/>
      <c r="Z118" s="91"/>
      <c r="AA118" s="91"/>
      <c r="AB118" s="1445"/>
      <c r="AC118" s="665"/>
      <c r="AD118" s="114"/>
      <c r="AE118" s="91"/>
      <c r="AF118" s="114"/>
      <c r="AG118" s="91"/>
      <c r="AH118" s="87"/>
      <c r="AI118" s="663"/>
      <c r="AJ118" s="111"/>
      <c r="AK118" s="90"/>
      <c r="AL118" s="118"/>
      <c r="AM118" s="164"/>
      <c r="AN118" s="301"/>
      <c r="AO118" s="91"/>
      <c r="AP118" s="91"/>
      <c r="AQ118" s="91"/>
      <c r="AR118" s="91"/>
      <c r="AS118" s="91"/>
      <c r="AT118" s="91"/>
      <c r="AU118" s="91"/>
      <c r="AV118" s="91"/>
      <c r="AW118" s="87"/>
      <c r="AX118" s="87"/>
      <c r="AY118" s="91"/>
      <c r="AZ118" s="91"/>
      <c r="BA118" s="91"/>
      <c r="BB118" s="91"/>
      <c r="BC118" s="91"/>
      <c r="BD118" s="91"/>
      <c r="BE118" s="91"/>
      <c r="BF118" s="91"/>
      <c r="BG118" s="91"/>
      <c r="BH118" s="91"/>
      <c r="BI118" s="91"/>
      <c r="BJ118" s="91"/>
      <c r="BK118" s="91"/>
      <c r="BL118" s="91"/>
      <c r="BM118" s="91"/>
      <c r="BN118" s="91"/>
      <c r="BO118" s="91"/>
      <c r="BP118" s="91"/>
      <c r="BQ118" s="91"/>
      <c r="BR118" s="91"/>
      <c r="BS118" s="91"/>
      <c r="BT118" s="91"/>
      <c r="BU118" s="91"/>
      <c r="BV118" s="91"/>
      <c r="BW118" s="91"/>
      <c r="BX118" s="91"/>
      <c r="BY118" s="91"/>
      <c r="BZ118" s="91"/>
      <c r="CA118" s="91"/>
      <c r="CB118" s="91"/>
      <c r="CC118" s="91"/>
      <c r="CD118" s="91"/>
      <c r="CE118" s="91"/>
      <c r="CF118" s="91"/>
      <c r="CG118" s="91"/>
      <c r="CH118" s="91"/>
      <c r="CI118" s="91"/>
      <c r="CJ118" s="91"/>
      <c r="CK118" s="91"/>
      <c r="CL118" s="91"/>
      <c r="CM118" s="91"/>
      <c r="CN118" s="91"/>
    </row>
    <row r="119" spans="2:92" ht="13.5" customHeight="1" thickBot="1">
      <c r="B119" s="2167" t="s">
        <v>8</v>
      </c>
      <c r="C119" s="1814" t="s">
        <v>395</v>
      </c>
      <c r="D119" s="2081">
        <v>30</v>
      </c>
      <c r="E119" s="1812" t="s">
        <v>82</v>
      </c>
      <c r="F119" s="2224">
        <v>10.4</v>
      </c>
      <c r="I119" s="50"/>
      <c r="J119" s="2328"/>
      <c r="K119" s="50"/>
      <c r="L119" s="2328"/>
      <c r="M119" s="129"/>
      <c r="N119" s="91"/>
      <c r="O119" s="114"/>
      <c r="P119" s="558"/>
      <c r="Q119" s="663"/>
      <c r="R119" s="91"/>
      <c r="S119" s="1445"/>
      <c r="T119" s="164"/>
      <c r="U119" s="665"/>
      <c r="V119" s="91"/>
      <c r="W119" s="87"/>
      <c r="X119" s="106"/>
      <c r="Y119" s="89"/>
      <c r="Z119" s="91"/>
      <c r="AA119" s="91"/>
      <c r="AB119" s="1445"/>
      <c r="AC119" s="91"/>
      <c r="AD119" s="206"/>
      <c r="AE119" s="91"/>
      <c r="AF119" s="114"/>
      <c r="AG119" s="91"/>
      <c r="AH119" s="87"/>
      <c r="AI119" s="663"/>
      <c r="AJ119" s="87"/>
      <c r="AK119" s="86"/>
      <c r="AL119" s="118"/>
      <c r="AM119" s="1448"/>
      <c r="AN119" s="301"/>
      <c r="AO119" s="91"/>
      <c r="AP119" s="91"/>
      <c r="AQ119" s="91"/>
      <c r="AR119" s="91"/>
      <c r="AS119" s="91"/>
      <c r="AT119" s="91"/>
      <c r="AU119" s="91"/>
      <c r="AV119" s="91"/>
      <c r="AW119" s="87"/>
      <c r="AX119" s="91"/>
      <c r="AY119" s="91"/>
      <c r="AZ119" s="91"/>
      <c r="BA119" s="91"/>
      <c r="BB119" s="91"/>
      <c r="BC119" s="91"/>
      <c r="BD119" s="91"/>
      <c r="BE119" s="91"/>
      <c r="BF119" s="91"/>
      <c r="BG119" s="91"/>
      <c r="BH119" s="91"/>
      <c r="BI119" s="91"/>
      <c r="BJ119" s="91"/>
      <c r="BK119" s="91"/>
      <c r="BL119" s="91"/>
      <c r="BM119" s="91"/>
      <c r="BN119" s="91"/>
      <c r="BO119" s="91"/>
      <c r="BP119" s="91"/>
      <c r="BQ119" s="91"/>
      <c r="BR119" s="91"/>
      <c r="BS119" s="91"/>
      <c r="BT119" s="91"/>
      <c r="BU119" s="91"/>
      <c r="BV119" s="91"/>
      <c r="BW119" s="91"/>
      <c r="BX119" s="91"/>
      <c r="BY119" s="91"/>
      <c r="BZ119" s="91"/>
      <c r="CA119" s="91"/>
      <c r="CB119" s="91"/>
      <c r="CC119" s="91"/>
      <c r="CD119" s="91"/>
      <c r="CE119" s="91"/>
      <c r="CF119" s="91"/>
      <c r="CG119" s="91"/>
      <c r="CH119" s="91"/>
      <c r="CI119" s="91"/>
      <c r="CJ119" s="91"/>
      <c r="CK119" s="91"/>
      <c r="CL119" s="91"/>
      <c r="CM119" s="91"/>
      <c r="CN119" s="91"/>
    </row>
    <row r="120" spans="2:92" ht="15" customHeight="1" thickBot="1">
      <c r="B120" s="1881" t="s">
        <v>444</v>
      </c>
      <c r="C120" s="1814" t="s">
        <v>445</v>
      </c>
      <c r="D120" s="2081">
        <v>110</v>
      </c>
      <c r="E120" s="55"/>
      <c r="F120" s="66"/>
      <c r="I120" s="216" t="s">
        <v>202</v>
      </c>
      <c r="J120" s="2302"/>
      <c r="K120" s="2333" t="s">
        <v>640</v>
      </c>
      <c r="L120" s="2334"/>
      <c r="M120" s="129"/>
      <c r="N120" s="91"/>
      <c r="O120" s="114"/>
      <c r="P120" s="164"/>
      <c r="Q120" s="663"/>
      <c r="R120" s="91"/>
      <c r="S120" s="1445"/>
      <c r="T120" s="164"/>
      <c r="U120" s="665"/>
      <c r="V120" s="91"/>
      <c r="W120" s="102"/>
      <c r="X120" s="106"/>
      <c r="Y120" s="663"/>
      <c r="Z120" s="91"/>
      <c r="AA120" s="91"/>
      <c r="AB120" s="1445"/>
      <c r="AC120" s="91"/>
      <c r="AD120" s="114"/>
      <c r="AE120" s="663"/>
      <c r="AF120" s="114"/>
      <c r="AG120" s="91"/>
      <c r="AH120" s="87"/>
      <c r="AI120" s="663"/>
      <c r="AJ120" s="87"/>
      <c r="AK120" s="176"/>
      <c r="AL120" s="220"/>
      <c r="AM120" s="164"/>
      <c r="AN120" s="301"/>
      <c r="AO120" s="91"/>
      <c r="AP120" s="91"/>
      <c r="AQ120" s="91"/>
      <c r="AR120" s="91"/>
      <c r="AS120" s="91"/>
      <c r="AT120" s="91"/>
      <c r="AU120" s="91"/>
      <c r="AV120" s="91"/>
      <c r="AW120" s="87"/>
      <c r="AX120" s="91"/>
      <c r="AY120" s="91"/>
      <c r="AZ120" s="91"/>
      <c r="BA120" s="91"/>
      <c r="BB120" s="91"/>
      <c r="BC120" s="91"/>
      <c r="BD120" s="91"/>
      <c r="BE120" s="91"/>
      <c r="BF120" s="91"/>
      <c r="BG120" s="91"/>
      <c r="BH120" s="91"/>
      <c r="BI120" s="91"/>
      <c r="BJ120" s="91"/>
      <c r="BK120" s="91"/>
      <c r="BL120" s="91"/>
      <c r="BM120" s="91"/>
      <c r="BN120" s="91"/>
      <c r="BO120" s="91"/>
      <c r="BP120" s="91"/>
      <c r="BQ120" s="91"/>
      <c r="BR120" s="91"/>
      <c r="BS120" s="91"/>
      <c r="BT120" s="91"/>
      <c r="BU120" s="91"/>
      <c r="BV120" s="91"/>
      <c r="BW120" s="91"/>
      <c r="BX120" s="91"/>
      <c r="BY120" s="91"/>
      <c r="BZ120" s="91"/>
      <c r="CA120" s="91"/>
      <c r="CB120" s="91"/>
      <c r="CC120" s="91"/>
      <c r="CD120" s="91"/>
      <c r="CE120" s="91"/>
      <c r="CF120" s="91"/>
      <c r="CG120" s="91"/>
      <c r="CH120" s="91"/>
      <c r="CI120" s="91"/>
      <c r="CJ120" s="91"/>
      <c r="CK120" s="91"/>
      <c r="CL120" s="91"/>
      <c r="CM120" s="91"/>
      <c r="CN120" s="91"/>
    </row>
    <row r="121" spans="2:92" ht="18" customHeight="1" thickBot="1">
      <c r="B121" s="767" t="s">
        <v>425</v>
      </c>
      <c r="C121" s="2305"/>
      <c r="D121" s="2335">
        <f>SUM(D114:D120)</f>
        <v>670</v>
      </c>
      <c r="E121" s="50"/>
      <c r="F121" s="68"/>
      <c r="I121" s="202" t="s">
        <v>118</v>
      </c>
      <c r="J121" s="2336" t="s">
        <v>119</v>
      </c>
      <c r="K121" s="202" t="s">
        <v>118</v>
      </c>
      <c r="L121" s="2337" t="s">
        <v>119</v>
      </c>
      <c r="M121" s="127"/>
      <c r="N121" s="91"/>
      <c r="O121" s="206"/>
      <c r="P121" s="164"/>
      <c r="Q121" s="663"/>
      <c r="R121" s="91"/>
      <c r="S121" s="114"/>
      <c r="T121" s="147"/>
      <c r="U121" s="83"/>
      <c r="V121" s="91"/>
      <c r="W121" s="89"/>
      <c r="X121" s="106"/>
      <c r="Y121" s="91"/>
      <c r="Z121" s="91"/>
      <c r="AA121" s="91"/>
      <c r="AB121" s="1445"/>
      <c r="AC121" s="662"/>
      <c r="AD121" s="639"/>
      <c r="AE121" s="91"/>
      <c r="AF121" s="114"/>
      <c r="AG121" s="663"/>
      <c r="AH121" s="87"/>
      <c r="AI121" s="663"/>
      <c r="AJ121" s="176"/>
      <c r="AK121" s="176"/>
      <c r="AL121" s="220"/>
      <c r="AM121" s="164"/>
      <c r="AN121" s="301"/>
      <c r="AO121" s="91"/>
      <c r="AP121" s="91"/>
      <c r="AQ121" s="91"/>
      <c r="AR121" s="91"/>
      <c r="AS121" s="91"/>
      <c r="AT121" s="91"/>
      <c r="AU121" s="91"/>
      <c r="AV121" s="91"/>
      <c r="AW121" s="87"/>
      <c r="AX121" s="91"/>
      <c r="AY121" s="91"/>
      <c r="AZ121" s="91"/>
      <c r="BA121" s="91"/>
      <c r="BB121" s="91"/>
      <c r="BC121" s="91"/>
      <c r="BD121" s="91"/>
      <c r="BE121" s="91"/>
      <c r="BF121" s="91"/>
      <c r="BG121" s="91"/>
      <c r="BH121" s="91"/>
      <c r="BI121" s="91"/>
      <c r="BJ121" s="91"/>
      <c r="BK121" s="91"/>
      <c r="BL121" s="91"/>
      <c r="BM121" s="91"/>
      <c r="BN121" s="91"/>
      <c r="BO121" s="91"/>
      <c r="BP121" s="91"/>
      <c r="BQ121" s="91"/>
      <c r="BR121" s="91"/>
      <c r="BS121" s="91"/>
      <c r="BT121" s="91"/>
      <c r="BU121" s="91"/>
      <c r="BV121" s="91"/>
      <c r="BW121" s="91"/>
      <c r="BX121" s="91"/>
      <c r="BY121" s="91"/>
      <c r="BZ121" s="91"/>
      <c r="CA121" s="91"/>
      <c r="CB121" s="91"/>
      <c r="CC121" s="91"/>
      <c r="CD121" s="91"/>
      <c r="CE121" s="91"/>
      <c r="CF121" s="91"/>
      <c r="CG121" s="91"/>
      <c r="CH121" s="91"/>
      <c r="CI121" s="91"/>
      <c r="CJ121" s="91"/>
      <c r="CK121" s="91"/>
      <c r="CL121" s="91"/>
      <c r="CM121" s="91"/>
      <c r="CN121" s="91"/>
    </row>
    <row r="122" spans="2:92" ht="15.75" customHeight="1" thickBot="1">
      <c r="B122" s="2130"/>
      <c r="C122" s="2131" t="s">
        <v>152</v>
      </c>
      <c r="D122" s="2123"/>
      <c r="E122" s="2338" t="s">
        <v>207</v>
      </c>
      <c r="F122" s="2156"/>
      <c r="G122" s="38"/>
      <c r="H122" s="45"/>
      <c r="I122" s="51" t="s">
        <v>151</v>
      </c>
      <c r="J122" s="2339">
        <v>106.8</v>
      </c>
      <c r="K122" s="78" t="s">
        <v>112</v>
      </c>
      <c r="L122" s="2340">
        <v>158.4</v>
      </c>
      <c r="M122" s="129"/>
      <c r="N122" s="91"/>
      <c r="O122" s="106"/>
      <c r="P122" s="164"/>
      <c r="Q122" s="666"/>
      <c r="R122" s="91"/>
      <c r="S122" s="91"/>
      <c r="T122" s="91"/>
      <c r="U122" s="91"/>
      <c r="V122" s="91"/>
      <c r="W122" s="87"/>
      <c r="X122" s="106"/>
      <c r="Y122" s="91"/>
      <c r="Z122" s="91"/>
      <c r="AA122" s="91"/>
      <c r="AB122" s="1445"/>
      <c r="AC122" s="1452"/>
      <c r="AD122" s="114"/>
      <c r="AE122" s="663"/>
      <c r="AF122" s="114"/>
      <c r="AG122" s="663"/>
      <c r="AH122" s="116"/>
      <c r="AI122" s="663"/>
      <c r="AJ122" s="176"/>
      <c r="AK122" s="176"/>
      <c r="AL122" s="220"/>
      <c r="AM122" s="164"/>
      <c r="AN122" s="301"/>
      <c r="AO122" s="91"/>
      <c r="AP122" s="91"/>
      <c r="AQ122" s="91"/>
      <c r="AR122" s="91"/>
      <c r="AS122" s="91"/>
      <c r="AT122" s="91"/>
      <c r="AU122" s="91"/>
      <c r="AV122" s="91"/>
      <c r="AW122" s="87"/>
      <c r="AX122" s="91"/>
      <c r="AY122" s="91"/>
      <c r="AZ122" s="91"/>
      <c r="BA122" s="91"/>
      <c r="BB122" s="91"/>
      <c r="BC122" s="91"/>
      <c r="BD122" s="91"/>
      <c r="BE122" s="91"/>
      <c r="BF122" s="91"/>
      <c r="BG122" s="91"/>
      <c r="BH122" s="91"/>
      <c r="BI122" s="91"/>
      <c r="BJ122" s="91"/>
      <c r="BK122" s="91"/>
      <c r="BL122" s="91"/>
      <c r="BM122" s="91"/>
      <c r="BN122" s="91"/>
      <c r="BO122" s="91"/>
      <c r="BP122" s="91"/>
      <c r="BQ122" s="91"/>
      <c r="BR122" s="91"/>
      <c r="BS122" s="91"/>
      <c r="BT122" s="91"/>
      <c r="BU122" s="91"/>
      <c r="BV122" s="91"/>
      <c r="BW122" s="91"/>
      <c r="BX122" s="91"/>
      <c r="BY122" s="91"/>
      <c r="BZ122" s="91"/>
      <c r="CA122" s="91"/>
      <c r="CB122" s="91"/>
      <c r="CC122" s="91"/>
      <c r="CD122" s="91"/>
      <c r="CE122" s="91"/>
      <c r="CF122" s="91"/>
      <c r="CG122" s="91"/>
      <c r="CH122" s="91"/>
      <c r="CI122" s="91"/>
      <c r="CJ122" s="91"/>
      <c r="CK122" s="91"/>
      <c r="CL122" s="91"/>
      <c r="CM122" s="91"/>
      <c r="CN122" s="91"/>
    </row>
    <row r="123" spans="2:92" ht="15.75" customHeight="1" thickBot="1">
      <c r="B123" s="1925" t="s">
        <v>406</v>
      </c>
      <c r="C123" s="2134" t="s">
        <v>405</v>
      </c>
      <c r="D123" s="1830">
        <v>60</v>
      </c>
      <c r="E123" s="169" t="s">
        <v>118</v>
      </c>
      <c r="F123" s="2304" t="s">
        <v>119</v>
      </c>
      <c r="G123" s="169" t="s">
        <v>118</v>
      </c>
      <c r="H123" s="2296" t="s">
        <v>119</v>
      </c>
      <c r="I123" s="2134" t="s">
        <v>127</v>
      </c>
      <c r="J123" s="2341">
        <v>18</v>
      </c>
      <c r="K123" s="1803" t="s">
        <v>81</v>
      </c>
      <c r="L123" s="2150">
        <v>27</v>
      </c>
      <c r="M123" s="129"/>
      <c r="N123" s="91"/>
      <c r="O123" s="114"/>
      <c r="P123" s="164"/>
      <c r="Q123" s="663"/>
      <c r="R123" s="91"/>
      <c r="S123" s="91"/>
      <c r="T123" s="91"/>
      <c r="U123" s="91"/>
      <c r="V123" s="91"/>
      <c r="W123" s="87"/>
      <c r="X123" s="106"/>
      <c r="Y123" s="91"/>
      <c r="Z123" s="91"/>
      <c r="AA123" s="91"/>
      <c r="AB123" s="1445"/>
      <c r="AC123" s="662"/>
      <c r="AD123" s="114"/>
      <c r="AE123" s="91"/>
      <c r="AF123" s="114"/>
      <c r="AG123" s="663"/>
      <c r="AH123" s="87"/>
      <c r="AI123" s="663"/>
      <c r="AJ123" s="176"/>
      <c r="AK123" s="176"/>
      <c r="AL123" s="220"/>
      <c r="AM123" s="164"/>
      <c r="AN123" s="301"/>
      <c r="AO123" s="91"/>
      <c r="AP123" s="91"/>
      <c r="AQ123" s="91"/>
      <c r="AR123" s="91"/>
      <c r="AS123" s="91"/>
      <c r="AT123" s="91"/>
      <c r="AU123" s="91"/>
      <c r="AV123" s="91"/>
      <c r="AW123" s="91"/>
      <c r="AX123" s="91"/>
      <c r="AY123" s="91"/>
      <c r="AZ123" s="115"/>
      <c r="BA123" s="91"/>
      <c r="BB123" s="116"/>
      <c r="BC123" s="91"/>
      <c r="BD123" s="91"/>
      <c r="BE123" s="91"/>
      <c r="BF123" s="126"/>
      <c r="BG123" s="91"/>
      <c r="BH123" s="91"/>
      <c r="BI123" s="91"/>
      <c r="BJ123" s="91"/>
      <c r="BK123" s="91"/>
      <c r="BL123" s="91"/>
      <c r="BM123" s="91"/>
      <c r="BN123" s="91"/>
      <c r="BO123" s="91"/>
      <c r="BP123" s="91"/>
      <c r="BQ123" s="91"/>
      <c r="BR123" s="91"/>
      <c r="BS123" s="91"/>
      <c r="BT123" s="91"/>
      <c r="BU123" s="91"/>
      <c r="BV123" s="91"/>
      <c r="BW123" s="91"/>
      <c r="BX123" s="91"/>
      <c r="BY123" s="91"/>
      <c r="BZ123" s="91"/>
      <c r="CA123" s="91"/>
      <c r="CB123" s="91"/>
      <c r="CC123" s="91"/>
      <c r="CD123" s="91"/>
      <c r="CE123" s="91"/>
      <c r="CF123" s="91"/>
      <c r="CG123" s="91"/>
      <c r="CH123" s="91"/>
      <c r="CI123" s="91"/>
      <c r="CJ123" s="91"/>
      <c r="CK123" s="91"/>
      <c r="CL123" s="91"/>
      <c r="CM123" s="91"/>
      <c r="CN123" s="91"/>
    </row>
    <row r="124" spans="2:92" ht="14.25" customHeight="1" thickBot="1">
      <c r="B124" s="2581" t="s">
        <v>657</v>
      </c>
      <c r="C124" s="171" t="s">
        <v>200</v>
      </c>
      <c r="D124" s="2140">
        <v>250</v>
      </c>
      <c r="E124" s="2342" t="s">
        <v>53</v>
      </c>
      <c r="F124" s="2343">
        <v>80</v>
      </c>
      <c r="G124" s="770" t="s">
        <v>277</v>
      </c>
      <c r="H124" s="2344">
        <v>0.01</v>
      </c>
      <c r="I124" s="2345" t="s">
        <v>203</v>
      </c>
      <c r="J124" s="2346">
        <v>2.4</v>
      </c>
      <c r="K124" s="281" t="s">
        <v>83</v>
      </c>
      <c r="L124" s="2144">
        <v>5.4</v>
      </c>
      <c r="M124" s="129"/>
      <c r="N124" s="91"/>
      <c r="O124" s="114"/>
      <c r="P124" s="164"/>
      <c r="Q124" s="663"/>
      <c r="R124" s="91"/>
      <c r="S124" s="91"/>
      <c r="T124" s="91"/>
      <c r="U124" s="91"/>
      <c r="V124" s="91"/>
      <c r="W124" s="89"/>
      <c r="X124" s="91"/>
      <c r="Y124" s="91"/>
      <c r="Z124" s="91"/>
      <c r="AA124" s="91"/>
      <c r="AB124" s="1445"/>
      <c r="AC124" s="662"/>
      <c r="AD124" s="114"/>
      <c r="AE124" s="663"/>
      <c r="AF124" s="114"/>
      <c r="AG124" s="91"/>
      <c r="AH124" s="91"/>
      <c r="AI124" s="663"/>
      <c r="AJ124" s="176"/>
      <c r="AK124" s="176"/>
      <c r="AL124" s="220"/>
      <c r="AM124" s="164"/>
      <c r="AN124" s="301"/>
      <c r="AO124" s="91"/>
      <c r="AP124" s="91"/>
      <c r="AQ124" s="91"/>
      <c r="AR124" s="148"/>
      <c r="AS124" s="207"/>
      <c r="AT124" s="209"/>
      <c r="AU124" s="91"/>
      <c r="AV124" s="91"/>
      <c r="AW124" s="104"/>
      <c r="AX124" s="87"/>
      <c r="AY124" s="86"/>
      <c r="AZ124" s="87"/>
      <c r="BA124" s="87"/>
      <c r="BB124" s="92"/>
      <c r="BC124" s="92"/>
      <c r="BD124" s="1430"/>
      <c r="BE124" s="1430"/>
      <c r="BF124" s="87"/>
      <c r="BG124" s="91"/>
      <c r="BH124" s="91"/>
      <c r="BI124" s="91"/>
      <c r="BJ124" s="91"/>
      <c r="BK124" s="91"/>
      <c r="BL124" s="91"/>
      <c r="BM124" s="91"/>
      <c r="BN124" s="91"/>
      <c r="BO124" s="91"/>
      <c r="BP124" s="91"/>
      <c r="BQ124" s="91"/>
      <c r="BR124" s="91"/>
      <c r="BS124" s="91"/>
      <c r="BT124" s="91"/>
      <c r="BU124" s="91"/>
      <c r="BV124" s="91"/>
      <c r="BW124" s="91"/>
      <c r="BX124" s="91"/>
      <c r="BY124" s="91"/>
      <c r="BZ124" s="91"/>
      <c r="CA124" s="91"/>
      <c r="CB124" s="91"/>
      <c r="CC124" s="91"/>
      <c r="CD124" s="91"/>
      <c r="CE124" s="91"/>
      <c r="CF124" s="91"/>
      <c r="CG124" s="91"/>
      <c r="CH124" s="91"/>
      <c r="CI124" s="91"/>
      <c r="CJ124" s="91"/>
      <c r="CK124" s="91"/>
      <c r="CL124" s="91"/>
      <c r="CM124" s="91"/>
      <c r="CN124" s="91"/>
    </row>
    <row r="125" spans="2:92" ht="13.5" customHeight="1" thickBot="1">
      <c r="B125" s="2347"/>
      <c r="C125" s="2348" t="s">
        <v>199</v>
      </c>
      <c r="D125" s="2160"/>
      <c r="E125" s="1810" t="s">
        <v>74</v>
      </c>
      <c r="F125" s="2319">
        <v>20</v>
      </c>
      <c r="G125" s="2349" t="s">
        <v>128</v>
      </c>
      <c r="H125" s="1815"/>
      <c r="I125" s="171" t="s">
        <v>81</v>
      </c>
      <c r="J125" s="2314">
        <v>9.6</v>
      </c>
      <c r="K125" s="2350" t="s">
        <v>692</v>
      </c>
      <c r="L125" s="45"/>
      <c r="M125" s="129"/>
      <c r="N125" s="91"/>
      <c r="O125" s="114"/>
      <c r="P125" s="164"/>
      <c r="Q125" s="663"/>
      <c r="R125" s="91"/>
      <c r="S125" s="114"/>
      <c r="T125" s="672"/>
      <c r="U125" s="673"/>
      <c r="V125" s="91"/>
      <c r="W125" s="87"/>
      <c r="X125" s="91"/>
      <c r="Y125" s="662"/>
      <c r="Z125" s="91"/>
      <c r="AA125" s="91"/>
      <c r="AB125" s="1459"/>
      <c r="AC125" s="663"/>
      <c r="AD125" s="114"/>
      <c r="AE125" s="91"/>
      <c r="AF125" s="114"/>
      <c r="AG125" s="663"/>
      <c r="AH125" s="91"/>
      <c r="AI125" s="663"/>
      <c r="AJ125" s="176"/>
      <c r="AK125" s="176"/>
      <c r="AL125" s="220"/>
      <c r="AM125" s="164"/>
      <c r="AN125" s="301"/>
      <c r="AO125" s="91"/>
      <c r="AP125" s="91"/>
      <c r="AQ125" s="91"/>
      <c r="AR125" s="87"/>
      <c r="AS125" s="86"/>
      <c r="AT125" s="129"/>
      <c r="AU125" s="91"/>
      <c r="AV125" s="91"/>
      <c r="AW125" s="91"/>
      <c r="AX125" s="87"/>
      <c r="AY125" s="86"/>
      <c r="AZ125" s="87"/>
      <c r="BA125" s="87"/>
      <c r="BB125" s="92"/>
      <c r="BC125" s="1431"/>
      <c r="BD125" s="1430"/>
      <c r="BE125" s="1430"/>
      <c r="BF125" s="87"/>
      <c r="BG125" s="91"/>
      <c r="BH125" s="91"/>
      <c r="BI125" s="91"/>
      <c r="BJ125" s="91"/>
      <c r="BK125" s="91"/>
      <c r="BL125" s="91"/>
      <c r="BM125" s="91"/>
      <c r="BN125" s="91"/>
      <c r="BO125" s="91"/>
      <c r="BP125" s="91"/>
      <c r="BQ125" s="91"/>
      <c r="BR125" s="91"/>
      <c r="BS125" s="91"/>
      <c r="BT125" s="91"/>
      <c r="BU125" s="91"/>
      <c r="BV125" s="91"/>
      <c r="BW125" s="91"/>
      <c r="BX125" s="91"/>
      <c r="BY125" s="91"/>
      <c r="BZ125" s="91"/>
      <c r="CA125" s="91"/>
      <c r="CB125" s="91"/>
      <c r="CC125" s="91"/>
      <c r="CD125" s="91"/>
      <c r="CE125" s="91"/>
      <c r="CF125" s="91"/>
      <c r="CG125" s="91"/>
      <c r="CH125" s="91"/>
      <c r="CI125" s="91"/>
      <c r="CJ125" s="91"/>
      <c r="CK125" s="91"/>
      <c r="CL125" s="91"/>
      <c r="CM125" s="91"/>
      <c r="CN125" s="91"/>
    </row>
    <row r="126" spans="2:92" ht="14.25" customHeight="1">
      <c r="B126" s="1925" t="s">
        <v>443</v>
      </c>
      <c r="C126" s="2134" t="s">
        <v>201</v>
      </c>
      <c r="D126" s="198">
        <v>120</v>
      </c>
      <c r="E126" s="1810" t="s">
        <v>127</v>
      </c>
      <c r="F126" s="2319">
        <v>10</v>
      </c>
      <c r="G126" s="1813" t="s">
        <v>88</v>
      </c>
      <c r="H126" s="2224">
        <v>51.36</v>
      </c>
      <c r="I126" s="2351" t="s">
        <v>276</v>
      </c>
      <c r="J126" s="2341">
        <v>4.8</v>
      </c>
      <c r="K126" s="764" t="s">
        <v>120</v>
      </c>
      <c r="L126" s="2352">
        <v>30</v>
      </c>
      <c r="M126" s="91"/>
      <c r="N126" s="91"/>
      <c r="O126" s="114"/>
      <c r="P126" s="164"/>
      <c r="Q126" s="663"/>
      <c r="R126" s="91"/>
      <c r="S126" s="114"/>
      <c r="T126" s="558"/>
      <c r="U126" s="673"/>
      <c r="V126" s="91"/>
      <c r="W126" s="114"/>
      <c r="X126" s="1456"/>
      <c r="Y126" s="1457"/>
      <c r="Z126" s="91"/>
      <c r="AA126" s="1444"/>
      <c r="AB126" s="114"/>
      <c r="AC126" s="662"/>
      <c r="AD126" s="91"/>
      <c r="AE126" s="663"/>
      <c r="AF126" s="114"/>
      <c r="AG126" s="91"/>
      <c r="AH126" s="91"/>
      <c r="AI126" s="663"/>
      <c r="AJ126" s="91"/>
      <c r="AK126" s="176"/>
      <c r="AL126" s="220"/>
      <c r="AM126" s="164"/>
      <c r="AN126" s="301"/>
      <c r="AO126" s="91"/>
      <c r="AP126" s="91"/>
      <c r="AQ126" s="91"/>
      <c r="AR126" s="121"/>
      <c r="AS126" s="121"/>
      <c r="AT126" s="121"/>
      <c r="AU126" s="121"/>
      <c r="AV126" s="121"/>
      <c r="AW126" s="121"/>
      <c r="AX126" s="121"/>
      <c r="AY126" s="91"/>
      <c r="AZ126" s="121"/>
      <c r="BA126" s="91"/>
      <c r="BB126" s="90"/>
      <c r="BC126" s="92"/>
      <c r="BD126" s="1430"/>
      <c r="BE126" s="1430"/>
      <c r="BF126" s="87"/>
      <c r="BG126" s="91"/>
      <c r="BH126" s="91"/>
      <c r="BI126" s="91"/>
      <c r="BJ126" s="91"/>
      <c r="BK126" s="91"/>
      <c r="BL126" s="91"/>
      <c r="BM126" s="91"/>
      <c r="BN126" s="91"/>
      <c r="BO126" s="91"/>
      <c r="BP126" s="91"/>
      <c r="BQ126" s="91"/>
      <c r="BR126" s="91"/>
      <c r="BS126" s="91"/>
      <c r="BT126" s="91"/>
      <c r="BU126" s="91"/>
      <c r="BV126" s="91"/>
      <c r="BW126" s="91"/>
      <c r="BX126" s="91"/>
      <c r="BY126" s="91"/>
      <c r="BZ126" s="91"/>
      <c r="CA126" s="91"/>
      <c r="CB126" s="91"/>
      <c r="CC126" s="91"/>
      <c r="CD126" s="91"/>
      <c r="CE126" s="91"/>
      <c r="CF126" s="91"/>
      <c r="CG126" s="91"/>
      <c r="CH126" s="91"/>
      <c r="CI126" s="91"/>
      <c r="CJ126" s="91"/>
      <c r="CK126" s="91"/>
      <c r="CL126" s="91"/>
      <c r="CM126" s="91"/>
      <c r="CN126" s="91"/>
    </row>
    <row r="127" spans="2:92" ht="12" customHeight="1">
      <c r="B127" s="2241" t="s">
        <v>550</v>
      </c>
      <c r="C127" s="1984" t="s">
        <v>639</v>
      </c>
      <c r="D127" s="198">
        <v>180</v>
      </c>
      <c r="E127" s="1812" t="s">
        <v>73</v>
      </c>
      <c r="F127" s="2319">
        <v>2.5</v>
      </c>
      <c r="G127" s="1813" t="s">
        <v>110</v>
      </c>
      <c r="H127" s="2224">
        <v>4.5</v>
      </c>
      <c r="I127" s="2313" t="s">
        <v>111</v>
      </c>
      <c r="J127" s="2314">
        <v>14.4</v>
      </c>
      <c r="K127" s="281" t="s">
        <v>60</v>
      </c>
      <c r="L127" s="2144">
        <v>10</v>
      </c>
      <c r="M127" s="91"/>
      <c r="N127" s="91"/>
      <c r="O127" s="284"/>
      <c r="P127" s="558"/>
      <c r="Q127" s="666"/>
      <c r="R127" s="91"/>
      <c r="S127" s="114"/>
      <c r="T127" s="674"/>
      <c r="U127" s="673"/>
      <c r="V127" s="91"/>
      <c r="W127" s="89"/>
      <c r="X127" s="91"/>
      <c r="Y127" s="91"/>
      <c r="Z127" s="91"/>
      <c r="AA127" s="91"/>
      <c r="AB127" s="114"/>
      <c r="AC127" s="666"/>
      <c r="AD127" s="91"/>
      <c r="AE127" s="663"/>
      <c r="AF127" s="97"/>
      <c r="AG127" s="91"/>
      <c r="AH127" s="91"/>
      <c r="AI127" s="663"/>
      <c r="AJ127" s="89"/>
      <c r="AK127" s="91"/>
      <c r="AL127" s="91"/>
      <c r="AM127" s="91"/>
      <c r="AN127" s="91"/>
      <c r="AO127" s="91"/>
      <c r="AP127" s="91"/>
      <c r="AQ127" s="91"/>
      <c r="AR127" s="91"/>
      <c r="AS127" s="91"/>
      <c r="AT127" s="91"/>
      <c r="AU127" s="91"/>
      <c r="AV127" s="91"/>
      <c r="AW127" s="91"/>
      <c r="AX127" s="91"/>
      <c r="AY127" s="91"/>
      <c r="AZ127" s="236"/>
      <c r="BA127" s="91"/>
      <c r="BB127" s="1460"/>
      <c r="BC127" s="92"/>
      <c r="BD127" s="1430"/>
      <c r="BE127" s="1430"/>
      <c r="BF127" s="91"/>
      <c r="BG127" s="91"/>
      <c r="BH127" s="91"/>
      <c r="BI127" s="91"/>
      <c r="BJ127" s="91"/>
      <c r="BK127" s="91"/>
      <c r="BL127" s="91"/>
      <c r="BM127" s="91"/>
      <c r="BN127" s="91"/>
      <c r="BO127" s="91"/>
      <c r="BP127" s="91"/>
      <c r="BQ127" s="91"/>
      <c r="BR127" s="91"/>
      <c r="BS127" s="91"/>
      <c r="BT127" s="91"/>
      <c r="BU127" s="91"/>
      <c r="BV127" s="91"/>
      <c r="BW127" s="91"/>
      <c r="BX127" s="91"/>
      <c r="BY127" s="91"/>
      <c r="BZ127" s="91"/>
      <c r="CA127" s="91"/>
      <c r="CB127" s="91"/>
      <c r="CC127" s="91"/>
      <c r="CD127" s="91"/>
      <c r="CE127" s="91"/>
      <c r="CF127" s="91"/>
      <c r="CG127" s="91"/>
      <c r="CH127" s="91"/>
      <c r="CI127" s="91"/>
      <c r="CJ127" s="91"/>
      <c r="CK127" s="91"/>
      <c r="CL127" s="91"/>
      <c r="CM127" s="91"/>
      <c r="CN127" s="91"/>
    </row>
    <row r="128" spans="2:92" ht="14.25" customHeight="1" thickBot="1">
      <c r="B128" s="1925" t="s">
        <v>650</v>
      </c>
      <c r="C128" s="1814" t="s">
        <v>12</v>
      </c>
      <c r="D128" s="2353">
        <v>200</v>
      </c>
      <c r="E128" s="1812" t="s">
        <v>92</v>
      </c>
      <c r="F128" s="2319">
        <v>2.5</v>
      </c>
      <c r="G128" s="1813" t="s">
        <v>276</v>
      </c>
      <c r="H128" s="2224">
        <v>2.8</v>
      </c>
      <c r="I128" s="2245" t="s">
        <v>92</v>
      </c>
      <c r="J128" s="2354">
        <v>10</v>
      </c>
      <c r="K128" s="1803" t="s">
        <v>93</v>
      </c>
      <c r="L128" s="2150">
        <v>0.2</v>
      </c>
      <c r="M128" s="302"/>
      <c r="N128" s="91"/>
      <c r="O128" s="114"/>
      <c r="P128" s="164"/>
      <c r="Q128" s="1453"/>
      <c r="R128" s="91"/>
      <c r="S128" s="91"/>
      <c r="T128" s="91"/>
      <c r="U128" s="91"/>
      <c r="V128" s="91"/>
      <c r="W128" s="89"/>
      <c r="X128" s="86"/>
      <c r="Y128" s="129"/>
      <c r="Z128" s="91"/>
      <c r="AA128" s="91"/>
      <c r="AB128" s="1436"/>
      <c r="AC128" s="663"/>
      <c r="AD128" s="91"/>
      <c r="AE128" s="663"/>
      <c r="AF128" s="92"/>
      <c r="AG128" s="91"/>
      <c r="AH128" s="91"/>
      <c r="AI128" s="663"/>
      <c r="AJ128" s="89"/>
      <c r="AK128" s="86"/>
      <c r="AL128" s="129"/>
      <c r="AM128" s="91"/>
      <c r="AN128" s="91"/>
      <c r="AO128" s="91"/>
      <c r="AP128" s="91"/>
      <c r="AQ128" s="91"/>
      <c r="AR128" s="91"/>
      <c r="AS128" s="91"/>
      <c r="AT128" s="91"/>
      <c r="AU128" s="91"/>
      <c r="AV128" s="91"/>
      <c r="AW128" s="91"/>
      <c r="AX128" s="147"/>
      <c r="AY128" s="696"/>
      <c r="AZ128" s="236"/>
      <c r="BA128" s="91"/>
      <c r="BB128" s="1463"/>
      <c r="BC128" s="92"/>
      <c r="BD128" s="1430"/>
      <c r="BE128" s="1430"/>
      <c r="BF128" s="91"/>
      <c r="BG128" s="91"/>
      <c r="BH128" s="91"/>
      <c r="BI128" s="91"/>
      <c r="BJ128" s="91"/>
      <c r="BK128" s="91"/>
      <c r="BL128" s="91"/>
      <c r="BM128" s="91"/>
      <c r="BN128" s="91"/>
      <c r="BO128" s="91"/>
      <c r="BP128" s="91"/>
      <c r="BQ128" s="91"/>
      <c r="BR128" s="91"/>
      <c r="BS128" s="91"/>
      <c r="BT128" s="91"/>
      <c r="BU128" s="91"/>
      <c r="BV128" s="91"/>
      <c r="BW128" s="91"/>
      <c r="BX128" s="91"/>
      <c r="BY128" s="91"/>
      <c r="BZ128" s="91"/>
      <c r="CA128" s="91"/>
      <c r="CB128" s="91"/>
      <c r="CC128" s="91"/>
      <c r="CD128" s="91"/>
      <c r="CE128" s="91"/>
      <c r="CF128" s="91"/>
      <c r="CG128" s="91"/>
      <c r="CH128" s="91"/>
      <c r="CI128" s="91"/>
      <c r="CJ128" s="91"/>
      <c r="CK128" s="91"/>
      <c r="CL128" s="91"/>
      <c r="CM128" s="91"/>
      <c r="CN128" s="91"/>
    </row>
    <row r="129" spans="2:92" ht="13.5" customHeight="1" thickBot="1">
      <c r="B129" s="2320" t="s">
        <v>8</v>
      </c>
      <c r="C129" s="2321" t="s">
        <v>9</v>
      </c>
      <c r="D129" s="1809">
        <v>60</v>
      </c>
      <c r="E129" s="1812" t="s">
        <v>63</v>
      </c>
      <c r="F129" s="2319">
        <v>1.5</v>
      </c>
      <c r="G129" s="2310" t="s">
        <v>63</v>
      </c>
      <c r="H129" s="2148">
        <v>0.2</v>
      </c>
      <c r="I129" s="326" t="s">
        <v>405</v>
      </c>
      <c r="J129" s="2302"/>
      <c r="K129" s="37"/>
      <c r="L129" s="45"/>
      <c r="M129" s="118"/>
      <c r="N129" s="91"/>
      <c r="O129" s="114"/>
      <c r="P129" s="147"/>
      <c r="Q129" s="663"/>
      <c r="R129" s="91"/>
      <c r="S129" s="91"/>
      <c r="T129" s="91"/>
      <c r="U129" s="91"/>
      <c r="V129" s="91"/>
      <c r="W129" s="1444"/>
      <c r="X129" s="1444"/>
      <c r="Y129" s="1439"/>
      <c r="Z129" s="91"/>
      <c r="AA129" s="91"/>
      <c r="AB129" s="89"/>
      <c r="AC129" s="1483"/>
      <c r="AD129" s="91"/>
      <c r="AE129" s="663"/>
      <c r="AF129" s="87"/>
      <c r="AG129" s="91"/>
      <c r="AH129" s="91"/>
      <c r="AI129" s="663"/>
      <c r="AJ129" s="89"/>
      <c r="AK129" s="90"/>
      <c r="AL129" s="91"/>
      <c r="AM129" s="91"/>
      <c r="AN129" s="91"/>
      <c r="AO129" s="91"/>
      <c r="AP129" s="91"/>
      <c r="AQ129" s="91"/>
      <c r="AR129" s="91"/>
      <c r="AS129" s="91"/>
      <c r="AT129" s="91"/>
      <c r="AU129" s="91"/>
      <c r="AV129" s="147"/>
      <c r="AW129" s="147"/>
      <c r="AX129" s="147"/>
      <c r="AY129" s="91"/>
      <c r="AZ129" s="236"/>
      <c r="BA129" s="1476"/>
      <c r="BB129" s="1463"/>
      <c r="BC129" s="92"/>
      <c r="BD129" s="1430"/>
      <c r="BE129" s="1432"/>
      <c r="BF129" s="91"/>
      <c r="BG129" s="91"/>
      <c r="BH129" s="91"/>
      <c r="BI129" s="91"/>
      <c r="BJ129" s="91"/>
      <c r="BK129" s="91"/>
      <c r="BL129" s="91"/>
      <c r="BM129" s="91"/>
      <c r="BN129" s="91"/>
      <c r="BO129" s="91"/>
      <c r="BP129" s="91"/>
      <c r="BQ129" s="91"/>
      <c r="BR129" s="91"/>
      <c r="BS129" s="91"/>
      <c r="BT129" s="91"/>
      <c r="BU129" s="91"/>
      <c r="BV129" s="91"/>
      <c r="BW129" s="91"/>
      <c r="BX129" s="91"/>
      <c r="BY129" s="91"/>
      <c r="BZ129" s="91"/>
      <c r="CA129" s="91"/>
      <c r="CB129" s="91"/>
      <c r="CC129" s="91"/>
      <c r="CD129" s="91"/>
      <c r="CE129" s="91"/>
      <c r="CF129" s="91"/>
      <c r="CG129" s="91"/>
      <c r="CH129" s="91"/>
      <c r="CI129" s="91"/>
      <c r="CJ129" s="91"/>
      <c r="CK129" s="91"/>
      <c r="CL129" s="91"/>
      <c r="CM129" s="91"/>
      <c r="CN129" s="91"/>
    </row>
    <row r="130" spans="2:92" ht="12.75" customHeight="1" thickBot="1">
      <c r="B130" s="2320" t="s">
        <v>8</v>
      </c>
      <c r="C130" s="2134" t="s">
        <v>395</v>
      </c>
      <c r="D130" s="1809">
        <v>50</v>
      </c>
      <c r="E130" s="1812" t="s">
        <v>82</v>
      </c>
      <c r="F130" s="2319">
        <v>175</v>
      </c>
      <c r="G130" s="1813" t="s">
        <v>81</v>
      </c>
      <c r="H130" s="2224">
        <v>1</v>
      </c>
      <c r="I130" s="221" t="s">
        <v>118</v>
      </c>
      <c r="J130" s="2355" t="s">
        <v>119</v>
      </c>
      <c r="K130" s="55"/>
      <c r="L130" s="66"/>
      <c r="M130" s="91"/>
      <c r="N130" s="91"/>
      <c r="O130" s="114"/>
      <c r="P130" s="164"/>
      <c r="Q130" s="663"/>
      <c r="R130" s="91"/>
      <c r="S130" s="91"/>
      <c r="T130" s="91"/>
      <c r="U130" s="91"/>
      <c r="V130" s="91"/>
      <c r="W130" s="298"/>
      <c r="X130" s="97"/>
      <c r="Y130" s="147"/>
      <c r="Z130" s="91"/>
      <c r="AA130" s="91"/>
      <c r="AB130" s="91"/>
      <c r="AC130" s="1483"/>
      <c r="AD130" s="91"/>
      <c r="AE130" s="663"/>
      <c r="AF130" s="87"/>
      <c r="AG130" s="91"/>
      <c r="AH130" s="91"/>
      <c r="AI130" s="663"/>
      <c r="AJ130" s="87"/>
      <c r="AK130" s="90"/>
      <c r="AL130" s="128"/>
      <c r="AM130" s="91"/>
      <c r="AN130" s="91"/>
      <c r="AO130" s="91"/>
      <c r="AP130" s="91"/>
      <c r="AQ130" s="91"/>
      <c r="AR130" s="91"/>
      <c r="AS130" s="91"/>
      <c r="AT130" s="91"/>
      <c r="AU130" s="91"/>
      <c r="AV130" s="91"/>
      <c r="AW130" s="91"/>
      <c r="AX130" s="91"/>
      <c r="AY130" s="91"/>
      <c r="AZ130" s="236"/>
      <c r="BA130" s="324"/>
      <c r="BB130" s="1464"/>
      <c r="BC130" s="87"/>
      <c r="BD130" s="91"/>
      <c r="BE130" s="91"/>
      <c r="BF130" s="1440"/>
      <c r="BG130" s="91"/>
      <c r="BH130" s="91"/>
      <c r="BI130" s="91"/>
      <c r="BJ130" s="91"/>
      <c r="BK130" s="91"/>
      <c r="BL130" s="91"/>
      <c r="BM130" s="91"/>
      <c r="BN130" s="91"/>
      <c r="BO130" s="91"/>
      <c r="BP130" s="91"/>
      <c r="BQ130" s="91"/>
      <c r="BR130" s="91"/>
      <c r="BS130" s="91"/>
      <c r="BT130" s="91"/>
      <c r="BU130" s="91"/>
      <c r="BV130" s="91"/>
      <c r="BW130" s="91"/>
      <c r="BX130" s="91"/>
      <c r="BY130" s="91"/>
      <c r="BZ130" s="91"/>
      <c r="CA130" s="91"/>
      <c r="CB130" s="91"/>
      <c r="CC130" s="91"/>
      <c r="CD130" s="91"/>
      <c r="CE130" s="91"/>
      <c r="CF130" s="91"/>
      <c r="CG130" s="91"/>
      <c r="CH130" s="91"/>
      <c r="CI130" s="91"/>
      <c r="CJ130" s="91"/>
      <c r="CK130" s="91"/>
      <c r="CL130" s="91"/>
      <c r="CM130" s="91"/>
      <c r="CN130" s="91"/>
    </row>
    <row r="131" spans="2:92" ht="14.25" customHeight="1" thickBot="1">
      <c r="B131" s="757" t="s">
        <v>426</v>
      </c>
      <c r="C131" s="734"/>
      <c r="D131" s="2194">
        <f>SUM(D123:D130)</f>
        <v>920</v>
      </c>
      <c r="E131" s="194" t="s">
        <v>373</v>
      </c>
      <c r="F131" s="2356">
        <v>1</v>
      </c>
      <c r="G131" s="29"/>
      <c r="H131" s="68"/>
      <c r="I131" s="2245" t="s">
        <v>213</v>
      </c>
      <c r="J131" s="2357">
        <v>60</v>
      </c>
      <c r="K131" s="2358"/>
      <c r="L131" s="2328"/>
      <c r="M131" s="91"/>
      <c r="N131" s="91"/>
      <c r="O131" s="114"/>
      <c r="P131" s="164"/>
      <c r="Q131" s="663"/>
      <c r="R131" s="91"/>
      <c r="S131" s="91"/>
      <c r="T131" s="91"/>
      <c r="U131" s="91"/>
      <c r="V131" s="91"/>
      <c r="W131" s="114"/>
      <c r="X131" s="97"/>
      <c r="Y131" s="89"/>
      <c r="Z131" s="91"/>
      <c r="AA131" s="91"/>
      <c r="AB131" s="91"/>
      <c r="AC131" s="663"/>
      <c r="AD131" s="87"/>
      <c r="AE131" s="662"/>
      <c r="AF131" s="129"/>
      <c r="AG131" s="663"/>
      <c r="AH131" s="91"/>
      <c r="AI131" s="663"/>
      <c r="AJ131" s="89"/>
      <c r="AK131" s="91"/>
      <c r="AL131" s="91"/>
      <c r="AM131" s="91"/>
      <c r="AN131" s="91"/>
      <c r="AO131" s="91"/>
      <c r="AP131" s="91"/>
      <c r="AQ131" s="91"/>
      <c r="AR131" s="89"/>
      <c r="AS131" s="91"/>
      <c r="AT131" s="91"/>
      <c r="AU131" s="91"/>
      <c r="AV131" s="91"/>
      <c r="AW131" s="91"/>
      <c r="AX131" s="91"/>
      <c r="AY131" s="91"/>
      <c r="AZ131" s="87"/>
      <c r="BA131" s="87"/>
      <c r="BB131" s="91"/>
      <c r="BC131" s="91"/>
      <c r="BD131" s="91"/>
      <c r="BE131" s="91"/>
      <c r="BF131" s="89"/>
      <c r="BG131" s="91"/>
      <c r="BH131" s="91"/>
      <c r="BI131" s="91"/>
      <c r="BJ131" s="91"/>
      <c r="BK131" s="91"/>
      <c r="BL131" s="91"/>
      <c r="BM131" s="91"/>
      <c r="BN131" s="91"/>
      <c r="BO131" s="91"/>
      <c r="BP131" s="91"/>
      <c r="BQ131" s="91"/>
      <c r="BR131" s="91"/>
      <c r="BS131" s="91"/>
      <c r="BT131" s="91"/>
      <c r="BU131" s="91"/>
      <c r="BV131" s="91"/>
      <c r="BW131" s="91"/>
      <c r="BX131" s="91"/>
      <c r="BY131" s="91"/>
      <c r="BZ131" s="91"/>
      <c r="CA131" s="91"/>
      <c r="CB131" s="91"/>
      <c r="CC131" s="91"/>
      <c r="CD131" s="91"/>
      <c r="CE131" s="91"/>
      <c r="CF131" s="91"/>
      <c r="CG131" s="91"/>
      <c r="CH131" s="91"/>
      <c r="CI131" s="91"/>
      <c r="CJ131" s="91"/>
      <c r="CK131" s="91"/>
      <c r="CL131" s="91"/>
      <c r="CM131" s="91"/>
      <c r="CN131" s="91"/>
    </row>
    <row r="132" spans="2:92" ht="14.25" customHeight="1">
      <c r="B132" s="2124"/>
      <c r="C132" s="2198"/>
      <c r="D132" s="2124"/>
      <c r="J132" s="2323"/>
      <c r="M132" s="91"/>
      <c r="N132" s="91"/>
      <c r="O132" s="114"/>
      <c r="P132" s="164"/>
      <c r="Q132" s="663"/>
      <c r="R132" s="91"/>
      <c r="S132" s="91"/>
      <c r="T132" s="91"/>
      <c r="U132" s="91"/>
      <c r="V132" s="91"/>
      <c r="W132" s="91"/>
      <c r="X132" s="91"/>
      <c r="Y132" s="82"/>
      <c r="Z132" s="91"/>
      <c r="AA132" s="91"/>
      <c r="AB132" s="91"/>
      <c r="AC132" s="663"/>
      <c r="AD132" s="91"/>
      <c r="AE132" s="663"/>
      <c r="AF132" s="91"/>
      <c r="AG132" s="663"/>
      <c r="AH132" s="91"/>
      <c r="AI132" s="663"/>
      <c r="AJ132" s="91"/>
      <c r="AK132" s="207"/>
      <c r="AL132" s="302"/>
      <c r="AM132" s="207"/>
      <c r="AN132" s="302"/>
      <c r="AO132" s="91"/>
      <c r="AP132" s="89"/>
      <c r="AQ132" s="204"/>
      <c r="AR132" s="86"/>
      <c r="AS132" s="91"/>
      <c r="AT132" s="91"/>
      <c r="AU132" s="91"/>
      <c r="AV132" s="91"/>
      <c r="AW132" s="87"/>
      <c r="AX132" s="91"/>
      <c r="AY132" s="91"/>
      <c r="AZ132" s="91"/>
      <c r="BA132" s="91"/>
      <c r="BB132" s="91"/>
      <c r="BC132" s="91"/>
      <c r="BD132" s="91"/>
      <c r="BE132" s="91"/>
      <c r="BF132" s="91"/>
      <c r="BG132" s="91"/>
      <c r="BH132" s="91"/>
      <c r="BI132" s="91"/>
      <c r="BJ132" s="91"/>
      <c r="BK132" s="91"/>
      <c r="BL132" s="91"/>
      <c r="BM132" s="91"/>
      <c r="BN132" s="91"/>
      <c r="BO132" s="91"/>
      <c r="BP132" s="91"/>
      <c r="BQ132" s="91"/>
      <c r="BR132" s="91"/>
      <c r="BS132" s="91"/>
      <c r="BT132" s="91"/>
      <c r="BU132" s="91"/>
      <c r="BV132" s="91"/>
      <c r="BW132" s="91"/>
      <c r="BX132" s="91"/>
      <c r="BY132" s="91"/>
      <c r="BZ132" s="91"/>
      <c r="CA132" s="91"/>
      <c r="CB132" s="91"/>
      <c r="CC132" s="91"/>
      <c r="CD132" s="91"/>
      <c r="CE132" s="91"/>
      <c r="CF132" s="91"/>
      <c r="CG132" s="91"/>
      <c r="CH132" s="91"/>
      <c r="CI132" s="91"/>
      <c r="CJ132" s="91"/>
      <c r="CK132" s="91"/>
      <c r="CL132" s="91"/>
      <c r="CM132" s="91"/>
      <c r="CN132" s="91"/>
    </row>
    <row r="133" spans="2:92" ht="14.25" customHeight="1" thickBot="1">
      <c r="B133" s="2124"/>
      <c r="C133" s="2198"/>
      <c r="D133" s="2124"/>
      <c r="F133" s="2324" t="s">
        <v>295</v>
      </c>
      <c r="J133" s="2323"/>
      <c r="L133" s="2323"/>
      <c r="M133" s="91"/>
      <c r="N133" s="91"/>
      <c r="O133" s="91"/>
      <c r="P133" s="91"/>
      <c r="Q133" s="91"/>
      <c r="R133" s="91"/>
      <c r="S133" s="91"/>
      <c r="T133" s="91"/>
      <c r="U133" s="91"/>
      <c r="V133" s="91"/>
      <c r="W133" s="91"/>
      <c r="X133" s="91"/>
      <c r="Y133" s="82"/>
      <c r="Z133" s="91"/>
      <c r="AA133" s="91"/>
      <c r="AB133" s="1437"/>
      <c r="AC133" s="663"/>
      <c r="AD133" s="91"/>
      <c r="AE133" s="663"/>
      <c r="AF133" s="91"/>
      <c r="AG133" s="663"/>
      <c r="AH133" s="91"/>
      <c r="AI133" s="663"/>
      <c r="AJ133" s="87"/>
      <c r="AK133" s="106"/>
      <c r="AL133" s="1454"/>
      <c r="AM133" s="670"/>
      <c r="AN133" s="301"/>
      <c r="AO133" s="91"/>
      <c r="AP133" s="91"/>
      <c r="AQ133" s="91"/>
      <c r="AR133" s="86"/>
      <c r="AS133" s="91"/>
      <c r="AT133" s="91"/>
      <c r="AU133" s="92"/>
      <c r="AV133" s="87"/>
      <c r="AW133" s="87"/>
      <c r="AX133" s="91"/>
      <c r="AY133" s="91"/>
      <c r="AZ133" s="91"/>
      <c r="BA133" s="91"/>
      <c r="BB133" s="91"/>
      <c r="BC133" s="91"/>
      <c r="BD133" s="91"/>
      <c r="BE133" s="91"/>
      <c r="BF133" s="91"/>
      <c r="BG133" s="91"/>
      <c r="BH133" s="91"/>
      <c r="BI133" s="91"/>
      <c r="BJ133" s="91"/>
      <c r="BK133" s="91"/>
      <c r="BL133" s="91"/>
      <c r="BM133" s="91"/>
      <c r="BN133" s="91"/>
      <c r="BO133" s="91"/>
      <c r="BP133" s="91"/>
      <c r="BQ133" s="91"/>
      <c r="BR133" s="91"/>
      <c r="BS133" s="91"/>
      <c r="BT133" s="91"/>
      <c r="BU133" s="91"/>
      <c r="BV133" s="91"/>
      <c r="BW133" s="91"/>
      <c r="BX133" s="91"/>
      <c r="BY133" s="91"/>
      <c r="BZ133" s="91"/>
      <c r="CA133" s="91"/>
      <c r="CB133" s="91"/>
      <c r="CC133" s="91"/>
      <c r="CD133" s="91"/>
      <c r="CE133" s="91"/>
      <c r="CF133" s="91"/>
      <c r="CG133" s="91"/>
      <c r="CH133" s="91"/>
      <c r="CI133" s="91"/>
      <c r="CJ133" s="91"/>
      <c r="CK133" s="91"/>
      <c r="CL133" s="91"/>
      <c r="CM133" s="91"/>
      <c r="CN133" s="91"/>
    </row>
    <row r="134" spans="2:92" ht="15" customHeight="1" thickBot="1">
      <c r="B134" s="2359" t="s">
        <v>275</v>
      </c>
      <c r="C134" s="2360"/>
      <c r="D134" s="2361"/>
      <c r="E134" s="656" t="s">
        <v>693</v>
      </c>
      <c r="F134" s="2302"/>
      <c r="G134" s="38"/>
      <c r="H134" s="45"/>
      <c r="I134" s="326" t="s">
        <v>694</v>
      </c>
      <c r="J134" s="2156"/>
      <c r="K134" s="2219" t="s">
        <v>686</v>
      </c>
      <c r="L134" s="2156"/>
      <c r="M134" s="302"/>
      <c r="N134" s="91"/>
      <c r="O134" s="91"/>
      <c r="P134" s="91"/>
      <c r="Q134" s="91"/>
      <c r="R134" s="91"/>
      <c r="S134" s="91"/>
      <c r="T134" s="91"/>
      <c r="U134" s="91"/>
      <c r="V134" s="91"/>
      <c r="W134" s="87"/>
      <c r="X134" s="106"/>
      <c r="Y134" s="1454"/>
      <c r="Z134" s="91"/>
      <c r="AA134" s="91"/>
      <c r="AB134" s="509"/>
      <c r="AC134" s="663"/>
      <c r="AD134" s="114"/>
      <c r="AE134" s="91"/>
      <c r="AF134" s="114"/>
      <c r="AG134" s="663"/>
      <c r="AH134" s="91"/>
      <c r="AI134" s="663"/>
      <c r="AJ134" s="87"/>
      <c r="AK134" s="106"/>
      <c r="AL134" s="1454"/>
      <c r="AM134" s="164"/>
      <c r="AN134" s="301"/>
      <c r="AO134" s="91"/>
      <c r="AP134" s="91"/>
      <c r="AQ134" s="91"/>
      <c r="AR134" s="86"/>
      <c r="AS134" s="91"/>
      <c r="AT134" s="91"/>
      <c r="AU134" s="92"/>
      <c r="AV134" s="87"/>
      <c r="AW134" s="87"/>
      <c r="AX134" s="91"/>
      <c r="AY134" s="91"/>
      <c r="AZ134" s="91"/>
      <c r="BA134" s="91"/>
      <c r="BB134" s="91"/>
      <c r="BC134" s="91"/>
      <c r="BD134" s="91"/>
      <c r="BE134" s="91"/>
      <c r="BF134" s="91"/>
      <c r="BG134" s="91"/>
      <c r="BH134" s="91"/>
      <c r="BI134" s="91"/>
      <c r="BJ134" s="91"/>
      <c r="BK134" s="91"/>
      <c r="BL134" s="91"/>
      <c r="BM134" s="91"/>
      <c r="BN134" s="91"/>
      <c r="BO134" s="91"/>
      <c r="BP134" s="91"/>
      <c r="BQ134" s="91"/>
      <c r="BR134" s="91"/>
      <c r="BS134" s="91"/>
      <c r="BT134" s="91"/>
      <c r="BU134" s="91"/>
      <c r="BV134" s="91"/>
      <c r="BW134" s="91"/>
      <c r="BX134" s="91"/>
      <c r="BY134" s="91"/>
      <c r="BZ134" s="91"/>
      <c r="CA134" s="91"/>
      <c r="CB134" s="91"/>
      <c r="CC134" s="91"/>
      <c r="CD134" s="91"/>
      <c r="CE134" s="91"/>
      <c r="CF134" s="91"/>
      <c r="CG134" s="91"/>
      <c r="CH134" s="91"/>
      <c r="CI134" s="91"/>
      <c r="CJ134" s="91"/>
      <c r="CK134" s="91"/>
      <c r="CL134" s="91"/>
      <c r="CM134" s="91"/>
      <c r="CN134" s="91"/>
    </row>
    <row r="135" spans="2:92" ht="16.5" customHeight="1" thickBot="1">
      <c r="B135" s="2243" t="s">
        <v>446</v>
      </c>
      <c r="C135" s="319" t="s">
        <v>208</v>
      </c>
      <c r="D135" s="2362" t="s">
        <v>600</v>
      </c>
      <c r="E135" s="169" t="s">
        <v>118</v>
      </c>
      <c r="F135" s="2304" t="s">
        <v>119</v>
      </c>
      <c r="G135" s="169" t="s">
        <v>118</v>
      </c>
      <c r="H135" s="2296" t="s">
        <v>119</v>
      </c>
      <c r="I135" s="202" t="s">
        <v>118</v>
      </c>
      <c r="J135" s="2363" t="s">
        <v>119</v>
      </c>
      <c r="K135" s="202" t="s">
        <v>118</v>
      </c>
      <c r="L135" s="2301" t="s">
        <v>119</v>
      </c>
      <c r="M135" s="129"/>
      <c r="N135" s="91"/>
      <c r="O135" s="91"/>
      <c r="P135" s="91"/>
      <c r="Q135" s="91"/>
      <c r="R135" s="91"/>
      <c r="S135" s="1438"/>
      <c r="T135" s="91"/>
      <c r="U135" s="91"/>
      <c r="V135" s="91"/>
      <c r="W135" s="87"/>
      <c r="X135" s="106"/>
      <c r="Y135" s="1454"/>
      <c r="Z135" s="91"/>
      <c r="AA135" s="91"/>
      <c r="AB135" s="97"/>
      <c r="AC135" s="663"/>
      <c r="AD135" s="114"/>
      <c r="AE135" s="91"/>
      <c r="AF135" s="114"/>
      <c r="AG135" s="663"/>
      <c r="AH135" s="86"/>
      <c r="AI135" s="663"/>
      <c r="AJ135" s="87"/>
      <c r="AK135" s="106"/>
      <c r="AL135" s="1454"/>
      <c r="AM135" s="164"/>
      <c r="AN135" s="301"/>
      <c r="AO135" s="91"/>
      <c r="AP135" s="91"/>
      <c r="AQ135" s="91"/>
      <c r="AR135" s="86"/>
      <c r="AS135" s="91"/>
      <c r="AT135" s="91"/>
      <c r="AU135" s="92"/>
      <c r="AV135" s="87"/>
      <c r="AW135" s="87"/>
      <c r="AX135" s="91"/>
      <c r="AY135" s="91"/>
      <c r="AZ135" s="91"/>
      <c r="BA135" s="91"/>
      <c r="BB135" s="91"/>
      <c r="BC135" s="91"/>
      <c r="BD135" s="91"/>
      <c r="BE135" s="91"/>
      <c r="BF135" s="91"/>
      <c r="BG135" s="91"/>
      <c r="BH135" s="91"/>
      <c r="BI135" s="91"/>
      <c r="BJ135" s="91"/>
      <c r="BK135" s="91"/>
      <c r="BL135" s="91"/>
      <c r="BM135" s="91"/>
      <c r="BN135" s="91"/>
      <c r="BO135" s="91"/>
      <c r="BP135" s="91"/>
      <c r="BQ135" s="91"/>
      <c r="BR135" s="91"/>
      <c r="BS135" s="91"/>
      <c r="BT135" s="91"/>
      <c r="BU135" s="91"/>
      <c r="BV135" s="91"/>
      <c r="BW135" s="91"/>
      <c r="BX135" s="91"/>
      <c r="BY135" s="91"/>
      <c r="BZ135" s="91"/>
      <c r="CA135" s="91"/>
      <c r="CB135" s="91"/>
      <c r="CC135" s="91"/>
      <c r="CD135" s="91"/>
      <c r="CE135" s="91"/>
      <c r="CF135" s="91"/>
      <c r="CG135" s="91"/>
      <c r="CH135" s="91"/>
      <c r="CI135" s="91"/>
      <c r="CJ135" s="91"/>
      <c r="CK135" s="91"/>
      <c r="CL135" s="91"/>
      <c r="CM135" s="91"/>
      <c r="CN135" s="91"/>
    </row>
    <row r="136" spans="2:92" ht="15.75" customHeight="1" thickBot="1">
      <c r="B136" s="2167" t="s">
        <v>391</v>
      </c>
      <c r="C136" s="1814" t="s">
        <v>390</v>
      </c>
      <c r="D136" s="2331">
        <v>200</v>
      </c>
      <c r="E136" s="77" t="s">
        <v>162</v>
      </c>
      <c r="F136" s="2364">
        <v>115.2</v>
      </c>
      <c r="G136" s="2365" t="s">
        <v>107</v>
      </c>
      <c r="H136" s="2274">
        <v>6</v>
      </c>
      <c r="I136" s="78" t="s">
        <v>97</v>
      </c>
      <c r="J136" s="2330">
        <v>2</v>
      </c>
      <c r="K136" s="77" t="s">
        <v>684</v>
      </c>
      <c r="L136" s="2266">
        <v>110</v>
      </c>
      <c r="M136" s="118"/>
      <c r="N136" s="91"/>
      <c r="O136" s="91"/>
      <c r="P136" s="91"/>
      <c r="Q136" s="91"/>
      <c r="R136" s="91"/>
      <c r="S136" s="91"/>
      <c r="T136" s="91"/>
      <c r="U136" s="91"/>
      <c r="V136" s="91"/>
      <c r="W136" s="87"/>
      <c r="X136" s="106"/>
      <c r="Y136" s="1454"/>
      <c r="Z136" s="91"/>
      <c r="AA136" s="91"/>
      <c r="AB136" s="97"/>
      <c r="AC136" s="663"/>
      <c r="AD136" s="114"/>
      <c r="AE136" s="91"/>
      <c r="AF136" s="114"/>
      <c r="AG136" s="663"/>
      <c r="AH136" s="86"/>
      <c r="AI136" s="663"/>
      <c r="AJ136" s="87"/>
      <c r="AK136" s="106"/>
      <c r="AL136" s="1454"/>
      <c r="AM136" s="164"/>
      <c r="AN136" s="301"/>
      <c r="AO136" s="91"/>
      <c r="AP136" s="91"/>
      <c r="AQ136" s="91"/>
      <c r="AR136" s="86"/>
      <c r="AS136" s="91"/>
      <c r="AT136" s="91"/>
      <c r="AU136" s="91"/>
      <c r="AV136" s="91"/>
      <c r="AW136" s="87"/>
      <c r="AX136" s="91"/>
      <c r="AY136" s="91"/>
      <c r="AZ136" s="91"/>
      <c r="BA136" s="91"/>
      <c r="BB136" s="91"/>
      <c r="BC136" s="91"/>
      <c r="BD136" s="91"/>
      <c r="BE136" s="91"/>
      <c r="BF136" s="91"/>
      <c r="BG136" s="91"/>
      <c r="BH136" s="91"/>
      <c r="BI136" s="91"/>
      <c r="BJ136" s="91"/>
      <c r="BK136" s="91"/>
      <c r="BL136" s="91"/>
      <c r="BM136" s="91"/>
      <c r="BN136" s="91"/>
      <c r="BO136" s="91"/>
      <c r="BP136" s="91"/>
      <c r="BQ136" s="91"/>
      <c r="BR136" s="91"/>
      <c r="BS136" s="91"/>
      <c r="BT136" s="91"/>
      <c r="BU136" s="91"/>
      <c r="BV136" s="91"/>
      <c r="BW136" s="91"/>
      <c r="BX136" s="91"/>
      <c r="BY136" s="91"/>
      <c r="BZ136" s="91"/>
      <c r="CA136" s="91"/>
      <c r="CB136" s="91"/>
      <c r="CC136" s="91"/>
      <c r="CD136" s="91"/>
      <c r="CE136" s="91"/>
      <c r="CF136" s="91"/>
      <c r="CG136" s="91"/>
      <c r="CH136" s="91"/>
      <c r="CI136" s="91"/>
      <c r="CJ136" s="91"/>
      <c r="CK136" s="91"/>
      <c r="CL136" s="91"/>
      <c r="CM136" s="91"/>
      <c r="CN136" s="91"/>
    </row>
    <row r="137" spans="2:92" ht="18.75" customHeight="1" thickBot="1">
      <c r="B137" s="2167" t="s">
        <v>8</v>
      </c>
      <c r="C137" s="1990" t="s">
        <v>206</v>
      </c>
      <c r="D137" s="2332">
        <v>30</v>
      </c>
      <c r="E137" s="1810" t="s">
        <v>109</v>
      </c>
      <c r="F137" s="2319">
        <v>42</v>
      </c>
      <c r="G137" s="1814" t="s">
        <v>92</v>
      </c>
      <c r="H137" s="2148">
        <v>8.4</v>
      </c>
      <c r="I137" s="281" t="s">
        <v>176</v>
      </c>
      <c r="J137" s="2288">
        <v>66</v>
      </c>
      <c r="K137" s="2366" t="s">
        <v>695</v>
      </c>
      <c r="L137" s="2326"/>
      <c r="M137" s="302"/>
      <c r="N137" s="91"/>
      <c r="O137" s="1438"/>
      <c r="P137" s="91"/>
      <c r="Q137" s="91"/>
      <c r="R137" s="87"/>
      <c r="S137" s="91"/>
      <c r="T137" s="91"/>
      <c r="U137" s="91"/>
      <c r="V137" s="91"/>
      <c r="W137" s="91"/>
      <c r="X137" s="91"/>
      <c r="Y137" s="91"/>
      <c r="Z137" s="91"/>
      <c r="AA137" s="91"/>
      <c r="AB137" s="97"/>
      <c r="AC137" s="663"/>
      <c r="AD137" s="114"/>
      <c r="AE137" s="91"/>
      <c r="AF137" s="114"/>
      <c r="AG137" s="91"/>
      <c r="AH137" s="89"/>
      <c r="AI137" s="663"/>
      <c r="AJ137" s="92"/>
      <c r="AK137" s="106"/>
      <c r="AL137" s="1454"/>
      <c r="AM137" s="164"/>
      <c r="AN137" s="301"/>
      <c r="AO137" s="91"/>
      <c r="AP137" s="91"/>
      <c r="AQ137" s="91"/>
      <c r="AR137" s="91"/>
      <c r="AS137" s="103"/>
      <c r="AT137" s="102"/>
      <c r="AU137" s="86"/>
      <c r="AV137" s="91"/>
      <c r="AW137" s="91"/>
      <c r="AX137" s="91"/>
      <c r="AY137" s="91"/>
      <c r="AZ137" s="91"/>
      <c r="BA137" s="91"/>
      <c r="BB137" s="91"/>
      <c r="BC137" s="91"/>
      <c r="BD137" s="91"/>
      <c r="BE137" s="91"/>
      <c r="BF137" s="91"/>
      <c r="BG137" s="91"/>
      <c r="BH137" s="91"/>
      <c r="BI137" s="91"/>
      <c r="BJ137" s="91"/>
      <c r="BK137" s="91"/>
      <c r="BL137" s="91"/>
      <c r="BM137" s="91"/>
      <c r="BN137" s="91"/>
      <c r="BO137" s="91"/>
      <c r="BP137" s="91"/>
      <c r="BQ137" s="91"/>
      <c r="BR137" s="91"/>
      <c r="BS137" s="91"/>
      <c r="BT137" s="91"/>
      <c r="BU137" s="91"/>
      <c r="BV137" s="91"/>
      <c r="BW137" s="91"/>
      <c r="BX137" s="91"/>
      <c r="BY137" s="91"/>
      <c r="BZ137" s="91"/>
      <c r="CA137" s="91"/>
      <c r="CB137" s="91"/>
      <c r="CC137" s="91"/>
      <c r="CD137" s="91"/>
      <c r="CE137" s="91"/>
      <c r="CF137" s="91"/>
      <c r="CG137" s="91"/>
      <c r="CH137" s="91"/>
      <c r="CI137" s="91"/>
      <c r="CJ137" s="91"/>
      <c r="CK137" s="91"/>
      <c r="CL137" s="91"/>
      <c r="CM137" s="91"/>
      <c r="CN137" s="91"/>
    </row>
    <row r="138" spans="2:92" ht="17.25" customHeight="1">
      <c r="B138" s="2167" t="s">
        <v>8</v>
      </c>
      <c r="C138" s="1990" t="s">
        <v>9</v>
      </c>
      <c r="D138" s="2081">
        <v>60</v>
      </c>
      <c r="E138" s="1810" t="s">
        <v>74</v>
      </c>
      <c r="F138" s="2319">
        <v>9.6</v>
      </c>
      <c r="G138" s="2310" t="s">
        <v>63</v>
      </c>
      <c r="H138" s="2148">
        <v>0.8</v>
      </c>
      <c r="I138" s="1810" t="s">
        <v>392</v>
      </c>
      <c r="J138" s="2148">
        <v>12</v>
      </c>
      <c r="K138" s="319" t="s">
        <v>696</v>
      </c>
      <c r="L138" s="2311">
        <v>30</v>
      </c>
      <c r="M138" s="128"/>
      <c r="N138" s="91"/>
      <c r="O138" s="1444"/>
      <c r="P138" s="1444"/>
      <c r="Q138" s="1439"/>
      <c r="R138" s="91"/>
      <c r="S138" s="1444"/>
      <c r="T138" s="1444"/>
      <c r="U138" s="1439"/>
      <c r="V138" s="91"/>
      <c r="W138" s="1444"/>
      <c r="X138" s="1444"/>
      <c r="Y138" s="1439"/>
      <c r="Z138" s="91"/>
      <c r="AA138" s="91"/>
      <c r="AB138" s="97"/>
      <c r="AC138" s="663"/>
      <c r="AD138" s="114"/>
      <c r="AE138" s="663"/>
      <c r="AF138" s="114"/>
      <c r="AG138" s="91"/>
      <c r="AH138" s="89"/>
      <c r="AI138" s="663"/>
      <c r="AJ138" s="87"/>
      <c r="AK138" s="106"/>
      <c r="AL138" s="1454"/>
      <c r="AM138" s="164"/>
      <c r="AN138" s="301"/>
      <c r="AO138" s="91"/>
      <c r="AP138" s="91"/>
      <c r="AQ138" s="91"/>
      <c r="AR138" s="100"/>
      <c r="AS138" s="91"/>
      <c r="AT138" s="91"/>
      <c r="AU138" s="87"/>
      <c r="AV138" s="91"/>
      <c r="AW138" s="91"/>
      <c r="AX138" s="91"/>
      <c r="AY138" s="91"/>
      <c r="AZ138" s="91"/>
      <c r="BA138" s="91"/>
      <c r="BB138" s="91"/>
      <c r="BC138" s="91"/>
      <c r="BD138" s="91"/>
      <c r="BE138" s="91"/>
      <c r="BF138" s="91"/>
      <c r="BG138" s="91"/>
      <c r="BH138" s="91"/>
      <c r="BI138" s="91"/>
      <c r="BJ138" s="91"/>
      <c r="BK138" s="91"/>
      <c r="BL138" s="91"/>
      <c r="BM138" s="91"/>
      <c r="BN138" s="91"/>
      <c r="BO138" s="91"/>
      <c r="BP138" s="91"/>
      <c r="BQ138" s="91"/>
      <c r="BR138" s="91"/>
      <c r="BS138" s="91"/>
      <c r="BT138" s="91"/>
      <c r="BU138" s="91"/>
      <c r="BV138" s="91"/>
      <c r="BW138" s="91"/>
      <c r="BX138" s="91"/>
      <c r="BY138" s="91"/>
      <c r="BZ138" s="91"/>
      <c r="CA138" s="91"/>
      <c r="CB138" s="91"/>
      <c r="CC138" s="91"/>
      <c r="CD138" s="91"/>
      <c r="CE138" s="91"/>
      <c r="CF138" s="91"/>
      <c r="CG138" s="91"/>
      <c r="CH138" s="91"/>
      <c r="CI138" s="91"/>
      <c r="CJ138" s="91"/>
      <c r="CK138" s="91"/>
      <c r="CL138" s="91"/>
      <c r="CM138" s="91"/>
      <c r="CN138" s="91"/>
    </row>
    <row r="139" spans="2:92" ht="15" customHeight="1" thickBot="1">
      <c r="B139" s="2167" t="s">
        <v>8</v>
      </c>
      <c r="C139" s="1814" t="s">
        <v>395</v>
      </c>
      <c r="D139" s="2081">
        <v>40</v>
      </c>
      <c r="E139" s="1810" t="s">
        <v>90</v>
      </c>
      <c r="F139" s="2319">
        <v>8.4</v>
      </c>
      <c r="G139" s="2185" t="s">
        <v>373</v>
      </c>
      <c r="H139" s="2148">
        <v>1</v>
      </c>
      <c r="I139" s="1812" t="s">
        <v>60</v>
      </c>
      <c r="J139" s="1870">
        <v>11</v>
      </c>
      <c r="K139" s="50"/>
      <c r="L139" s="2328"/>
      <c r="M139" s="128"/>
      <c r="N139" s="91"/>
      <c r="O139" s="114"/>
      <c r="P139" s="164"/>
      <c r="Q139" s="663"/>
      <c r="R139" s="91"/>
      <c r="S139" s="91"/>
      <c r="T139" s="164"/>
      <c r="U139" s="91"/>
      <c r="V139" s="91"/>
      <c r="W139" s="106"/>
      <c r="X139" s="1444"/>
      <c r="Y139" s="1439"/>
      <c r="Z139" s="91"/>
      <c r="AA139" s="91"/>
      <c r="AB139" s="1445"/>
      <c r="AC139" s="665"/>
      <c r="AD139" s="87"/>
      <c r="AE139" s="663"/>
      <c r="AF139" s="114"/>
      <c r="AG139" s="91"/>
      <c r="AH139" s="89"/>
      <c r="AI139" s="663"/>
      <c r="AJ139" s="92"/>
      <c r="AK139" s="106"/>
      <c r="AL139" s="1454"/>
      <c r="AM139" s="164"/>
      <c r="AN139" s="301"/>
      <c r="AO139" s="91"/>
      <c r="AP139" s="91"/>
      <c r="AQ139" s="91"/>
      <c r="AR139" s="91"/>
      <c r="AS139" s="87"/>
      <c r="AT139" s="87"/>
      <c r="AU139" s="91"/>
      <c r="AV139" s="204"/>
      <c r="AW139" s="91"/>
      <c r="AX139" s="87"/>
      <c r="AY139" s="91"/>
      <c r="AZ139" s="91"/>
      <c r="BA139" s="91"/>
      <c r="BB139" s="91"/>
      <c r="BC139" s="91"/>
      <c r="BD139" s="91"/>
      <c r="BE139" s="91"/>
      <c r="BF139" s="91"/>
      <c r="BG139" s="91"/>
      <c r="BH139" s="91"/>
      <c r="BI139" s="91"/>
      <c r="BJ139" s="91"/>
      <c r="BK139" s="91"/>
      <c r="BL139" s="91"/>
      <c r="BM139" s="91"/>
      <c r="BN139" s="91"/>
      <c r="BO139" s="91"/>
      <c r="BP139" s="91"/>
      <c r="BQ139" s="91"/>
      <c r="BR139" s="91"/>
      <c r="BS139" s="91"/>
      <c r="BT139" s="91"/>
      <c r="BU139" s="91"/>
      <c r="BV139" s="91"/>
      <c r="BW139" s="91"/>
      <c r="BX139" s="91"/>
      <c r="BY139" s="91"/>
      <c r="BZ139" s="91"/>
      <c r="CA139" s="91"/>
      <c r="CB139" s="91"/>
      <c r="CC139" s="91"/>
      <c r="CD139" s="91"/>
      <c r="CE139" s="91"/>
      <c r="CF139" s="91"/>
      <c r="CG139" s="91"/>
      <c r="CH139" s="91"/>
      <c r="CI139" s="91"/>
      <c r="CJ139" s="91"/>
      <c r="CK139" s="91"/>
      <c r="CL139" s="91"/>
      <c r="CM139" s="91"/>
      <c r="CN139" s="91"/>
    </row>
    <row r="140" spans="2:92" ht="16.5" customHeight="1">
      <c r="B140" s="1881" t="s">
        <v>444</v>
      </c>
      <c r="C140" s="1814" t="s">
        <v>445</v>
      </c>
      <c r="D140" s="2081">
        <v>110</v>
      </c>
      <c r="E140" s="55"/>
      <c r="H140" s="66"/>
      <c r="I140" s="1803" t="s">
        <v>176</v>
      </c>
      <c r="J140" s="1870">
        <v>135</v>
      </c>
      <c r="L140" s="66"/>
      <c r="M140" s="128"/>
      <c r="N140" s="91"/>
      <c r="O140" s="114"/>
      <c r="P140" s="164"/>
      <c r="Q140" s="1450"/>
      <c r="R140" s="91"/>
      <c r="S140" s="97"/>
      <c r="T140" s="164"/>
      <c r="U140" s="665"/>
      <c r="V140" s="91"/>
      <c r="W140" s="114"/>
      <c r="X140" s="1447"/>
      <c r="Y140" s="663"/>
      <c r="Z140" s="91"/>
      <c r="AA140" s="91"/>
      <c r="AB140" s="1445"/>
      <c r="AC140" s="1446"/>
      <c r="AD140" s="114"/>
      <c r="AE140" s="91"/>
      <c r="AF140" s="114"/>
      <c r="AG140" s="91"/>
      <c r="AH140" s="87"/>
      <c r="AI140" s="663"/>
      <c r="AJ140" s="87"/>
      <c r="AK140" s="106"/>
      <c r="AL140" s="1454"/>
      <c r="AM140" s="164"/>
      <c r="AN140" s="301"/>
      <c r="AO140" s="91"/>
      <c r="AP140" s="91"/>
      <c r="AQ140" s="91"/>
      <c r="AR140" s="91"/>
      <c r="AS140" s="91"/>
      <c r="AT140" s="91"/>
      <c r="AU140" s="89"/>
      <c r="AV140" s="204"/>
      <c r="AW140" s="91"/>
      <c r="AX140" s="87"/>
      <c r="AY140" s="91"/>
      <c r="AZ140" s="91"/>
      <c r="BA140" s="91"/>
      <c r="BB140" s="91"/>
      <c r="BC140" s="91"/>
      <c r="BD140" s="91"/>
      <c r="BE140" s="91"/>
      <c r="BF140" s="91"/>
      <c r="BG140" s="91"/>
      <c r="BH140" s="91"/>
      <c r="BI140" s="91"/>
      <c r="BJ140" s="91"/>
      <c r="BK140" s="91"/>
      <c r="BL140" s="91"/>
      <c r="BM140" s="91"/>
      <c r="BN140" s="91"/>
      <c r="BO140" s="91"/>
      <c r="BP140" s="91"/>
      <c r="BQ140" s="91"/>
      <c r="BR140" s="91"/>
      <c r="BS140" s="91"/>
      <c r="BT140" s="91"/>
      <c r="BU140" s="91"/>
      <c r="BV140" s="91"/>
      <c r="BW140" s="91"/>
      <c r="BX140" s="91"/>
      <c r="BY140" s="91"/>
      <c r="BZ140" s="91"/>
      <c r="CA140" s="91"/>
      <c r="CB140" s="91"/>
      <c r="CC140" s="91"/>
      <c r="CD140" s="91"/>
      <c r="CE140" s="91"/>
      <c r="CF140" s="91"/>
      <c r="CG140" s="91"/>
      <c r="CH140" s="91"/>
      <c r="CI140" s="91"/>
      <c r="CJ140" s="91"/>
      <c r="CK140" s="91"/>
      <c r="CL140" s="91"/>
      <c r="CM140" s="91"/>
      <c r="CN140" s="91"/>
    </row>
    <row r="141" spans="2:92" ht="17.25" customHeight="1" thickBot="1">
      <c r="B141" s="767" t="s">
        <v>425</v>
      </c>
      <c r="C141" s="2305"/>
      <c r="D141" s="2335">
        <f>D136+D137+D138+D139+D140+80+120</f>
        <v>640</v>
      </c>
      <c r="E141" s="50"/>
      <c r="F141" s="29"/>
      <c r="G141" s="29"/>
      <c r="H141" s="68"/>
      <c r="I141" s="50"/>
      <c r="J141" s="68"/>
      <c r="L141" s="66"/>
      <c r="M141" s="118"/>
      <c r="N141" s="91"/>
      <c r="O141" s="114"/>
      <c r="P141" s="164"/>
      <c r="Q141" s="663"/>
      <c r="R141" s="91"/>
      <c r="S141" s="1445"/>
      <c r="T141" s="164"/>
      <c r="U141" s="665"/>
      <c r="V141" s="91"/>
      <c r="W141" s="87"/>
      <c r="X141" s="106"/>
      <c r="Y141" s="89"/>
      <c r="Z141" s="91"/>
      <c r="AA141" s="91"/>
      <c r="AB141" s="97"/>
      <c r="AC141" s="91"/>
      <c r="AD141" s="114"/>
      <c r="AE141" s="91"/>
      <c r="AF141" s="114"/>
      <c r="AG141" s="91"/>
      <c r="AH141" s="87"/>
      <c r="AI141" s="663"/>
      <c r="AJ141" s="87"/>
      <c r="AK141" s="176"/>
      <c r="AL141" s="220"/>
      <c r="AM141" s="1448"/>
      <c r="AN141" s="301"/>
      <c r="AO141" s="91"/>
      <c r="AP141" s="91"/>
      <c r="AQ141" s="91"/>
      <c r="AR141" s="87"/>
      <c r="AS141" s="98"/>
      <c r="AT141" s="205"/>
      <c r="AU141" s="91"/>
      <c r="AV141" s="91"/>
      <c r="AW141" s="91"/>
      <c r="AX141" s="116"/>
      <c r="AY141" s="91"/>
      <c r="AZ141" s="91"/>
      <c r="BA141" s="91"/>
      <c r="BB141" s="91"/>
      <c r="BC141" s="91"/>
      <c r="BD141" s="91"/>
      <c r="BE141" s="91"/>
      <c r="BF141" s="91"/>
      <c r="BG141" s="91"/>
      <c r="BH141" s="91"/>
      <c r="BI141" s="91"/>
      <c r="BJ141" s="91"/>
      <c r="BK141" s="91"/>
      <c r="BL141" s="91"/>
      <c r="BM141" s="91"/>
      <c r="BN141" s="91"/>
      <c r="BO141" s="91"/>
      <c r="BP141" s="91"/>
      <c r="BQ141" s="91"/>
      <c r="BR141" s="91"/>
      <c r="BS141" s="91"/>
      <c r="BT141" s="91"/>
      <c r="BU141" s="91"/>
      <c r="BV141" s="91"/>
      <c r="BW141" s="91"/>
      <c r="BX141" s="91"/>
      <c r="BY141" s="91"/>
      <c r="BZ141" s="91"/>
      <c r="CA141" s="91"/>
      <c r="CB141" s="91"/>
      <c r="CC141" s="91"/>
      <c r="CD141" s="91"/>
      <c r="CE141" s="91"/>
      <c r="CF141" s="91"/>
      <c r="CG141" s="91"/>
      <c r="CH141" s="91"/>
      <c r="CI141" s="91"/>
      <c r="CJ141" s="91"/>
      <c r="CK141" s="91"/>
      <c r="CL141" s="91"/>
      <c r="CM141" s="91"/>
      <c r="CN141" s="91"/>
    </row>
    <row r="142" spans="2:92" ht="18" customHeight="1" thickBot="1">
      <c r="B142" s="2130"/>
      <c r="C142" s="2131" t="s">
        <v>152</v>
      </c>
      <c r="D142" s="2123"/>
      <c r="E142" s="1417" t="s">
        <v>619</v>
      </c>
      <c r="F142" s="2301"/>
      <c r="I142" s="326" t="s">
        <v>204</v>
      </c>
      <c r="J142" s="2156"/>
      <c r="K142" s="221" t="s">
        <v>212</v>
      </c>
      <c r="L142" s="2156"/>
      <c r="M142" s="128"/>
      <c r="N142" s="91"/>
      <c r="O142" s="114"/>
      <c r="P142" s="164"/>
      <c r="Q142" s="663"/>
      <c r="R142" s="91"/>
      <c r="S142" s="1445"/>
      <c r="T142" s="164"/>
      <c r="U142" s="665"/>
      <c r="V142" s="91"/>
      <c r="W142" s="102"/>
      <c r="X142" s="106"/>
      <c r="Y142" s="663"/>
      <c r="Z142" s="91"/>
      <c r="AA142" s="91"/>
      <c r="AB142" s="1445"/>
      <c r="AC142" s="91"/>
      <c r="AD142" s="206"/>
      <c r="AE142" s="663"/>
      <c r="AF142" s="114"/>
      <c r="AG142" s="91"/>
      <c r="AH142" s="87"/>
      <c r="AI142" s="1470"/>
      <c r="AJ142" s="87"/>
      <c r="AK142" s="176"/>
      <c r="AL142" s="220"/>
      <c r="AM142" s="164"/>
      <c r="AN142" s="301"/>
      <c r="AO142" s="91"/>
      <c r="AP142" s="91"/>
      <c r="AQ142" s="91"/>
      <c r="AR142" s="87"/>
      <c r="AS142" s="94"/>
      <c r="AT142" s="106"/>
      <c r="AU142" s="91"/>
      <c r="AV142" s="91"/>
      <c r="AW142" s="91"/>
      <c r="AX142" s="89"/>
      <c r="AY142" s="90"/>
      <c r="AZ142" s="91"/>
      <c r="BA142" s="91"/>
      <c r="BB142" s="91"/>
      <c r="BC142" s="91"/>
      <c r="BD142" s="91"/>
      <c r="BE142" s="91"/>
      <c r="BF142" s="91"/>
      <c r="BG142" s="91"/>
      <c r="BH142" s="91"/>
      <c r="BI142" s="91"/>
      <c r="BJ142" s="91"/>
      <c r="BK142" s="91"/>
      <c r="BL142" s="91"/>
      <c r="BM142" s="91"/>
      <c r="BN142" s="91"/>
      <c r="BO142" s="91"/>
      <c r="BP142" s="91"/>
      <c r="BQ142" s="91"/>
      <c r="BR142" s="91"/>
      <c r="BS142" s="91"/>
      <c r="BT142" s="91"/>
      <c r="BU142" s="91"/>
      <c r="BV142" s="91"/>
      <c r="BW142" s="91"/>
      <c r="BX142" s="91"/>
      <c r="BY142" s="91"/>
      <c r="BZ142" s="91"/>
      <c r="CA142" s="91"/>
      <c r="CB142" s="91"/>
      <c r="CC142" s="91"/>
      <c r="CD142" s="91"/>
      <c r="CE142" s="91"/>
      <c r="CF142" s="91"/>
      <c r="CG142" s="91"/>
      <c r="CH142" s="91"/>
      <c r="CI142" s="91"/>
      <c r="CJ142" s="91"/>
      <c r="CK142" s="91"/>
      <c r="CL142" s="91"/>
      <c r="CM142" s="91"/>
      <c r="CN142" s="91"/>
    </row>
    <row r="143" spans="2:92" ht="18.75" customHeight="1" thickBot="1">
      <c r="B143" s="1964" t="s">
        <v>400</v>
      </c>
      <c r="C143" s="2367" t="s">
        <v>399</v>
      </c>
      <c r="D143" s="1870">
        <v>80</v>
      </c>
      <c r="E143" s="169" t="s">
        <v>118</v>
      </c>
      <c r="F143" s="2304" t="s">
        <v>119</v>
      </c>
      <c r="G143" s="169" t="s">
        <v>118</v>
      </c>
      <c r="H143" s="2296" t="s">
        <v>119</v>
      </c>
      <c r="I143" s="221" t="s">
        <v>118</v>
      </c>
      <c r="J143" s="2368" t="s">
        <v>119</v>
      </c>
      <c r="K143" s="202" t="s">
        <v>118</v>
      </c>
      <c r="L143" s="2368" t="s">
        <v>119</v>
      </c>
      <c r="M143" s="128"/>
      <c r="N143" s="91"/>
      <c r="O143" s="114"/>
      <c r="P143" s="164"/>
      <c r="Q143" s="663"/>
      <c r="R143" s="91"/>
      <c r="S143" s="1445"/>
      <c r="T143" s="164"/>
      <c r="U143" s="1466"/>
      <c r="V143" s="91"/>
      <c r="W143" s="89"/>
      <c r="X143" s="106"/>
      <c r="Y143" s="663"/>
      <c r="Z143" s="91"/>
      <c r="AA143" s="91"/>
      <c r="AB143" s="1445"/>
      <c r="AC143" s="91"/>
      <c r="AD143" s="114"/>
      <c r="AE143" s="91"/>
      <c r="AF143" s="114"/>
      <c r="AG143" s="91"/>
      <c r="AH143" s="87"/>
      <c r="AI143" s="1470"/>
      <c r="AJ143" s="92"/>
      <c r="AK143" s="176"/>
      <c r="AL143" s="220"/>
      <c r="AM143" s="164"/>
      <c r="AN143" s="301"/>
      <c r="AO143" s="91"/>
      <c r="AP143" s="91"/>
      <c r="AQ143" s="91"/>
      <c r="AR143" s="87"/>
      <c r="AS143" s="86"/>
      <c r="AT143" s="106"/>
      <c r="AU143" s="91"/>
      <c r="AV143" s="91"/>
      <c r="AW143" s="90"/>
      <c r="AX143" s="89"/>
      <c r="AY143" s="89"/>
      <c r="AZ143" s="91"/>
      <c r="BA143" s="91"/>
      <c r="BB143" s="91"/>
      <c r="BC143" s="91"/>
      <c r="BD143" s="91"/>
      <c r="BE143" s="91"/>
      <c r="BF143" s="91"/>
      <c r="BG143" s="91"/>
      <c r="BH143" s="91"/>
      <c r="BI143" s="91"/>
      <c r="BJ143" s="91"/>
      <c r="BK143" s="91"/>
      <c r="BL143" s="91"/>
      <c r="BM143" s="91"/>
      <c r="BN143" s="91"/>
      <c r="BO143" s="91"/>
      <c r="BP143" s="91"/>
      <c r="BQ143" s="91"/>
      <c r="BR143" s="91"/>
      <c r="BS143" s="91"/>
      <c r="BT143" s="91"/>
      <c r="BU143" s="91"/>
      <c r="BV143" s="91"/>
      <c r="BW143" s="91"/>
      <c r="BX143" s="91"/>
      <c r="BY143" s="91"/>
      <c r="BZ143" s="91"/>
      <c r="CA143" s="91"/>
      <c r="CB143" s="91"/>
      <c r="CC143" s="91"/>
      <c r="CD143" s="91"/>
      <c r="CE143" s="91"/>
      <c r="CF143" s="91"/>
      <c r="CG143" s="91"/>
      <c r="CH143" s="91"/>
      <c r="CI143" s="91"/>
      <c r="CJ143" s="91"/>
      <c r="CK143" s="91"/>
      <c r="CL143" s="91"/>
      <c r="CM143" s="91"/>
      <c r="CN143" s="91"/>
    </row>
    <row r="144" spans="2:92" ht="18" customHeight="1">
      <c r="B144" s="1989" t="s">
        <v>658</v>
      </c>
      <c r="C144" s="2367" t="s">
        <v>619</v>
      </c>
      <c r="D144" s="2346">
        <v>250</v>
      </c>
      <c r="E144" s="2369" t="s">
        <v>697</v>
      </c>
      <c r="F144" s="192"/>
      <c r="G144" s="1837" t="s">
        <v>90</v>
      </c>
      <c r="H144" s="2370">
        <v>10</v>
      </c>
      <c r="I144" s="78" t="s">
        <v>88</v>
      </c>
      <c r="J144" s="2339">
        <v>92.3</v>
      </c>
      <c r="K144" s="291" t="s">
        <v>99</v>
      </c>
      <c r="L144" s="2370">
        <v>11.67</v>
      </c>
      <c r="M144" s="128"/>
      <c r="N144" s="91"/>
      <c r="O144" s="114"/>
      <c r="P144" s="164"/>
      <c r="Q144" s="663"/>
      <c r="R144" s="91"/>
      <c r="S144" s="1445"/>
      <c r="T144" s="164"/>
      <c r="U144" s="665"/>
      <c r="V144" s="91"/>
      <c r="W144" s="87"/>
      <c r="X144" s="106"/>
      <c r="Y144" s="91"/>
      <c r="Z144" s="91"/>
      <c r="AA144" s="91"/>
      <c r="AB144" s="1445"/>
      <c r="AC144" s="1466"/>
      <c r="AD144" s="639"/>
      <c r="AE144" s="91"/>
      <c r="AF144" s="114"/>
      <c r="AG144" s="663"/>
      <c r="AH144" s="87"/>
      <c r="AI144" s="663"/>
      <c r="AJ144" s="87"/>
      <c r="AK144" s="176"/>
      <c r="AL144" s="220"/>
      <c r="AM144" s="164"/>
      <c r="AN144" s="301"/>
      <c r="AO144" s="91"/>
      <c r="AP144" s="91"/>
      <c r="AQ144" s="91"/>
      <c r="AR144" s="89"/>
      <c r="AS144" s="90"/>
      <c r="AT144" s="106"/>
      <c r="AU144" s="91"/>
      <c r="AV144" s="91"/>
      <c r="AW144" s="210"/>
      <c r="AX144" s="91"/>
      <c r="AY144" s="91"/>
      <c r="AZ144" s="91"/>
      <c r="BA144" s="91"/>
      <c r="BB144" s="91"/>
      <c r="BC144" s="91"/>
      <c r="BD144" s="91"/>
      <c r="BE144" s="91"/>
      <c r="BF144" s="91"/>
      <c r="BG144" s="91"/>
      <c r="BH144" s="91"/>
      <c r="BI144" s="91"/>
      <c r="BJ144" s="91"/>
      <c r="BK144" s="91"/>
      <c r="BL144" s="91"/>
      <c r="BM144" s="91"/>
      <c r="BN144" s="91"/>
      <c r="BO144" s="91"/>
      <c r="BP144" s="91"/>
      <c r="BQ144" s="91"/>
      <c r="BR144" s="91"/>
      <c r="BS144" s="91"/>
      <c r="BT144" s="91"/>
      <c r="BU144" s="91"/>
      <c r="BV144" s="91"/>
      <c r="BW144" s="91"/>
      <c r="BX144" s="91"/>
      <c r="BY144" s="91"/>
      <c r="BZ144" s="91"/>
      <c r="CA144" s="91"/>
      <c r="CB144" s="91"/>
      <c r="CC144" s="91"/>
      <c r="CD144" s="91"/>
      <c r="CE144" s="91"/>
      <c r="CF144" s="91"/>
      <c r="CG144" s="91"/>
      <c r="CH144" s="91"/>
      <c r="CI144" s="91"/>
      <c r="CJ144" s="91"/>
      <c r="CK144" s="91"/>
      <c r="CL144" s="91"/>
      <c r="CM144" s="91"/>
      <c r="CN144" s="91"/>
    </row>
    <row r="145" spans="2:92" ht="18" customHeight="1">
      <c r="B145" s="1964" t="s">
        <v>447</v>
      </c>
      <c r="C145" s="1879" t="s">
        <v>204</v>
      </c>
      <c r="D145" s="2367" t="s">
        <v>222</v>
      </c>
      <c r="E145" s="1811" t="s">
        <v>80</v>
      </c>
      <c r="F145" s="2322">
        <v>22</v>
      </c>
      <c r="G145" s="1814" t="s">
        <v>211</v>
      </c>
      <c r="H145" s="2150">
        <v>5</v>
      </c>
      <c r="I145" s="1803" t="s">
        <v>165</v>
      </c>
      <c r="J145" s="2341">
        <v>72.3</v>
      </c>
      <c r="K145" s="2371" t="s">
        <v>81</v>
      </c>
      <c r="L145" s="1870">
        <v>14.58</v>
      </c>
      <c r="M145" s="123"/>
      <c r="N145" s="91"/>
      <c r="O145" s="114"/>
      <c r="P145" s="164"/>
      <c r="Q145" s="663"/>
      <c r="R145" s="91"/>
      <c r="S145" s="1445"/>
      <c r="T145" s="164"/>
      <c r="U145" s="662"/>
      <c r="V145" s="91"/>
      <c r="W145" s="87"/>
      <c r="X145" s="106"/>
      <c r="Y145" s="91"/>
      <c r="Z145" s="91"/>
      <c r="AA145" s="91"/>
      <c r="AB145" s="1445"/>
      <c r="AC145" s="91"/>
      <c r="AD145" s="114"/>
      <c r="AE145" s="91"/>
      <c r="AF145" s="114"/>
      <c r="AG145" s="663"/>
      <c r="AH145" s="87"/>
      <c r="AI145" s="663"/>
      <c r="AJ145" s="92"/>
      <c r="AK145" s="176"/>
      <c r="AL145" s="220"/>
      <c r="AM145" s="164"/>
      <c r="AN145" s="301"/>
      <c r="AO145" s="91"/>
      <c r="AP145" s="91"/>
      <c r="AQ145" s="91"/>
      <c r="AR145" s="87"/>
      <c r="AS145" s="86"/>
      <c r="AT145" s="106"/>
      <c r="AU145" s="91"/>
      <c r="AV145" s="91"/>
      <c r="AW145" s="90"/>
      <c r="AX145" s="91"/>
      <c r="AY145" s="91"/>
      <c r="AZ145" s="91"/>
      <c r="BA145" s="91"/>
      <c r="BB145" s="91"/>
      <c r="BC145" s="91"/>
      <c r="BD145" s="91"/>
      <c r="BE145" s="91"/>
      <c r="BF145" s="91"/>
      <c r="BG145" s="91"/>
      <c r="BH145" s="91"/>
      <c r="BI145" s="91"/>
      <c r="BJ145" s="91"/>
      <c r="BK145" s="91"/>
      <c r="BL145" s="91"/>
      <c r="BM145" s="91"/>
      <c r="BN145" s="91"/>
      <c r="BO145" s="91"/>
      <c r="BP145" s="91"/>
      <c r="BQ145" s="91"/>
      <c r="BR145" s="91"/>
      <c r="BS145" s="91"/>
      <c r="BT145" s="91"/>
      <c r="BU145" s="91"/>
      <c r="BV145" s="91"/>
      <c r="BW145" s="91"/>
      <c r="BX145" s="91"/>
      <c r="BY145" s="91"/>
      <c r="BZ145" s="91"/>
      <c r="CA145" s="91"/>
      <c r="CB145" s="91"/>
      <c r="CC145" s="91"/>
      <c r="CD145" s="91"/>
      <c r="CE145" s="91"/>
      <c r="CF145" s="91"/>
      <c r="CG145" s="91"/>
      <c r="CH145" s="91"/>
      <c r="CI145" s="91"/>
      <c r="CJ145" s="91"/>
      <c r="CK145" s="91"/>
      <c r="CL145" s="91"/>
      <c r="CM145" s="91"/>
      <c r="CN145" s="91"/>
    </row>
    <row r="146" spans="2:92" ht="18.75" customHeight="1">
      <c r="B146" s="2221" t="s">
        <v>548</v>
      </c>
      <c r="C146" s="2372" t="s">
        <v>190</v>
      </c>
      <c r="D146" s="2373">
        <v>200</v>
      </c>
      <c r="E146" s="1810" t="s">
        <v>210</v>
      </c>
      <c r="F146" s="2322">
        <v>1.57</v>
      </c>
      <c r="G146" s="2374" t="s">
        <v>82</v>
      </c>
      <c r="H146" s="2311"/>
      <c r="I146" s="1810" t="s">
        <v>90</v>
      </c>
      <c r="J146" s="2341">
        <v>6</v>
      </c>
      <c r="K146" s="1839" t="s">
        <v>80</v>
      </c>
      <c r="L146" s="1870">
        <v>2.25</v>
      </c>
      <c r="M146" s="91"/>
      <c r="N146" s="91"/>
      <c r="O146" s="106"/>
      <c r="P146" s="1448"/>
      <c r="Q146" s="666"/>
      <c r="R146" s="91"/>
      <c r="S146" s="114"/>
      <c r="T146" s="1440"/>
      <c r="U146" s="314"/>
      <c r="V146" s="91"/>
      <c r="W146" s="89"/>
      <c r="X146" s="91"/>
      <c r="Y146" s="91"/>
      <c r="Z146" s="91"/>
      <c r="AA146" s="91"/>
      <c r="AB146" s="1445"/>
      <c r="AC146" s="91"/>
      <c r="AD146" s="114"/>
      <c r="AE146" s="663"/>
      <c r="AF146" s="114"/>
      <c r="AG146" s="663"/>
      <c r="AH146" s="87"/>
      <c r="AI146" s="663"/>
      <c r="AJ146" s="87"/>
      <c r="AK146" s="176"/>
      <c r="AL146" s="220"/>
      <c r="AM146" s="164"/>
      <c r="AN146" s="301"/>
      <c r="AO146" s="91"/>
      <c r="AP146" s="91"/>
      <c r="AQ146" s="91"/>
      <c r="AR146" s="87"/>
      <c r="AS146" s="90"/>
      <c r="AT146" s="106"/>
      <c r="AU146" s="91"/>
      <c r="AV146" s="91"/>
      <c r="AW146" s="90"/>
      <c r="AX146" s="91"/>
      <c r="AY146" s="91"/>
      <c r="AZ146" s="89"/>
      <c r="BA146" s="91"/>
      <c r="BB146" s="91"/>
      <c r="BC146" s="91"/>
      <c r="BD146" s="91"/>
      <c r="BE146" s="91"/>
      <c r="BF146" s="91"/>
      <c r="BG146" s="91"/>
      <c r="BH146" s="91"/>
      <c r="BI146" s="91"/>
      <c r="BJ146" s="91"/>
      <c r="BK146" s="91"/>
      <c r="BL146" s="91"/>
      <c r="BM146" s="91"/>
      <c r="BN146" s="91"/>
      <c r="BO146" s="91"/>
      <c r="BP146" s="91"/>
      <c r="BQ146" s="91"/>
      <c r="BR146" s="91"/>
      <c r="BS146" s="91"/>
      <c r="BT146" s="91"/>
      <c r="BU146" s="91"/>
      <c r="BV146" s="91"/>
      <c r="BW146" s="91"/>
      <c r="BX146" s="91"/>
      <c r="BY146" s="91"/>
      <c r="BZ146" s="91"/>
      <c r="CA146" s="91"/>
      <c r="CB146" s="91"/>
      <c r="CC146" s="91"/>
      <c r="CD146" s="91"/>
      <c r="CE146" s="91"/>
      <c r="CF146" s="91"/>
      <c r="CG146" s="91"/>
      <c r="CH146" s="91"/>
      <c r="CI146" s="91"/>
      <c r="CJ146" s="91"/>
      <c r="CK146" s="91"/>
      <c r="CL146" s="91"/>
      <c r="CM146" s="91"/>
      <c r="CN146" s="91"/>
    </row>
    <row r="147" spans="2:92" ht="17.25" customHeight="1">
      <c r="B147" s="2167" t="s">
        <v>8</v>
      </c>
      <c r="C147" s="1879" t="s">
        <v>9</v>
      </c>
      <c r="D147" s="2375">
        <v>70</v>
      </c>
      <c r="E147" s="1834" t="s">
        <v>101</v>
      </c>
      <c r="F147" s="2322">
        <v>5</v>
      </c>
      <c r="G147" s="1814" t="s">
        <v>184</v>
      </c>
      <c r="H147" s="2150">
        <v>0.01</v>
      </c>
      <c r="I147" s="1811" t="s">
        <v>205</v>
      </c>
      <c r="J147" s="2376">
        <v>1.8</v>
      </c>
      <c r="K147" s="1814" t="s">
        <v>82</v>
      </c>
      <c r="L147" s="2282">
        <v>16.25</v>
      </c>
      <c r="M147" s="123"/>
      <c r="N147" s="91"/>
      <c r="O147" s="114"/>
      <c r="P147" s="164"/>
      <c r="Q147" s="663"/>
      <c r="R147" s="91"/>
      <c r="S147" s="91"/>
      <c r="T147" s="91"/>
      <c r="U147" s="91"/>
      <c r="V147" s="91"/>
      <c r="W147" s="87"/>
      <c r="X147" s="91"/>
      <c r="Y147" s="91"/>
      <c r="Z147" s="91"/>
      <c r="AA147" s="91"/>
      <c r="AB147" s="1445"/>
      <c r="AC147" s="662"/>
      <c r="AD147" s="114"/>
      <c r="AE147" s="663"/>
      <c r="AF147" s="114"/>
      <c r="AG147" s="91"/>
      <c r="AH147" s="87"/>
      <c r="AI147" s="663"/>
      <c r="AJ147" s="89"/>
      <c r="AK147" s="176"/>
      <c r="AL147" s="220"/>
      <c r="AM147" s="164"/>
      <c r="AN147" s="301"/>
      <c r="AO147" s="91"/>
      <c r="AP147" s="91"/>
      <c r="AQ147" s="91"/>
      <c r="AR147" s="87"/>
      <c r="AS147" s="86"/>
      <c r="AT147" s="106"/>
      <c r="AU147" s="91"/>
      <c r="AV147" s="91"/>
      <c r="AW147" s="106"/>
      <c r="AX147" s="91"/>
      <c r="AY147" s="91"/>
      <c r="AZ147" s="91"/>
      <c r="BA147" s="207"/>
      <c r="BB147" s="91"/>
      <c r="BC147" s="91"/>
      <c r="BD147" s="91"/>
      <c r="BE147" s="91"/>
      <c r="BF147" s="91"/>
      <c r="BG147" s="91"/>
      <c r="BH147" s="91"/>
      <c r="BI147" s="91"/>
      <c r="BJ147" s="91"/>
      <c r="BK147" s="91"/>
      <c r="BL147" s="91"/>
      <c r="BM147" s="91"/>
      <c r="BN147" s="91"/>
      <c r="BO147" s="91"/>
      <c r="BP147" s="91"/>
      <c r="BQ147" s="91"/>
      <c r="BR147" s="91"/>
      <c r="BS147" s="91"/>
      <c r="BT147" s="91"/>
      <c r="BU147" s="91"/>
      <c r="BV147" s="91"/>
      <c r="BW147" s="91"/>
      <c r="BX147" s="91"/>
      <c r="BY147" s="91"/>
      <c r="BZ147" s="91"/>
      <c r="CA147" s="91"/>
      <c r="CB147" s="91"/>
      <c r="CC147" s="91"/>
      <c r="CD147" s="91"/>
      <c r="CE147" s="91"/>
      <c r="CF147" s="91"/>
      <c r="CG147" s="91"/>
      <c r="CH147" s="91"/>
      <c r="CI147" s="91"/>
      <c r="CJ147" s="91"/>
      <c r="CK147" s="91"/>
      <c r="CL147" s="91"/>
      <c r="CM147" s="91"/>
      <c r="CN147" s="91"/>
    </row>
    <row r="148" spans="2:92" ht="18" customHeight="1">
      <c r="B148" s="2167" t="s">
        <v>8</v>
      </c>
      <c r="C148" s="2367" t="s">
        <v>395</v>
      </c>
      <c r="D148" s="2375">
        <v>50</v>
      </c>
      <c r="E148" s="1810" t="s">
        <v>81</v>
      </c>
      <c r="F148" s="2154">
        <v>5.625</v>
      </c>
      <c r="G148" s="1804" t="s">
        <v>63</v>
      </c>
      <c r="H148" s="2148">
        <v>1.6</v>
      </c>
      <c r="I148" s="1803" t="s">
        <v>109</v>
      </c>
      <c r="J148" s="2341">
        <v>7.06</v>
      </c>
      <c r="K148" s="1813" t="s">
        <v>90</v>
      </c>
      <c r="L148" s="2224">
        <v>12.5</v>
      </c>
      <c r="M148" s="127"/>
      <c r="N148" s="91"/>
      <c r="O148" s="114"/>
      <c r="P148" s="91"/>
      <c r="Q148" s="1453"/>
      <c r="R148" s="91"/>
      <c r="S148" s="91"/>
      <c r="T148" s="91"/>
      <c r="U148" s="91"/>
      <c r="V148" s="91"/>
      <c r="W148" s="114"/>
      <c r="X148" s="1456"/>
      <c r="Y148" s="1457"/>
      <c r="Z148" s="91"/>
      <c r="AA148" s="91"/>
      <c r="AB148" s="1445"/>
      <c r="AC148" s="91"/>
      <c r="AD148" s="114"/>
      <c r="AE148" s="91"/>
      <c r="AF148" s="114"/>
      <c r="AG148" s="663"/>
      <c r="AH148" s="116"/>
      <c r="AI148" s="663"/>
      <c r="AJ148" s="89"/>
      <c r="AK148" s="176"/>
      <c r="AL148" s="220"/>
      <c r="AM148" s="164"/>
      <c r="AN148" s="301"/>
      <c r="AO148" s="91"/>
      <c r="AP148" s="91"/>
      <c r="AQ148" s="91"/>
      <c r="AR148" s="92"/>
      <c r="AS148" s="95"/>
      <c r="AT148" s="106"/>
      <c r="AU148" s="91"/>
      <c r="AV148" s="91"/>
      <c r="AW148" s="91"/>
      <c r="AX148" s="91"/>
      <c r="AY148" s="91"/>
      <c r="AZ148" s="102"/>
      <c r="BA148" s="89"/>
      <c r="BB148" s="89"/>
      <c r="BC148" s="91"/>
      <c r="BD148" s="91"/>
      <c r="BE148" s="91"/>
      <c r="BF148" s="91"/>
      <c r="BG148" s="91"/>
      <c r="BH148" s="91"/>
      <c r="BI148" s="91"/>
      <c r="BJ148" s="91"/>
      <c r="BK148" s="91"/>
      <c r="BL148" s="91"/>
      <c r="BM148" s="91"/>
      <c r="BN148" s="91"/>
      <c r="BO148" s="91"/>
      <c r="BP148" s="91"/>
      <c r="BQ148" s="91"/>
      <c r="BR148" s="91"/>
      <c r="BS148" s="91"/>
      <c r="BT148" s="91"/>
      <c r="BU148" s="91"/>
      <c r="BV148" s="91"/>
      <c r="BW148" s="91"/>
      <c r="BX148" s="91"/>
      <c r="BY148" s="91"/>
      <c r="BZ148" s="91"/>
      <c r="CA148" s="91"/>
      <c r="CB148" s="91"/>
      <c r="CC148" s="91"/>
      <c r="CD148" s="91"/>
      <c r="CE148" s="91"/>
      <c r="CF148" s="91"/>
      <c r="CG148" s="91"/>
      <c r="CH148" s="91"/>
      <c r="CI148" s="91"/>
      <c r="CJ148" s="91"/>
      <c r="CK148" s="91"/>
      <c r="CL148" s="91"/>
      <c r="CM148" s="91"/>
      <c r="CN148" s="91"/>
    </row>
    <row r="149" spans="2:92" ht="15" customHeight="1">
      <c r="B149" s="2240"/>
      <c r="C149" s="2377"/>
      <c r="D149" s="2378"/>
      <c r="E149" s="1810" t="s">
        <v>63</v>
      </c>
      <c r="F149" s="2322">
        <v>0.63</v>
      </c>
      <c r="G149" s="2185" t="s">
        <v>373</v>
      </c>
      <c r="H149" s="2224">
        <v>1</v>
      </c>
      <c r="I149" s="1803" t="s">
        <v>276</v>
      </c>
      <c r="J149" s="2341">
        <v>3</v>
      </c>
      <c r="K149" s="1813" t="s">
        <v>83</v>
      </c>
      <c r="L149" s="2224">
        <v>2.4900000000000002</v>
      </c>
      <c r="M149" s="118"/>
      <c r="N149" s="91"/>
      <c r="O149" s="114"/>
      <c r="P149" s="164"/>
      <c r="Q149" s="663"/>
      <c r="R149" s="91"/>
      <c r="S149" s="91"/>
      <c r="T149" s="91"/>
      <c r="U149" s="91"/>
      <c r="V149" s="91"/>
      <c r="W149" s="89"/>
      <c r="X149" s="176"/>
      <c r="Y149" s="220"/>
      <c r="Z149" s="91"/>
      <c r="AA149" s="91"/>
      <c r="AB149" s="1445"/>
      <c r="AC149" s="91"/>
      <c r="AD149" s="91"/>
      <c r="AE149" s="663"/>
      <c r="AF149" s="114"/>
      <c r="AG149" s="91"/>
      <c r="AH149" s="91"/>
      <c r="AI149" s="663"/>
      <c r="AJ149" s="89"/>
      <c r="AK149" s="176"/>
      <c r="AL149" s="220"/>
      <c r="AM149" s="164"/>
      <c r="AN149" s="301"/>
      <c r="AO149" s="91"/>
      <c r="AP149" s="91"/>
      <c r="AQ149" s="91"/>
      <c r="AR149" s="91"/>
      <c r="AS149" s="91"/>
      <c r="AT149" s="106"/>
      <c r="AU149" s="91"/>
      <c r="AV149" s="91"/>
      <c r="AW149" s="87"/>
      <c r="AX149" s="87"/>
      <c r="AY149" s="87"/>
      <c r="AZ149" s="87"/>
      <c r="BA149" s="87"/>
      <c r="BB149" s="87"/>
      <c r="BC149" s="91"/>
      <c r="BD149" s="91"/>
      <c r="BE149" s="91"/>
      <c r="BF149" s="91"/>
      <c r="BG149" s="91"/>
      <c r="BH149" s="91"/>
      <c r="BI149" s="91"/>
      <c r="BJ149" s="91"/>
      <c r="BK149" s="91"/>
      <c r="BL149" s="91"/>
      <c r="BM149" s="91"/>
      <c r="BN149" s="91"/>
      <c r="BO149" s="91"/>
      <c r="BP149" s="91"/>
      <c r="BQ149" s="91"/>
      <c r="BR149" s="91"/>
      <c r="BS149" s="91"/>
      <c r="BT149" s="91"/>
      <c r="BU149" s="91"/>
      <c r="BV149" s="91"/>
      <c r="BW149" s="91"/>
      <c r="BX149" s="91"/>
      <c r="BY149" s="91"/>
      <c r="BZ149" s="91"/>
      <c r="CA149" s="91"/>
      <c r="CB149" s="91"/>
      <c r="CC149" s="91"/>
      <c r="CD149" s="91"/>
      <c r="CE149" s="91"/>
      <c r="CF149" s="91"/>
      <c r="CG149" s="91"/>
      <c r="CH149" s="91"/>
      <c r="CI149" s="91"/>
      <c r="CJ149" s="91"/>
      <c r="CK149" s="91"/>
      <c r="CL149" s="91"/>
      <c r="CM149" s="91"/>
      <c r="CN149" s="91"/>
    </row>
    <row r="150" spans="2:92" ht="18" customHeight="1" thickBot="1">
      <c r="B150" s="2240"/>
      <c r="C150" s="2377"/>
      <c r="D150" s="2378"/>
      <c r="E150" s="55"/>
      <c r="H150" s="66"/>
      <c r="I150" s="2289" t="s">
        <v>63</v>
      </c>
      <c r="J150" s="2379">
        <v>0.75</v>
      </c>
      <c r="K150" s="2310" t="s">
        <v>107</v>
      </c>
      <c r="L150" s="2224">
        <v>5</v>
      </c>
      <c r="M150" s="91"/>
      <c r="N150" s="91"/>
      <c r="O150" s="114"/>
      <c r="P150" s="164"/>
      <c r="Q150" s="663"/>
      <c r="R150" s="91"/>
      <c r="S150" s="1484"/>
      <c r="T150" s="164"/>
      <c r="U150" s="91"/>
      <c r="V150" s="91"/>
      <c r="W150" s="89"/>
      <c r="X150" s="176"/>
      <c r="Y150" s="220"/>
      <c r="Z150" s="91"/>
      <c r="AA150" s="91"/>
      <c r="AB150" s="1445"/>
      <c r="AC150" s="662"/>
      <c r="AD150" s="91"/>
      <c r="AE150" s="663"/>
      <c r="AF150" s="89"/>
      <c r="AG150" s="91"/>
      <c r="AH150" s="97"/>
      <c r="AI150" s="663"/>
      <c r="AJ150" s="89"/>
      <c r="AK150" s="176"/>
      <c r="AL150" s="220"/>
      <c r="AM150" s="164"/>
      <c r="AN150" s="301"/>
      <c r="AO150" s="91"/>
      <c r="AP150" s="91"/>
      <c r="AQ150" s="91"/>
      <c r="AR150" s="91"/>
      <c r="AS150" s="91"/>
      <c r="AT150" s="106"/>
      <c r="AU150" s="91"/>
      <c r="AV150" s="91"/>
      <c r="AW150" s="87"/>
      <c r="AX150" s="87"/>
      <c r="AY150" s="87"/>
      <c r="AZ150" s="87"/>
      <c r="BA150" s="89"/>
      <c r="BB150" s="90"/>
      <c r="BC150" s="91"/>
      <c r="BD150" s="91"/>
      <c r="BE150" s="91"/>
      <c r="BF150" s="91"/>
      <c r="BG150" s="91"/>
      <c r="BH150" s="91"/>
      <c r="BI150" s="91"/>
      <c r="BJ150" s="91"/>
      <c r="BK150" s="91"/>
      <c r="BL150" s="91"/>
      <c r="BM150" s="91"/>
      <c r="BN150" s="91"/>
      <c r="BO150" s="91"/>
      <c r="BP150" s="91"/>
      <c r="BQ150" s="91"/>
      <c r="BR150" s="91"/>
      <c r="BS150" s="91"/>
      <c r="BT150" s="91"/>
      <c r="BU150" s="91"/>
      <c r="BV150" s="91"/>
      <c r="BW150" s="91"/>
      <c r="BX150" s="91"/>
      <c r="BY150" s="91"/>
      <c r="BZ150" s="91"/>
      <c r="CA150" s="91"/>
      <c r="CB150" s="91"/>
      <c r="CC150" s="91"/>
      <c r="CD150" s="91"/>
      <c r="CE150" s="91"/>
      <c r="CF150" s="91"/>
      <c r="CG150" s="91"/>
      <c r="CH150" s="91"/>
      <c r="CI150" s="91"/>
      <c r="CJ150" s="91"/>
      <c r="CK150" s="91"/>
      <c r="CL150" s="91"/>
      <c r="CM150" s="91"/>
      <c r="CN150" s="91"/>
    </row>
    <row r="151" spans="2:92" ht="19.5" customHeight="1" thickBot="1">
      <c r="B151" s="2240"/>
      <c r="C151" s="2377"/>
      <c r="D151" s="2378"/>
      <c r="E151" s="55"/>
      <c r="G151" s="228" t="s">
        <v>399</v>
      </c>
      <c r="H151" s="2156"/>
      <c r="I151" s="295"/>
      <c r="J151" s="177"/>
      <c r="K151" s="1813" t="s">
        <v>63</v>
      </c>
      <c r="L151" s="2224">
        <v>0.25</v>
      </c>
      <c r="M151" s="91"/>
      <c r="N151" s="91"/>
      <c r="O151" s="114"/>
      <c r="P151" s="164"/>
      <c r="Q151" s="663"/>
      <c r="R151" s="91"/>
      <c r="S151" s="97"/>
      <c r="T151" s="164"/>
      <c r="U151" s="91"/>
      <c r="V151" s="91"/>
      <c r="W151" s="89"/>
      <c r="X151" s="176"/>
      <c r="Y151" s="220"/>
      <c r="Z151" s="91"/>
      <c r="AA151" s="91"/>
      <c r="AB151" s="1459"/>
      <c r="AC151" s="663"/>
      <c r="AD151" s="91"/>
      <c r="AE151" s="663"/>
      <c r="AF151" s="89"/>
      <c r="AG151" s="91"/>
      <c r="AH151" s="97"/>
      <c r="AI151" s="663"/>
      <c r="AJ151" s="89"/>
      <c r="AK151" s="176"/>
      <c r="AL151" s="220"/>
      <c r="AM151" s="164"/>
      <c r="AN151" s="301"/>
      <c r="AO151" s="91"/>
      <c r="AP151" s="91"/>
      <c r="AQ151" s="91"/>
      <c r="AR151" s="91"/>
      <c r="AS151" s="91"/>
      <c r="AT151" s="106"/>
      <c r="AU151" s="91"/>
      <c r="AV151" s="91"/>
      <c r="AW151" s="92"/>
      <c r="AX151" s="92"/>
      <c r="AY151" s="87"/>
      <c r="AZ151" s="87"/>
      <c r="BA151" s="87"/>
      <c r="BB151" s="86"/>
      <c r="BC151" s="91"/>
      <c r="BD151" s="91"/>
      <c r="BE151" s="91"/>
      <c r="BF151" s="91"/>
      <c r="BG151" s="91"/>
      <c r="BH151" s="91"/>
      <c r="BI151" s="91"/>
      <c r="BJ151" s="91"/>
      <c r="BK151" s="91"/>
      <c r="BL151" s="91"/>
      <c r="BM151" s="91"/>
      <c r="BN151" s="91"/>
      <c r="BO151" s="91"/>
      <c r="BP151" s="91"/>
      <c r="BQ151" s="91"/>
      <c r="BR151" s="91"/>
      <c r="BS151" s="91"/>
      <c r="BT151" s="91"/>
      <c r="BU151" s="91"/>
      <c r="BV151" s="91"/>
      <c r="BW151" s="91"/>
      <c r="BX151" s="91"/>
      <c r="BY151" s="91"/>
      <c r="BZ151" s="91"/>
      <c r="CA151" s="91"/>
      <c r="CB151" s="91"/>
      <c r="CC151" s="91"/>
      <c r="CD151" s="91"/>
      <c r="CE151" s="91"/>
      <c r="CF151" s="91"/>
      <c r="CG151" s="91"/>
      <c r="CH151" s="91"/>
      <c r="CI151" s="91"/>
      <c r="CJ151" s="91"/>
      <c r="CK151" s="91"/>
      <c r="CL151" s="91"/>
      <c r="CM151" s="91"/>
      <c r="CN151" s="91"/>
    </row>
    <row r="152" spans="2:92" ht="16.5" thickBot="1">
      <c r="B152" s="2240"/>
      <c r="C152" s="2377"/>
      <c r="D152" s="2378"/>
      <c r="E152" s="55"/>
      <c r="G152" s="202" t="s">
        <v>118</v>
      </c>
      <c r="H152" s="2301" t="s">
        <v>119</v>
      </c>
      <c r="I152" s="55"/>
      <c r="K152" s="1813" t="s">
        <v>197</v>
      </c>
      <c r="L152" s="2224">
        <v>2.5</v>
      </c>
      <c r="M152" s="91"/>
      <c r="N152" s="91"/>
      <c r="O152" s="284"/>
      <c r="P152" s="786"/>
      <c r="Q152" s="666"/>
      <c r="R152" s="91"/>
      <c r="S152" s="323"/>
      <c r="T152" s="91"/>
      <c r="U152" s="91"/>
      <c r="V152" s="91"/>
      <c r="W152" s="91"/>
      <c r="X152" s="91"/>
      <c r="Y152" s="91"/>
      <c r="Z152" s="91"/>
      <c r="AA152" s="1444"/>
      <c r="AB152" s="114"/>
      <c r="AC152" s="662"/>
      <c r="AD152" s="91"/>
      <c r="AE152" s="663"/>
      <c r="AF152" s="89"/>
      <c r="AG152" s="91"/>
      <c r="AH152" s="97"/>
      <c r="AI152" s="663"/>
      <c r="AJ152" s="91"/>
      <c r="AK152" s="91"/>
      <c r="AL152" s="91"/>
      <c r="AM152" s="91"/>
      <c r="AN152" s="91"/>
      <c r="AO152" s="91"/>
      <c r="AP152" s="91"/>
      <c r="AQ152" s="91"/>
      <c r="AR152" s="91"/>
      <c r="AS152" s="91"/>
      <c r="AT152" s="106"/>
      <c r="AU152" s="91"/>
      <c r="AV152" s="91"/>
      <c r="AW152" s="92"/>
      <c r="AX152" s="211"/>
      <c r="AY152" s="91"/>
      <c r="AZ152" s="91"/>
      <c r="BA152" s="87"/>
      <c r="BB152" s="86"/>
      <c r="BC152" s="91"/>
      <c r="BD152" s="91"/>
      <c r="BE152" s="91"/>
      <c r="BF152" s="91"/>
      <c r="BG152" s="91"/>
      <c r="BH152" s="91"/>
      <c r="BI152" s="91"/>
      <c r="BJ152" s="91"/>
      <c r="BK152" s="91"/>
      <c r="BL152" s="91"/>
      <c r="BM152" s="91"/>
      <c r="BN152" s="91"/>
      <c r="BO152" s="91"/>
      <c r="BP152" s="91"/>
      <c r="BQ152" s="91"/>
      <c r="BR152" s="91"/>
      <c r="BS152" s="91"/>
      <c r="BT152" s="91"/>
      <c r="BU152" s="91"/>
      <c r="BV152" s="91"/>
      <c r="BW152" s="91"/>
      <c r="BX152" s="91"/>
      <c r="BY152" s="91"/>
      <c r="BZ152" s="91"/>
      <c r="CA152" s="91"/>
      <c r="CB152" s="91"/>
      <c r="CC152" s="91"/>
      <c r="CD152" s="91"/>
      <c r="CE152" s="91"/>
      <c r="CF152" s="91"/>
      <c r="CG152" s="91"/>
      <c r="CH152" s="91"/>
      <c r="CI152" s="91"/>
      <c r="CJ152" s="91"/>
      <c r="CK152" s="91"/>
      <c r="CL152" s="91"/>
      <c r="CM152" s="91"/>
      <c r="CN152" s="91"/>
    </row>
    <row r="153" spans="2:92" ht="18.75" customHeight="1" thickBot="1">
      <c r="B153" s="757" t="s">
        <v>426</v>
      </c>
      <c r="C153" s="734"/>
      <c r="D153" s="758">
        <f>D143+D144+D146+D147+D148+150+50</f>
        <v>850</v>
      </c>
      <c r="E153" s="50"/>
      <c r="F153" s="29"/>
      <c r="G153" s="215" t="s">
        <v>401</v>
      </c>
      <c r="H153" s="2380">
        <v>80</v>
      </c>
      <c r="I153" s="2381"/>
      <c r="J153" s="2327"/>
      <c r="K153" s="2382" t="s">
        <v>277</v>
      </c>
      <c r="L153" s="2383">
        <v>1E-3</v>
      </c>
      <c r="M153" s="91"/>
      <c r="N153" s="91"/>
      <c r="O153" s="114"/>
      <c r="P153" s="91"/>
      <c r="Q153" s="1453"/>
      <c r="R153" s="91"/>
      <c r="S153" s="91"/>
      <c r="T153" s="91"/>
      <c r="U153" s="91"/>
      <c r="V153" s="91"/>
      <c r="W153" s="91"/>
      <c r="X153" s="87"/>
      <c r="Y153" s="91"/>
      <c r="Z153" s="91"/>
      <c r="AA153" s="91"/>
      <c r="AB153" s="114"/>
      <c r="AC153" s="666"/>
      <c r="AD153" s="91"/>
      <c r="AE153" s="663"/>
      <c r="AF153" s="87"/>
      <c r="AG153" s="662"/>
      <c r="AH153" s="91"/>
      <c r="AI153" s="663"/>
      <c r="AJ153" s="91"/>
      <c r="AK153" s="87"/>
      <c r="AL153" s="91"/>
      <c r="AM153" s="91"/>
      <c r="AN153" s="126"/>
      <c r="AO153" s="91"/>
      <c r="AP153" s="91"/>
      <c r="AQ153" s="91"/>
      <c r="AR153" s="91"/>
      <c r="AS153" s="91"/>
      <c r="AT153" s="106"/>
      <c r="AU153" s="91"/>
      <c r="AV153" s="91"/>
      <c r="AW153" s="91"/>
      <c r="AX153" s="91"/>
      <c r="AY153" s="91"/>
      <c r="AZ153" s="91"/>
      <c r="BA153" s="87"/>
      <c r="BB153" s="86"/>
      <c r="BC153" s="91"/>
      <c r="BD153" s="91"/>
      <c r="BE153" s="91"/>
      <c r="BF153" s="91"/>
      <c r="BG153" s="91"/>
      <c r="BH153" s="91"/>
      <c r="BI153" s="91"/>
      <c r="BJ153" s="91"/>
      <c r="BK153" s="91"/>
      <c r="BL153" s="91"/>
      <c r="BM153" s="91"/>
      <c r="BN153" s="91"/>
      <c r="BO153" s="91"/>
      <c r="BP153" s="91"/>
      <c r="BQ153" s="91"/>
      <c r="BR153" s="91"/>
      <c r="BS153" s="91"/>
      <c r="BT153" s="91"/>
      <c r="BU153" s="91"/>
      <c r="BV153" s="91"/>
      <c r="BW153" s="91"/>
      <c r="BX153" s="91"/>
      <c r="BY153" s="91"/>
      <c r="BZ153" s="91"/>
      <c r="CA153" s="91"/>
      <c r="CB153" s="91"/>
      <c r="CC153" s="91"/>
      <c r="CD153" s="91"/>
      <c r="CE153" s="91"/>
      <c r="CF153" s="91"/>
      <c r="CG153" s="91"/>
      <c r="CH153" s="91"/>
      <c r="CI153" s="91"/>
      <c r="CJ153" s="91"/>
      <c r="CK153" s="91"/>
      <c r="CL153" s="91"/>
      <c r="CM153" s="91"/>
      <c r="CN153" s="91"/>
    </row>
    <row r="154" spans="2:92" ht="20.25" customHeight="1">
      <c r="B154" s="2124"/>
      <c r="C154" s="2198"/>
      <c r="D154" s="2124"/>
      <c r="I154" s="70"/>
      <c r="J154" s="131"/>
      <c r="M154" s="91"/>
      <c r="N154" s="91"/>
      <c r="O154" s="231"/>
      <c r="P154" s="164"/>
      <c r="Q154" s="663"/>
      <c r="R154" s="91"/>
      <c r="S154" s="91"/>
      <c r="T154" s="91"/>
      <c r="U154" s="91"/>
      <c r="V154" s="91"/>
      <c r="W154" s="91"/>
      <c r="X154" s="91"/>
      <c r="Y154" s="220"/>
      <c r="Z154" s="91"/>
      <c r="AA154" s="91"/>
      <c r="AB154" s="91"/>
      <c r="AC154" s="666"/>
      <c r="AD154" s="91"/>
      <c r="AE154" s="663"/>
      <c r="AF154" s="87"/>
      <c r="AG154" s="663"/>
      <c r="AH154" s="91"/>
      <c r="AI154" s="663"/>
      <c r="AJ154" s="91"/>
      <c r="AK154" s="91"/>
      <c r="AL154" s="220"/>
      <c r="AM154" s="91"/>
      <c r="AN154" s="148"/>
      <c r="AO154" s="207"/>
      <c r="AP154" s="209"/>
      <c r="AQ154" s="148"/>
      <c r="AR154" s="207"/>
      <c r="AS154" s="209"/>
      <c r="AT154" s="106"/>
      <c r="AU154" s="91"/>
      <c r="AV154" s="91"/>
      <c r="AW154" s="91"/>
      <c r="AX154" s="97"/>
      <c r="AY154" s="91"/>
      <c r="AZ154" s="91"/>
      <c r="BA154" s="91"/>
      <c r="BB154" s="91"/>
      <c r="BC154" s="91"/>
      <c r="BD154" s="91"/>
      <c r="BE154" s="91"/>
      <c r="BF154" s="91"/>
      <c r="BG154" s="91"/>
      <c r="BH154" s="91"/>
      <c r="BI154" s="91"/>
      <c r="BJ154" s="91"/>
      <c r="BK154" s="91"/>
      <c r="BL154" s="91"/>
      <c r="BM154" s="91"/>
      <c r="BN154" s="91"/>
      <c r="BO154" s="91"/>
      <c r="BP154" s="91"/>
      <c r="BQ154" s="91"/>
      <c r="BR154" s="91"/>
      <c r="BS154" s="91"/>
      <c r="BT154" s="91"/>
      <c r="BU154" s="91"/>
      <c r="BV154" s="91"/>
      <c r="BW154" s="91"/>
      <c r="BX154" s="91"/>
      <c r="BY154" s="91"/>
      <c r="BZ154" s="91"/>
      <c r="CA154" s="91"/>
      <c r="CB154" s="91"/>
      <c r="CC154" s="91"/>
      <c r="CD154" s="91"/>
      <c r="CE154" s="91"/>
      <c r="CF154" s="91"/>
      <c r="CG154" s="91"/>
      <c r="CH154" s="91"/>
      <c r="CI154" s="91"/>
      <c r="CJ154" s="91"/>
      <c r="CK154" s="91"/>
      <c r="CL154" s="91"/>
      <c r="CM154" s="91"/>
      <c r="CN154" s="91"/>
    </row>
    <row r="155" spans="2:92" ht="18.75" customHeight="1">
      <c r="B155" s="2124"/>
      <c r="C155" s="2198"/>
      <c r="D155" s="2124"/>
      <c r="M155" s="91"/>
      <c r="N155" s="91"/>
      <c r="O155" s="114"/>
      <c r="P155" s="164"/>
      <c r="Q155" s="663"/>
      <c r="R155" s="91"/>
      <c r="S155" s="114"/>
      <c r="T155" s="672"/>
      <c r="U155" s="673"/>
      <c r="V155" s="91"/>
      <c r="W155" s="121"/>
      <c r="X155" s="91"/>
      <c r="Y155" s="90"/>
      <c r="Z155" s="91"/>
      <c r="AA155" s="91"/>
      <c r="AB155" s="121"/>
      <c r="AC155" s="662"/>
      <c r="AD155" s="121"/>
      <c r="AE155" s="662"/>
      <c r="AF155" s="121"/>
      <c r="AG155" s="662"/>
      <c r="AH155" s="121"/>
      <c r="AI155" s="663"/>
      <c r="AJ155" s="121"/>
      <c r="AK155" s="91"/>
      <c r="AL155" s="90"/>
      <c r="AM155" s="91"/>
      <c r="AN155" s="87"/>
      <c r="AO155" s="86"/>
      <c r="AP155" s="129"/>
      <c r="AQ155" s="730"/>
      <c r="AR155" s="1434"/>
      <c r="AS155" s="1433"/>
      <c r="AT155" s="106"/>
      <c r="AU155" s="91"/>
      <c r="AV155" s="91"/>
      <c r="AW155" s="86"/>
      <c r="AX155" s="91"/>
      <c r="AY155" s="91"/>
      <c r="AZ155" s="91"/>
      <c r="BA155" s="91"/>
      <c r="BB155" s="91"/>
      <c r="BC155" s="91"/>
      <c r="BD155" s="91"/>
      <c r="BE155" s="91"/>
      <c r="BF155" s="91"/>
      <c r="BG155" s="91"/>
      <c r="BH155" s="91"/>
      <c r="BI155" s="91"/>
      <c r="BJ155" s="91"/>
      <c r="BK155" s="91"/>
      <c r="BL155" s="91"/>
      <c r="BM155" s="91"/>
      <c r="BN155" s="91"/>
      <c r="BO155" s="91"/>
      <c r="BP155" s="91"/>
      <c r="BQ155" s="91"/>
      <c r="BR155" s="91"/>
      <c r="BS155" s="91"/>
      <c r="BT155" s="91"/>
      <c r="BU155" s="91"/>
      <c r="BV155" s="91"/>
      <c r="BW155" s="91"/>
      <c r="BX155" s="91"/>
      <c r="BY155" s="91"/>
      <c r="BZ155" s="91"/>
      <c r="CA155" s="91"/>
      <c r="CB155" s="91"/>
      <c r="CC155" s="91"/>
      <c r="CD155" s="91"/>
      <c r="CE155" s="91"/>
      <c r="CF155" s="91"/>
      <c r="CG155" s="91"/>
      <c r="CH155" s="91"/>
      <c r="CI155" s="91"/>
      <c r="CJ155" s="91"/>
      <c r="CK155" s="91"/>
      <c r="CL155" s="91"/>
      <c r="CM155" s="91"/>
      <c r="CN155" s="91"/>
    </row>
    <row r="156" spans="2:92" ht="16.5" customHeight="1">
      <c r="M156" s="302"/>
      <c r="N156" s="91"/>
      <c r="O156" s="114"/>
      <c r="P156" s="164"/>
      <c r="Q156" s="663"/>
      <c r="R156" s="91"/>
      <c r="S156" s="114"/>
      <c r="T156" s="558"/>
      <c r="U156" s="673"/>
      <c r="V156" s="91"/>
      <c r="W156" s="236"/>
      <c r="X156" s="91"/>
      <c r="Y156" s="1464"/>
      <c r="Z156" s="91"/>
      <c r="AA156" s="91"/>
      <c r="AB156" s="91"/>
      <c r="AC156" s="663"/>
      <c r="AD156" s="91"/>
      <c r="AE156" s="663"/>
      <c r="AF156" s="91"/>
      <c r="AG156" s="663"/>
      <c r="AH156" s="91"/>
      <c r="AI156" s="663"/>
      <c r="AJ156" s="236"/>
      <c r="AK156" s="91"/>
      <c r="AL156" s="1464"/>
      <c r="AM156" s="91"/>
      <c r="AN156" s="87"/>
      <c r="AO156" s="86"/>
      <c r="AP156" s="129"/>
      <c r="AQ156" s="730"/>
      <c r="AR156" s="1434"/>
      <c r="AS156" s="1433"/>
      <c r="AT156" s="91"/>
      <c r="AU156" s="91"/>
      <c r="AV156" s="91"/>
      <c r="AW156" s="91"/>
      <c r="AX156" s="91"/>
      <c r="AY156" s="91"/>
      <c r="AZ156" s="91"/>
      <c r="BA156" s="91"/>
      <c r="BB156" s="91"/>
      <c r="BC156" s="91"/>
      <c r="BD156" s="91"/>
      <c r="BE156" s="91"/>
      <c r="BF156" s="91"/>
      <c r="BG156" s="91"/>
      <c r="BH156" s="91"/>
      <c r="BI156" s="91"/>
      <c r="BJ156" s="91"/>
      <c r="BK156" s="91"/>
      <c r="BL156" s="91"/>
      <c r="BM156" s="91"/>
      <c r="BN156" s="91"/>
      <c r="BO156" s="91"/>
      <c r="BP156" s="91"/>
      <c r="BQ156" s="91"/>
      <c r="BR156" s="91"/>
      <c r="BS156" s="91"/>
      <c r="BT156" s="91"/>
      <c r="BU156" s="91"/>
      <c r="BV156" s="91"/>
      <c r="BW156" s="91"/>
      <c r="BX156" s="91"/>
      <c r="BY156" s="91"/>
      <c r="BZ156" s="91"/>
      <c r="CA156" s="91"/>
      <c r="CB156" s="91"/>
      <c r="CC156" s="91"/>
      <c r="CD156" s="91"/>
      <c r="CE156" s="91"/>
      <c r="CF156" s="91"/>
      <c r="CG156" s="91"/>
      <c r="CH156" s="91"/>
      <c r="CI156" s="91"/>
      <c r="CJ156" s="91"/>
      <c r="CK156" s="91"/>
      <c r="CL156" s="91"/>
      <c r="CM156" s="91"/>
      <c r="CN156" s="91"/>
    </row>
    <row r="157" spans="2:92" ht="17.25" customHeight="1">
      <c r="M157" s="129"/>
      <c r="N157" s="91"/>
      <c r="O157" s="114"/>
      <c r="P157" s="164"/>
      <c r="Q157" s="663"/>
      <c r="R157" s="91"/>
      <c r="S157" s="114"/>
      <c r="T157" s="674"/>
      <c r="U157" s="673"/>
      <c r="V157" s="91"/>
      <c r="W157" s="236"/>
      <c r="X157" s="91"/>
      <c r="Y157" s="1460"/>
      <c r="Z157" s="91"/>
      <c r="AA157" s="91"/>
      <c r="AB157" s="91"/>
      <c r="AC157" s="663"/>
      <c r="AD157" s="91"/>
      <c r="AE157" s="663"/>
      <c r="AF157" s="91"/>
      <c r="AG157" s="663"/>
      <c r="AH157" s="91"/>
      <c r="AI157" s="663"/>
      <c r="AJ157" s="236"/>
      <c r="AK157" s="91"/>
      <c r="AL157" s="1460"/>
      <c r="AM157" s="91"/>
      <c r="AN157" s="87"/>
      <c r="AO157" s="500"/>
      <c r="AP157" s="731"/>
      <c r="AQ157" s="89"/>
      <c r="AR157" s="251"/>
      <c r="AS157" s="118"/>
      <c r="AT157" s="91"/>
      <c r="AU157" s="91"/>
      <c r="AV157" s="91"/>
      <c r="AW157" s="91"/>
      <c r="AX157" s="91"/>
      <c r="AY157" s="91"/>
      <c r="AZ157" s="91"/>
      <c r="BA157" s="91"/>
      <c r="BB157" s="91"/>
      <c r="BC157" s="91"/>
      <c r="BD157" s="91"/>
      <c r="BE157" s="91"/>
      <c r="BF157" s="91"/>
      <c r="BG157" s="91"/>
      <c r="BH157" s="91"/>
      <c r="BI157" s="91"/>
      <c r="BJ157" s="91"/>
      <c r="BK157" s="91"/>
      <c r="BL157" s="91"/>
      <c r="BM157" s="91"/>
      <c r="BN157" s="91"/>
      <c r="BO157" s="91"/>
      <c r="BP157" s="91"/>
      <c r="BQ157" s="91"/>
      <c r="BR157" s="91"/>
      <c r="BS157" s="91"/>
      <c r="BT157" s="91"/>
      <c r="BU157" s="91"/>
      <c r="BV157" s="91"/>
      <c r="BW157" s="91"/>
      <c r="BX157" s="91"/>
      <c r="BY157" s="91"/>
      <c r="BZ157" s="91"/>
      <c r="CA157" s="91"/>
      <c r="CB157" s="91"/>
      <c r="CC157" s="91"/>
      <c r="CD157" s="91"/>
      <c r="CE157" s="91"/>
      <c r="CF157" s="91"/>
      <c r="CG157" s="91"/>
      <c r="CH157" s="91"/>
      <c r="CI157" s="91"/>
      <c r="CJ157" s="91"/>
      <c r="CK157" s="91"/>
      <c r="CL157" s="91"/>
      <c r="CM157" s="91"/>
      <c r="CN157" s="91"/>
    </row>
    <row r="158" spans="2:92" ht="16.5" customHeight="1">
      <c r="M158" s="129"/>
      <c r="N158" s="91"/>
      <c r="O158" s="91"/>
      <c r="P158" s="91"/>
      <c r="Q158" s="91"/>
      <c r="R158" s="91"/>
      <c r="S158" s="91"/>
      <c r="T158" s="91"/>
      <c r="U158" s="91"/>
      <c r="V158" s="91"/>
      <c r="W158" s="236"/>
      <c r="X158" s="91"/>
      <c r="Y158" s="1460"/>
      <c r="Z158" s="91"/>
      <c r="AA158" s="91"/>
      <c r="AB158" s="91"/>
      <c r="AC158" s="663"/>
      <c r="AD158" s="91"/>
      <c r="AE158" s="663"/>
      <c r="AF158" s="91"/>
      <c r="AG158" s="663"/>
      <c r="AH158" s="147"/>
      <c r="AI158" s="663"/>
      <c r="AJ158" s="236"/>
      <c r="AK158" s="91"/>
      <c r="AL158" s="1463"/>
      <c r="AM158" s="91"/>
      <c r="AN158" s="87"/>
      <c r="AO158" s="1434"/>
      <c r="AP158" s="1433"/>
      <c r="AQ158" s="1435"/>
      <c r="AR158" s="91"/>
      <c r="AS158" s="91"/>
      <c r="AT158" s="91"/>
      <c r="AU158" s="91"/>
      <c r="AV158" s="91"/>
      <c r="AW158" s="91"/>
      <c r="AX158" s="91"/>
      <c r="AY158" s="91"/>
      <c r="AZ158" s="91"/>
      <c r="BA158" s="91"/>
      <c r="BB158" s="91"/>
      <c r="BC158" s="91"/>
      <c r="BD158" s="91"/>
      <c r="BE158" s="91"/>
      <c r="BF158" s="91"/>
      <c r="BG158" s="91"/>
      <c r="BH158" s="91"/>
      <c r="BI158" s="91"/>
      <c r="BJ158" s="91"/>
      <c r="BK158" s="91"/>
      <c r="BL158" s="91"/>
      <c r="BM158" s="91"/>
      <c r="BN158" s="91"/>
      <c r="BO158" s="91"/>
      <c r="BP158" s="91"/>
      <c r="BQ158" s="91"/>
      <c r="BR158" s="91"/>
      <c r="BS158" s="91"/>
      <c r="BT158" s="91"/>
      <c r="BU158" s="91"/>
      <c r="BV158" s="91"/>
      <c r="BW158" s="91"/>
      <c r="BX158" s="91"/>
      <c r="BY158" s="91"/>
      <c r="BZ158" s="91"/>
      <c r="CA158" s="91"/>
      <c r="CB158" s="91"/>
      <c r="CC158" s="91"/>
      <c r="CD158" s="91"/>
      <c r="CE158" s="91"/>
      <c r="CF158" s="91"/>
      <c r="CG158" s="91"/>
      <c r="CH158" s="91"/>
      <c r="CI158" s="91"/>
      <c r="CJ158" s="91"/>
      <c r="CK158" s="91"/>
      <c r="CL158" s="91"/>
      <c r="CM158" s="91"/>
      <c r="CN158" s="91"/>
    </row>
    <row r="159" spans="2:92" ht="15.75" customHeight="1">
      <c r="M159" s="129"/>
      <c r="N159" s="91"/>
      <c r="O159" s="1476"/>
      <c r="P159" s="91"/>
      <c r="Q159" s="91"/>
      <c r="R159" s="91"/>
      <c r="S159" s="91"/>
      <c r="T159" s="91"/>
      <c r="U159" s="91"/>
      <c r="V159" s="91"/>
      <c r="W159" s="91"/>
      <c r="X159" s="91"/>
      <c r="Y159" s="91"/>
      <c r="Z159" s="91"/>
      <c r="AA159" s="91"/>
      <c r="AB159" s="91"/>
      <c r="AC159" s="663"/>
      <c r="AD159" s="91"/>
      <c r="AE159" s="663"/>
      <c r="AF159" s="147"/>
      <c r="AG159" s="663"/>
      <c r="AH159" s="147"/>
      <c r="AI159" s="663"/>
      <c r="AJ159" s="236"/>
      <c r="AK159" s="91"/>
      <c r="AL159" s="1463"/>
      <c r="AM159" s="91"/>
      <c r="AN159" s="730"/>
      <c r="AO159" s="1434"/>
      <c r="AP159" s="1433"/>
      <c r="AQ159" s="89"/>
      <c r="AR159" s="90"/>
      <c r="AS159" s="118"/>
      <c r="AT159" s="91"/>
      <c r="AU159" s="91"/>
      <c r="AV159" s="91"/>
      <c r="AW159" s="91"/>
      <c r="AX159" s="91"/>
      <c r="AY159" s="91"/>
      <c r="AZ159" s="91"/>
      <c r="BA159" s="91"/>
      <c r="BB159" s="91"/>
      <c r="BC159" s="91"/>
      <c r="BD159" s="91"/>
      <c r="BE159" s="91"/>
      <c r="BF159" s="91"/>
      <c r="BG159" s="91"/>
      <c r="BH159" s="91"/>
      <c r="BI159" s="91"/>
      <c r="BJ159" s="91"/>
      <c r="BK159" s="91"/>
      <c r="BL159" s="91"/>
      <c r="BM159" s="91"/>
      <c r="BN159" s="91"/>
      <c r="BO159" s="91"/>
      <c r="BP159" s="91"/>
      <c r="BQ159" s="91"/>
      <c r="BR159" s="91"/>
      <c r="BS159" s="91"/>
      <c r="BT159" s="91"/>
      <c r="BU159" s="91"/>
      <c r="BV159" s="91"/>
      <c r="BW159" s="91"/>
      <c r="BX159" s="91"/>
      <c r="BY159" s="91"/>
      <c r="BZ159" s="91"/>
      <c r="CA159" s="91"/>
      <c r="CB159" s="91"/>
      <c r="CC159" s="91"/>
      <c r="CD159" s="91"/>
      <c r="CE159" s="91"/>
      <c r="CF159" s="91"/>
      <c r="CG159" s="91"/>
      <c r="CH159" s="91"/>
      <c r="CI159" s="91"/>
      <c r="CJ159" s="91"/>
      <c r="CK159" s="91"/>
      <c r="CL159" s="91"/>
      <c r="CM159" s="91"/>
      <c r="CN159" s="91"/>
    </row>
    <row r="160" spans="2:92" ht="15.75" customHeight="1">
      <c r="B160" s="2124"/>
      <c r="C160" s="262" t="s">
        <v>250</v>
      </c>
      <c r="D160" s="2124"/>
      <c r="F160" s="2323"/>
      <c r="G160" s="2"/>
      <c r="H160" s="2"/>
      <c r="I160" s="2"/>
      <c r="J160" s="2323"/>
      <c r="L160" s="9"/>
      <c r="M160" s="129"/>
      <c r="N160" s="91"/>
      <c r="O160" s="91"/>
      <c r="P160" s="91"/>
      <c r="Q160" s="91"/>
      <c r="R160" s="91"/>
      <c r="S160" s="91"/>
      <c r="T160" s="91"/>
      <c r="U160" s="91"/>
      <c r="V160" s="91"/>
      <c r="W160" s="91"/>
      <c r="X160" s="91"/>
      <c r="Y160" s="91"/>
      <c r="Z160" s="91"/>
      <c r="AA160" s="91"/>
      <c r="AB160" s="91"/>
      <c r="AC160" s="663"/>
      <c r="AD160" s="91"/>
      <c r="AE160" s="663"/>
      <c r="AF160" s="147"/>
      <c r="AG160" s="663"/>
      <c r="AH160" s="147"/>
      <c r="AI160" s="663"/>
      <c r="AJ160" s="236"/>
      <c r="AK160" s="91"/>
      <c r="AL160" s="91"/>
      <c r="AM160" s="91"/>
      <c r="AN160" s="89"/>
      <c r="AO160" s="90"/>
      <c r="AP160" s="118"/>
      <c r="AQ160" s="91"/>
      <c r="AR160" s="91"/>
      <c r="AS160" s="91"/>
      <c r="AT160" s="87"/>
      <c r="AU160" s="86"/>
      <c r="AV160" s="87"/>
      <c r="AW160" s="91"/>
      <c r="AX160" s="91"/>
      <c r="AY160" s="91"/>
      <c r="AZ160" s="91"/>
      <c r="BA160" s="91"/>
      <c r="BB160" s="91"/>
      <c r="BC160" s="91"/>
      <c r="BD160" s="91"/>
      <c r="BE160" s="91"/>
      <c r="BF160" s="91"/>
      <c r="BG160" s="91"/>
      <c r="BH160" s="91"/>
      <c r="BI160" s="91"/>
      <c r="BJ160" s="91"/>
      <c r="BK160" s="91"/>
      <c r="BL160" s="91"/>
      <c r="BM160" s="91"/>
      <c r="BN160" s="91"/>
      <c r="BO160" s="91"/>
      <c r="BP160" s="91"/>
      <c r="BQ160" s="91"/>
      <c r="BR160" s="91"/>
      <c r="BS160" s="91"/>
      <c r="BT160" s="91"/>
      <c r="BU160" s="91"/>
      <c r="BV160" s="91"/>
      <c r="BW160" s="91"/>
      <c r="BX160" s="91"/>
      <c r="BY160" s="91"/>
      <c r="BZ160" s="91"/>
      <c r="CA160" s="91"/>
      <c r="CB160" s="91"/>
      <c r="CC160" s="91"/>
      <c r="CD160" s="91"/>
      <c r="CE160" s="91"/>
      <c r="CF160" s="91"/>
      <c r="CG160" s="91"/>
      <c r="CH160" s="91"/>
      <c r="CI160" s="91"/>
      <c r="CJ160" s="91"/>
      <c r="CK160" s="91"/>
      <c r="CL160" s="91"/>
      <c r="CM160" s="91"/>
      <c r="CN160" s="91"/>
    </row>
    <row r="161" spans="2:92" ht="16.5" customHeight="1" thickBot="1">
      <c r="B161" s="2" t="s">
        <v>592</v>
      </c>
      <c r="C161" s="2"/>
      <c r="D161" s="71"/>
      <c r="F161" s="2324" t="s">
        <v>295</v>
      </c>
      <c r="I161" s="72"/>
      <c r="J161" s="2323"/>
      <c r="K161" t="s">
        <v>170</v>
      </c>
      <c r="L161" s="2323"/>
      <c r="M161" s="91"/>
      <c r="N161" s="91"/>
      <c r="O161" s="91"/>
      <c r="P161" s="91"/>
      <c r="Q161" s="91"/>
      <c r="R161" s="91"/>
      <c r="S161" s="91"/>
      <c r="T161" s="91"/>
      <c r="U161" s="91"/>
      <c r="V161" s="91"/>
      <c r="W161" s="91"/>
      <c r="X161" s="91"/>
      <c r="Y161" s="91"/>
      <c r="Z161" s="91"/>
      <c r="AA161" s="91"/>
      <c r="AB161" s="91"/>
      <c r="AC161" s="663"/>
      <c r="AD161" s="91"/>
      <c r="AE161" s="663"/>
      <c r="AF161" s="147"/>
      <c r="AG161" s="663"/>
      <c r="AH161" s="147"/>
      <c r="AI161" s="663"/>
      <c r="AJ161" s="236"/>
      <c r="AK161" s="91"/>
      <c r="AL161" s="91"/>
      <c r="AM161" s="91"/>
      <c r="AN161" s="91"/>
      <c r="AO161" s="91"/>
      <c r="AP161" s="91"/>
      <c r="AQ161" s="91"/>
      <c r="AR161" s="91"/>
      <c r="AS161" s="91"/>
      <c r="AT161" s="87"/>
      <c r="AU161" s="86"/>
      <c r="AV161" s="89"/>
      <c r="AW161" s="91"/>
      <c r="AX161" s="91"/>
      <c r="AY161" s="91"/>
      <c r="AZ161" s="91"/>
      <c r="BA161" s="91"/>
      <c r="BB161" s="91"/>
      <c r="BC161" s="91"/>
      <c r="BD161" s="91"/>
      <c r="BE161" s="91"/>
      <c r="BF161" s="91"/>
      <c r="BG161" s="91"/>
      <c r="BH161" s="91"/>
      <c r="BI161" s="91"/>
      <c r="BJ161" s="91"/>
      <c r="BK161" s="91"/>
      <c r="BL161" s="91"/>
      <c r="BM161" s="91"/>
      <c r="BN161" s="91"/>
      <c r="BO161" s="91"/>
      <c r="BP161" s="91"/>
      <c r="BQ161" s="91"/>
      <c r="BR161" s="91"/>
      <c r="BS161" s="91"/>
      <c r="BT161" s="91"/>
      <c r="BU161" s="91"/>
      <c r="BV161" s="91"/>
      <c r="BW161" s="91"/>
      <c r="BX161" s="91"/>
      <c r="BY161" s="91"/>
      <c r="BZ161" s="91"/>
      <c r="CA161" s="91"/>
      <c r="CB161" s="91"/>
      <c r="CC161" s="91"/>
      <c r="CD161" s="91"/>
      <c r="CE161" s="91"/>
      <c r="CF161" s="91"/>
      <c r="CG161" s="91"/>
      <c r="CH161" s="91"/>
      <c r="CI161" s="91"/>
      <c r="CJ161" s="91"/>
      <c r="CK161" s="91"/>
      <c r="CL161" s="91"/>
      <c r="CM161" s="91"/>
      <c r="CN161" s="91"/>
    </row>
    <row r="162" spans="2:92" ht="17.25" customHeight="1">
      <c r="B162" s="26" t="s">
        <v>1</v>
      </c>
      <c r="C162" s="2260" t="s">
        <v>2</v>
      </c>
      <c r="D162" s="2122" t="s">
        <v>3</v>
      </c>
      <c r="E162" s="75" t="s">
        <v>69</v>
      </c>
      <c r="F162" s="2325"/>
      <c r="G162" s="63"/>
      <c r="H162" s="63"/>
      <c r="I162" s="63"/>
      <c r="J162" s="2325"/>
      <c r="K162" s="63"/>
      <c r="L162" s="2326"/>
      <c r="M162" s="118"/>
      <c r="N162" s="91"/>
      <c r="O162" s="91"/>
      <c r="P162" s="91"/>
      <c r="Q162" s="91"/>
      <c r="R162" s="91"/>
      <c r="S162" s="91"/>
      <c r="T162" s="91"/>
      <c r="U162" s="91"/>
      <c r="V162" s="91"/>
      <c r="W162" s="91"/>
      <c r="X162" s="91"/>
      <c r="Y162" s="91"/>
      <c r="Z162" s="91"/>
      <c r="AA162" s="91"/>
      <c r="AB162" s="91"/>
      <c r="AC162" s="663"/>
      <c r="AD162" s="91"/>
      <c r="AE162" s="663"/>
      <c r="AF162" s="91"/>
      <c r="AG162" s="663"/>
      <c r="AH162" s="91"/>
      <c r="AI162" s="663"/>
      <c r="AJ162" s="91"/>
      <c r="AK162" s="91"/>
      <c r="AL162" s="91"/>
      <c r="AM162" s="91"/>
      <c r="AN162" s="91"/>
      <c r="AO162" s="91"/>
      <c r="AP162" s="91"/>
      <c r="AQ162" s="91"/>
      <c r="AR162" s="91"/>
      <c r="AS162" s="91"/>
      <c r="AT162" s="87"/>
      <c r="AU162" s="86"/>
      <c r="AV162" s="91"/>
      <c r="AW162" s="91"/>
      <c r="AX162" s="213"/>
      <c r="AY162" s="213"/>
      <c r="AZ162" s="91"/>
      <c r="BA162" s="91"/>
      <c r="BB162" s="91"/>
      <c r="BC162" s="91"/>
      <c r="BD162" s="91"/>
      <c r="BE162" s="91"/>
      <c r="BF162" s="91"/>
      <c r="BG162" s="91"/>
      <c r="BH162" s="91"/>
      <c r="BI162" s="91"/>
      <c r="BJ162" s="91"/>
      <c r="BK162" s="91"/>
      <c r="BL162" s="91"/>
      <c r="BM162" s="91"/>
      <c r="BN162" s="91"/>
      <c r="BO162" s="91"/>
      <c r="BP162" s="91"/>
      <c r="BQ162" s="91"/>
      <c r="BR162" s="91"/>
      <c r="BS162" s="91"/>
      <c r="BT162" s="91"/>
      <c r="BU162" s="91"/>
      <c r="BV162" s="91"/>
      <c r="BW162" s="91"/>
      <c r="BX162" s="91"/>
      <c r="BY162" s="91"/>
      <c r="BZ162" s="91"/>
      <c r="CA162" s="91"/>
      <c r="CB162" s="91"/>
      <c r="CC162" s="91"/>
      <c r="CD162" s="91"/>
      <c r="CE162" s="91"/>
      <c r="CF162" s="91"/>
      <c r="CG162" s="91"/>
      <c r="CH162" s="91"/>
      <c r="CI162" s="91"/>
      <c r="CJ162" s="91"/>
      <c r="CK162" s="91"/>
      <c r="CL162" s="91"/>
      <c r="CM162" s="91"/>
      <c r="CN162" s="91"/>
    </row>
    <row r="163" spans="2:92" ht="15" customHeight="1" thickBot="1">
      <c r="B163" s="28" t="s">
        <v>4</v>
      </c>
      <c r="C163" s="2261"/>
      <c r="D163" s="2125" t="s">
        <v>70</v>
      </c>
      <c r="E163" s="50"/>
      <c r="F163" s="2327"/>
      <c r="G163" s="29"/>
      <c r="H163" s="29"/>
      <c r="I163" s="29"/>
      <c r="J163" s="2327"/>
      <c r="K163" s="29"/>
      <c r="L163" s="2328"/>
      <c r="M163" s="91"/>
      <c r="N163" s="91"/>
      <c r="O163" s="493"/>
      <c r="P163" s="91"/>
      <c r="Q163" s="91"/>
      <c r="R163" s="91"/>
      <c r="S163" s="1438"/>
      <c r="T163" s="91"/>
      <c r="U163" s="89"/>
      <c r="V163" s="91"/>
      <c r="W163" s="91"/>
      <c r="X163" s="91"/>
      <c r="Y163" s="302"/>
      <c r="Z163" s="91"/>
      <c r="AA163" s="91"/>
      <c r="AB163" s="1437"/>
      <c r="AC163" s="663"/>
      <c r="AD163" s="1487"/>
      <c r="AE163" s="663"/>
      <c r="AF163" s="91"/>
      <c r="AG163" s="663"/>
      <c r="AH163" s="91"/>
      <c r="AI163" s="663"/>
      <c r="AJ163" s="91"/>
      <c r="AK163" s="91"/>
      <c r="AL163" s="91"/>
      <c r="AM163" s="91"/>
      <c r="AN163" s="91"/>
      <c r="AO163" s="91"/>
      <c r="AP163" s="91"/>
      <c r="AQ163" s="91"/>
      <c r="AR163" s="91"/>
      <c r="AS163" s="91"/>
      <c r="AT163" s="91"/>
      <c r="AU163" s="86"/>
      <c r="AV163" s="91"/>
      <c r="AW163" s="91"/>
      <c r="AX163" s="213"/>
      <c r="AY163" s="213"/>
      <c r="AZ163" s="91"/>
      <c r="BA163" s="91"/>
      <c r="BB163" s="91"/>
      <c r="BC163" s="91"/>
      <c r="BD163" s="91"/>
      <c r="BE163" s="91"/>
      <c r="BF163" s="91"/>
      <c r="BG163" s="91"/>
      <c r="BH163" s="91"/>
      <c r="BI163" s="91"/>
      <c r="BJ163" s="91"/>
      <c r="BK163" s="91"/>
      <c r="BL163" s="91"/>
      <c r="BM163" s="91"/>
      <c r="BN163" s="91"/>
      <c r="BO163" s="91"/>
      <c r="BP163" s="91"/>
      <c r="BQ163" s="91"/>
      <c r="BR163" s="91"/>
      <c r="BS163" s="91"/>
      <c r="BT163" s="91"/>
      <c r="BU163" s="91"/>
      <c r="BV163" s="91"/>
      <c r="BW163" s="91"/>
      <c r="BX163" s="91"/>
      <c r="BY163" s="91"/>
      <c r="BZ163" s="91"/>
      <c r="CA163" s="91"/>
      <c r="CB163" s="91"/>
      <c r="CC163" s="91"/>
      <c r="CD163" s="91"/>
      <c r="CE163" s="91"/>
      <c r="CF163" s="91"/>
      <c r="CG163" s="91"/>
      <c r="CH163" s="91"/>
      <c r="CI163" s="91"/>
      <c r="CJ163" s="91"/>
      <c r="CK163" s="91"/>
      <c r="CL163" s="91"/>
      <c r="CM163" s="91"/>
      <c r="CN163" s="91"/>
    </row>
    <row r="164" spans="2:92" ht="13.5" customHeight="1" thickBot="1">
      <c r="B164" s="2126" t="s">
        <v>278</v>
      </c>
      <c r="C164" s="2262"/>
      <c r="D164" s="2384"/>
      <c r="E164" s="985" t="s">
        <v>254</v>
      </c>
      <c r="F164" s="2302"/>
      <c r="G164" s="45"/>
      <c r="H164" s="38"/>
      <c r="I164" s="283" t="s">
        <v>253</v>
      </c>
      <c r="J164" s="2385"/>
      <c r="K164" s="226" t="s">
        <v>94</v>
      </c>
      <c r="L164" s="2156"/>
      <c r="M164" s="1440"/>
      <c r="N164" s="164"/>
      <c r="O164" s="91"/>
      <c r="P164" s="91"/>
      <c r="Q164" s="791"/>
      <c r="R164" s="91"/>
      <c r="S164" s="91"/>
      <c r="T164" s="83"/>
      <c r="U164" s="1438"/>
      <c r="V164" s="1440"/>
      <c r="W164" s="91"/>
      <c r="X164" s="91"/>
      <c r="Y164" s="91"/>
      <c r="Z164" s="91"/>
      <c r="AA164" s="91"/>
      <c r="AB164" s="91"/>
      <c r="AC164" s="663"/>
      <c r="AD164" s="91"/>
      <c r="AE164" s="663"/>
      <c r="AF164" s="91"/>
      <c r="AG164" s="663"/>
      <c r="AH164" s="91"/>
      <c r="AI164" s="663"/>
      <c r="AJ164" s="91"/>
      <c r="AK164" s="207"/>
      <c r="AL164" s="209"/>
      <c r="AM164" s="91"/>
      <c r="AN164" s="91"/>
      <c r="AO164" s="91"/>
      <c r="AP164" s="91"/>
      <c r="AQ164" s="91"/>
      <c r="AR164" s="91"/>
      <c r="AS164" s="91"/>
      <c r="AT164" s="91"/>
      <c r="AU164" s="87"/>
      <c r="AV164" s="87"/>
      <c r="AW164" s="91"/>
      <c r="AX164" s="213"/>
      <c r="AY164" s="213"/>
      <c r="AZ164" s="91"/>
      <c r="BA164" s="91"/>
      <c r="BB164" s="91"/>
      <c r="BC164" s="91"/>
      <c r="BD164" s="91"/>
      <c r="BE164" s="91"/>
      <c r="BF164" s="91"/>
      <c r="BG164" s="91"/>
      <c r="BH164" s="91"/>
      <c r="BI164" s="91"/>
      <c r="BJ164" s="91"/>
      <c r="BK164" s="91"/>
      <c r="BL164" s="91"/>
      <c r="BM164" s="91"/>
      <c r="BN164" s="91"/>
      <c r="BO164" s="91"/>
      <c r="BP164" s="91"/>
      <c r="BQ164" s="91"/>
      <c r="BR164" s="91"/>
      <c r="BS164" s="91"/>
      <c r="BT164" s="91"/>
      <c r="BU164" s="91"/>
      <c r="BV164" s="91"/>
      <c r="BW164" s="91"/>
      <c r="BX164" s="91"/>
      <c r="BY164" s="91"/>
      <c r="BZ164" s="91"/>
      <c r="CA164" s="91"/>
      <c r="CB164" s="91"/>
      <c r="CC164" s="91"/>
      <c r="CD164" s="91"/>
      <c r="CE164" s="91"/>
      <c r="CF164" s="91"/>
      <c r="CG164" s="91"/>
      <c r="CH164" s="91"/>
      <c r="CI164" s="91"/>
      <c r="CJ164" s="91"/>
      <c r="CK164" s="91"/>
      <c r="CL164" s="91"/>
      <c r="CM164" s="91"/>
      <c r="CN164" s="91"/>
    </row>
    <row r="165" spans="2:92" ht="15.75" customHeight="1" thickBot="1">
      <c r="B165" s="2130"/>
      <c r="C165" s="2131" t="s">
        <v>172</v>
      </c>
      <c r="D165" s="2123"/>
      <c r="E165" s="169" t="s">
        <v>118</v>
      </c>
      <c r="F165" s="2304" t="s">
        <v>119</v>
      </c>
      <c r="G165" s="169" t="s">
        <v>118</v>
      </c>
      <c r="H165" s="2296" t="s">
        <v>119</v>
      </c>
      <c r="I165" s="221" t="s">
        <v>118</v>
      </c>
      <c r="J165" s="2368" t="s">
        <v>119</v>
      </c>
      <c r="K165" s="202" t="s">
        <v>118</v>
      </c>
      <c r="L165" s="2368" t="s">
        <v>119</v>
      </c>
      <c r="M165" s="209"/>
      <c r="N165" s="91"/>
      <c r="O165" s="204"/>
      <c r="P165" s="91"/>
      <c r="Q165" s="91"/>
      <c r="R165" s="91"/>
      <c r="S165" s="100"/>
      <c r="T165" s="91"/>
      <c r="U165" s="91"/>
      <c r="V165" s="91"/>
      <c r="W165" s="91"/>
      <c r="X165" s="91"/>
      <c r="Y165" s="91"/>
      <c r="Z165" s="91"/>
      <c r="AA165" s="91"/>
      <c r="AB165" s="509"/>
      <c r="AC165" s="663"/>
      <c r="AD165" s="91"/>
      <c r="AE165" s="663"/>
      <c r="AF165" s="91"/>
      <c r="AG165" s="663"/>
      <c r="AH165" s="91"/>
      <c r="AI165" s="663"/>
      <c r="AJ165" s="91"/>
      <c r="AK165" s="207"/>
      <c r="AL165" s="302"/>
      <c r="AM165" s="207"/>
      <c r="AN165" s="302"/>
      <c r="AO165" s="91"/>
      <c r="AP165" s="89"/>
      <c r="AQ165" s="204"/>
      <c r="AR165" s="91"/>
      <c r="AS165" s="91"/>
      <c r="AT165" s="91"/>
      <c r="AU165" s="87"/>
      <c r="AV165" s="87"/>
      <c r="AW165" s="91"/>
      <c r="AX165" s="87"/>
      <c r="AY165" s="87"/>
      <c r="AZ165" s="91"/>
      <c r="BA165" s="91"/>
      <c r="BB165" s="91"/>
      <c r="BC165" s="91"/>
      <c r="BD165" s="91"/>
      <c r="BE165" s="91"/>
      <c r="BF165" s="91"/>
      <c r="BG165" s="91"/>
      <c r="BH165" s="91"/>
      <c r="BI165" s="91"/>
      <c r="BJ165" s="91"/>
      <c r="BK165" s="91"/>
      <c r="BL165" s="91"/>
      <c r="BM165" s="91"/>
      <c r="BN165" s="91"/>
      <c r="BO165" s="91"/>
      <c r="BP165" s="91"/>
      <c r="BQ165" s="91"/>
      <c r="BR165" s="91"/>
      <c r="BS165" s="91"/>
      <c r="BT165" s="91"/>
      <c r="BU165" s="91"/>
      <c r="BV165" s="91"/>
      <c r="BW165" s="91"/>
      <c r="BX165" s="91"/>
      <c r="BY165" s="91"/>
      <c r="BZ165" s="91"/>
      <c r="CA165" s="91"/>
      <c r="CB165" s="91"/>
      <c r="CC165" s="91"/>
      <c r="CD165" s="91"/>
      <c r="CE165" s="91"/>
      <c r="CF165" s="91"/>
      <c r="CG165" s="91"/>
      <c r="CH165" s="91"/>
      <c r="CI165" s="91"/>
      <c r="CJ165" s="91"/>
      <c r="CK165" s="91"/>
      <c r="CL165" s="91"/>
      <c r="CM165" s="91"/>
      <c r="CN165" s="91"/>
    </row>
    <row r="166" spans="2:92" ht="16.5" customHeight="1">
      <c r="B166" s="2241" t="s">
        <v>372</v>
      </c>
      <c r="C166" s="2386" t="s">
        <v>279</v>
      </c>
      <c r="D166" s="2217" t="s">
        <v>603</v>
      </c>
      <c r="E166" s="78" t="s">
        <v>95</v>
      </c>
      <c r="F166" s="2339">
        <v>180</v>
      </c>
      <c r="G166" s="291" t="s">
        <v>96</v>
      </c>
      <c r="H166" s="2387">
        <v>7.8</v>
      </c>
      <c r="I166" s="2388" t="s">
        <v>229</v>
      </c>
      <c r="J166" s="2389">
        <v>25</v>
      </c>
      <c r="K166" s="78" t="s">
        <v>97</v>
      </c>
      <c r="L166" s="2330">
        <v>2</v>
      </c>
      <c r="M166" s="1468"/>
      <c r="N166" s="91"/>
      <c r="O166" s="1438"/>
      <c r="P166" s="91"/>
      <c r="Q166" s="91"/>
      <c r="R166" s="87"/>
      <c r="S166" s="91"/>
      <c r="T166" s="91"/>
      <c r="U166" s="91"/>
      <c r="V166" s="91"/>
      <c r="W166" s="91"/>
      <c r="X166" s="91"/>
      <c r="Y166" s="91"/>
      <c r="Z166" s="91"/>
      <c r="AA166" s="91"/>
      <c r="AB166" s="97"/>
      <c r="AC166" s="663"/>
      <c r="AD166" s="114"/>
      <c r="AE166" s="91"/>
      <c r="AF166" s="114"/>
      <c r="AG166" s="663"/>
      <c r="AH166" s="91"/>
      <c r="AI166" s="663"/>
      <c r="AJ166" s="89"/>
      <c r="AK166" s="90"/>
      <c r="AL166" s="128"/>
      <c r="AM166" s="558"/>
      <c r="AN166" s="301"/>
      <c r="AO166" s="91"/>
      <c r="AP166" s="91"/>
      <c r="AQ166" s="91"/>
      <c r="AR166" s="91"/>
      <c r="AS166" s="91"/>
      <c r="AT166" s="91"/>
      <c r="AU166" s="172"/>
      <c r="AV166" s="91"/>
      <c r="AW166" s="91"/>
      <c r="AX166" s="91"/>
      <c r="AY166" s="91"/>
      <c r="AZ166" s="91"/>
      <c r="BA166" s="91"/>
      <c r="BB166" s="91"/>
      <c r="BC166" s="91"/>
      <c r="BD166" s="91"/>
      <c r="BE166" s="91"/>
      <c r="BF166" s="91"/>
      <c r="BG166" s="91"/>
      <c r="BH166" s="91"/>
      <c r="BI166" s="91"/>
      <c r="BJ166" s="91"/>
      <c r="BK166" s="91"/>
      <c r="BL166" s="91"/>
      <c r="BM166" s="91"/>
      <c r="BN166" s="91"/>
      <c r="BO166" s="91"/>
      <c r="BP166" s="91"/>
      <c r="BQ166" s="91"/>
      <c r="BR166" s="91"/>
      <c r="BS166" s="91"/>
      <c r="BT166" s="91"/>
      <c r="BU166" s="91"/>
      <c r="BV166" s="91"/>
      <c r="BW166" s="91"/>
      <c r="BX166" s="91"/>
      <c r="BY166" s="91"/>
      <c r="BZ166" s="91"/>
      <c r="CA166" s="91"/>
      <c r="CB166" s="91"/>
      <c r="CC166" s="91"/>
      <c r="CD166" s="91"/>
      <c r="CE166" s="91"/>
      <c r="CF166" s="91"/>
      <c r="CG166" s="91"/>
      <c r="CH166" s="91"/>
      <c r="CI166" s="91"/>
      <c r="CJ166" s="91"/>
      <c r="CK166" s="91"/>
      <c r="CL166" s="91"/>
      <c r="CM166" s="91"/>
      <c r="CN166" s="91"/>
    </row>
    <row r="167" spans="2:92" ht="18" customHeight="1" thickBot="1">
      <c r="B167" s="2213"/>
      <c r="C167" s="2390" t="s">
        <v>280</v>
      </c>
      <c r="D167" s="2391"/>
      <c r="E167" s="1803" t="s">
        <v>80</v>
      </c>
      <c r="F167" s="2341">
        <v>15.6</v>
      </c>
      <c r="G167" s="1814" t="s">
        <v>99</v>
      </c>
      <c r="H167" s="2392">
        <v>7.8</v>
      </c>
      <c r="J167" s="2323"/>
      <c r="K167" s="281" t="s">
        <v>176</v>
      </c>
      <c r="L167" s="2288">
        <v>66</v>
      </c>
      <c r="M167" s="129"/>
      <c r="N167" s="91"/>
      <c r="O167" s="1444"/>
      <c r="P167" s="1444"/>
      <c r="Q167" s="1439"/>
      <c r="R167" s="91"/>
      <c r="S167" s="1444"/>
      <c r="T167" s="1444"/>
      <c r="U167" s="1439"/>
      <c r="V167" s="91"/>
      <c r="W167" s="1444"/>
      <c r="X167" s="1444"/>
      <c r="Y167" s="1439"/>
      <c r="Z167" s="91"/>
      <c r="AA167" s="91"/>
      <c r="AB167" s="97"/>
      <c r="AC167" s="663"/>
      <c r="AD167" s="114"/>
      <c r="AE167" s="91"/>
      <c r="AF167" s="114"/>
      <c r="AG167" s="91"/>
      <c r="AH167" s="91"/>
      <c r="AI167" s="663"/>
      <c r="AJ167" s="89"/>
      <c r="AK167" s="90"/>
      <c r="AL167" s="128"/>
      <c r="AM167" s="164"/>
      <c r="AN167" s="301"/>
      <c r="AO167" s="91"/>
      <c r="AP167" s="91"/>
      <c r="AQ167" s="91"/>
      <c r="AR167" s="91"/>
      <c r="AS167" s="91"/>
      <c r="AT167" s="91"/>
      <c r="AU167" s="87"/>
      <c r="AV167" s="86"/>
      <c r="AW167" s="91"/>
      <c r="AX167" s="91"/>
      <c r="AY167" s="91"/>
      <c r="AZ167" s="91"/>
      <c r="BA167" s="91"/>
      <c r="BB167" s="91"/>
      <c r="BC167" s="91"/>
      <c r="BD167" s="91"/>
      <c r="BE167" s="91"/>
      <c r="BF167" s="91"/>
      <c r="BG167" s="91"/>
      <c r="BH167" s="91"/>
      <c r="BI167" s="91"/>
      <c r="BJ167" s="91"/>
      <c r="BK167" s="91"/>
      <c r="BL167" s="91"/>
      <c r="BM167" s="91"/>
      <c r="BN167" s="91"/>
      <c r="BO167" s="91"/>
      <c r="BP167" s="91"/>
      <c r="BQ167" s="91"/>
      <c r="BR167" s="91"/>
      <c r="BS167" s="91"/>
      <c r="BT167" s="91"/>
      <c r="BU167" s="91"/>
      <c r="BV167" s="91"/>
      <c r="BW167" s="91"/>
      <c r="BX167" s="91"/>
      <c r="BY167" s="91"/>
      <c r="BZ167" s="91"/>
      <c r="CA167" s="91"/>
      <c r="CB167" s="91"/>
      <c r="CC167" s="91"/>
      <c r="CD167" s="91"/>
      <c r="CE167" s="91"/>
      <c r="CF167" s="91"/>
      <c r="CG167" s="91"/>
      <c r="CH167" s="91"/>
      <c r="CI167" s="91"/>
      <c r="CJ167" s="91"/>
      <c r="CK167" s="91"/>
      <c r="CL167" s="91"/>
      <c r="CM167" s="91"/>
      <c r="CN167" s="91"/>
    </row>
    <row r="168" spans="2:92" ht="18" customHeight="1" thickBot="1">
      <c r="B168" s="2218" t="s">
        <v>433</v>
      </c>
      <c r="C168" s="1879" t="s">
        <v>253</v>
      </c>
      <c r="D168" s="2393">
        <v>25</v>
      </c>
      <c r="E168" s="1803" t="s">
        <v>60</v>
      </c>
      <c r="F168" s="2341">
        <v>15.6</v>
      </c>
      <c r="G168" s="1813" t="s">
        <v>255</v>
      </c>
      <c r="H168" s="2394">
        <v>10</v>
      </c>
      <c r="I168" s="2155" t="s">
        <v>691</v>
      </c>
      <c r="J168" s="2156"/>
      <c r="K168" s="1803" t="s">
        <v>60</v>
      </c>
      <c r="L168" s="1870">
        <v>11</v>
      </c>
      <c r="M168" s="129"/>
      <c r="N168" s="91"/>
      <c r="O168" s="114"/>
      <c r="P168" s="164"/>
      <c r="Q168" s="663"/>
      <c r="R168" s="91"/>
      <c r="S168" s="91"/>
      <c r="T168" s="164"/>
      <c r="U168" s="91"/>
      <c r="V168" s="91"/>
      <c r="W168" s="87"/>
      <c r="X168" s="164"/>
      <c r="Y168" s="663"/>
      <c r="Z168" s="91"/>
      <c r="AA168" s="91"/>
      <c r="AB168" s="97"/>
      <c r="AC168" s="663"/>
      <c r="AD168" s="114"/>
      <c r="AE168" s="91"/>
      <c r="AF168" s="114"/>
      <c r="AG168" s="91"/>
      <c r="AH168" s="86"/>
      <c r="AI168" s="663"/>
      <c r="AJ168" s="86"/>
      <c r="AK168" s="110"/>
      <c r="AL168" s="128"/>
      <c r="AM168" s="164"/>
      <c r="AN168" s="301"/>
      <c r="AO168" s="91"/>
      <c r="AP168" s="91"/>
      <c r="AQ168" s="91"/>
      <c r="AR168" s="91"/>
      <c r="AS168" s="91"/>
      <c r="AT168" s="91"/>
      <c r="AU168" s="87"/>
      <c r="AV168" s="86"/>
      <c r="AW168" s="91"/>
      <c r="AX168" s="91"/>
      <c r="AY168" s="91"/>
      <c r="AZ168" s="91"/>
      <c r="BA168" s="91"/>
      <c r="BB168" s="91"/>
      <c r="BC168" s="91"/>
      <c r="BD168" s="91"/>
      <c r="BE168" s="91"/>
      <c r="BF168" s="91"/>
      <c r="BG168" s="91"/>
      <c r="BH168" s="91"/>
      <c r="BI168" s="91"/>
      <c r="BJ168" s="91"/>
      <c r="BK168" s="91"/>
      <c r="BL168" s="91"/>
      <c r="BM168" s="91"/>
      <c r="BN168" s="91"/>
      <c r="BO168" s="91"/>
      <c r="BP168" s="91"/>
      <c r="BQ168" s="91"/>
      <c r="BR168" s="91"/>
      <c r="BS168" s="91"/>
      <c r="BT168" s="91"/>
      <c r="BU168" s="91"/>
      <c r="BV168" s="91"/>
      <c r="BW168" s="91"/>
      <c r="BX168" s="91"/>
      <c r="BY168" s="91"/>
      <c r="BZ168" s="91"/>
      <c r="CA168" s="91"/>
      <c r="CB168" s="91"/>
      <c r="CC168" s="91"/>
      <c r="CD168" s="91"/>
      <c r="CE168" s="91"/>
      <c r="CF168" s="91"/>
      <c r="CG168" s="91"/>
      <c r="CH168" s="91"/>
      <c r="CI168" s="91"/>
      <c r="CJ168" s="91"/>
      <c r="CK168" s="91"/>
      <c r="CL168" s="91"/>
      <c r="CM168" s="91"/>
      <c r="CN168" s="91"/>
    </row>
    <row r="169" spans="2:92" ht="16.5" customHeight="1" thickBot="1">
      <c r="B169" s="1964" t="s">
        <v>418</v>
      </c>
      <c r="C169" s="1879" t="s">
        <v>94</v>
      </c>
      <c r="D169" s="2148">
        <v>200</v>
      </c>
      <c r="E169" s="1803" t="s">
        <v>269</v>
      </c>
      <c r="F169" s="2341">
        <v>7.8</v>
      </c>
      <c r="G169" s="2395"/>
      <c r="H169" s="158"/>
      <c r="I169" s="169" t="s">
        <v>118</v>
      </c>
      <c r="J169" s="2337" t="s">
        <v>119</v>
      </c>
      <c r="K169" s="1803" t="s">
        <v>176</v>
      </c>
      <c r="L169" s="1870">
        <v>145</v>
      </c>
      <c r="M169" s="129"/>
      <c r="N169" s="91"/>
      <c r="O169" s="114"/>
      <c r="P169" s="164"/>
      <c r="Q169" s="1450"/>
      <c r="R169" s="91"/>
      <c r="S169" s="1445"/>
      <c r="T169" s="164"/>
      <c r="U169" s="665"/>
      <c r="V169" s="91"/>
      <c r="W169" s="91"/>
      <c r="X169" s="91"/>
      <c r="Y169" s="91"/>
      <c r="Z169" s="91"/>
      <c r="AA169" s="91"/>
      <c r="AB169" s="97"/>
      <c r="AC169" s="663"/>
      <c r="AD169" s="114"/>
      <c r="AE169" s="91"/>
      <c r="AF169" s="114"/>
      <c r="AG169" s="91"/>
      <c r="AH169" s="86"/>
      <c r="AI169" s="663"/>
      <c r="AJ169" s="89"/>
      <c r="AK169" s="90"/>
      <c r="AL169" s="118"/>
      <c r="AM169" s="164"/>
      <c r="AN169" s="301"/>
      <c r="AO169" s="91"/>
      <c r="AP169" s="91"/>
      <c r="AQ169" s="91"/>
      <c r="AR169" s="92"/>
      <c r="AS169" s="93"/>
      <c r="AT169" s="86"/>
      <c r="AU169" s="87"/>
      <c r="AV169" s="86"/>
      <c r="AW169" s="91"/>
      <c r="AX169" s="91"/>
      <c r="AY169" s="91"/>
      <c r="AZ169" s="91"/>
      <c r="BA169" s="91"/>
      <c r="BB169" s="91"/>
      <c r="BC169" s="91"/>
      <c r="BD169" s="91"/>
      <c r="BE169" s="91"/>
      <c r="BF169" s="91"/>
      <c r="BG169" s="91"/>
      <c r="BH169" s="91"/>
      <c r="BI169" s="91"/>
      <c r="BJ169" s="91"/>
      <c r="BK169" s="91"/>
      <c r="BL169" s="91"/>
      <c r="BM169" s="91"/>
      <c r="BN169" s="91"/>
      <c r="BO169" s="91"/>
      <c r="BP169" s="91"/>
      <c r="BQ169" s="91"/>
      <c r="BR169" s="91"/>
      <c r="BS169" s="91"/>
      <c r="BT169" s="91"/>
      <c r="BU169" s="91"/>
      <c r="BV169" s="91"/>
      <c r="BW169" s="91"/>
      <c r="BX169" s="91"/>
      <c r="BY169" s="91"/>
      <c r="BZ169" s="91"/>
      <c r="CA169" s="91"/>
      <c r="CB169" s="91"/>
      <c r="CC169" s="91"/>
      <c r="CD169" s="91"/>
      <c r="CE169" s="91"/>
      <c r="CF169" s="91"/>
      <c r="CG169" s="91"/>
      <c r="CH169" s="91"/>
      <c r="CI169" s="91"/>
      <c r="CJ169" s="91"/>
      <c r="CK169" s="91"/>
      <c r="CL169" s="91"/>
      <c r="CM169" s="91"/>
      <c r="CN169" s="91"/>
    </row>
    <row r="170" spans="2:92" ht="14.25" customHeight="1" thickBot="1">
      <c r="B170" s="2167" t="s">
        <v>8</v>
      </c>
      <c r="C170" s="1879" t="s">
        <v>9</v>
      </c>
      <c r="D170" s="2393">
        <v>35</v>
      </c>
      <c r="E170" s="2289" t="s">
        <v>63</v>
      </c>
      <c r="F170" s="2379">
        <v>0.08</v>
      </c>
      <c r="G170" s="2395"/>
      <c r="H170" s="66"/>
      <c r="I170" s="77" t="s">
        <v>684</v>
      </c>
      <c r="J170" s="2141">
        <v>110</v>
      </c>
      <c r="K170" s="55"/>
      <c r="L170" s="66"/>
      <c r="M170" s="129"/>
      <c r="N170" s="91"/>
      <c r="O170" s="114"/>
      <c r="P170" s="164"/>
      <c r="Q170" s="663"/>
      <c r="R170" s="91"/>
      <c r="S170" s="1445"/>
      <c r="T170" s="164"/>
      <c r="U170" s="1466"/>
      <c r="V170" s="91"/>
      <c r="W170" s="106"/>
      <c r="X170" s="1444"/>
      <c r="Y170" s="1439"/>
      <c r="Z170" s="91"/>
      <c r="AA170" s="91"/>
      <c r="AB170" s="1445"/>
      <c r="AC170" s="665"/>
      <c r="AD170" s="114"/>
      <c r="AE170" s="663"/>
      <c r="AF170" s="114"/>
      <c r="AG170" s="91"/>
      <c r="AH170" s="89"/>
      <c r="AI170" s="663"/>
      <c r="AJ170" s="89"/>
      <c r="AK170" s="90"/>
      <c r="AL170" s="128"/>
      <c r="AM170" s="164"/>
      <c r="AN170" s="301"/>
      <c r="AO170" s="91"/>
      <c r="AP170" s="91"/>
      <c r="AQ170" s="91"/>
      <c r="AR170" s="87"/>
      <c r="AS170" s="86"/>
      <c r="AT170" s="86"/>
      <c r="AU170" s="87"/>
      <c r="AV170" s="86"/>
      <c r="AW170" s="91"/>
      <c r="AX170" s="91"/>
      <c r="AY170" s="91"/>
      <c r="AZ170" s="91"/>
      <c r="BA170" s="91"/>
      <c r="BB170" s="91"/>
      <c r="BC170" s="91"/>
      <c r="BD170" s="91"/>
      <c r="BE170" s="91"/>
      <c r="BF170" s="91"/>
      <c r="BG170" s="91"/>
      <c r="BH170" s="91"/>
      <c r="BI170" s="91"/>
      <c r="BJ170" s="91"/>
      <c r="BK170" s="91"/>
      <c r="BL170" s="91"/>
      <c r="BM170" s="91"/>
      <c r="BN170" s="91"/>
      <c r="BO170" s="91"/>
      <c r="BP170" s="91"/>
      <c r="BQ170" s="91"/>
      <c r="BR170" s="91"/>
      <c r="BS170" s="91"/>
      <c r="BT170" s="91"/>
      <c r="BU170" s="91"/>
      <c r="BV170" s="91"/>
      <c r="BW170" s="91"/>
      <c r="BX170" s="91"/>
      <c r="BY170" s="91"/>
      <c r="BZ170" s="91"/>
      <c r="CA170" s="91"/>
      <c r="CB170" s="91"/>
      <c r="CC170" s="91"/>
      <c r="CD170" s="91"/>
      <c r="CE170" s="91"/>
      <c r="CF170" s="91"/>
      <c r="CG170" s="91"/>
      <c r="CH170" s="91"/>
      <c r="CI170" s="91"/>
      <c r="CJ170" s="91"/>
      <c r="CK170" s="91"/>
      <c r="CL170" s="91"/>
      <c r="CM170" s="91"/>
      <c r="CN170" s="91"/>
    </row>
    <row r="171" spans="2:92" ht="17.25" customHeight="1" thickBot="1">
      <c r="B171" s="1881" t="s">
        <v>444</v>
      </c>
      <c r="C171" s="2367" t="s">
        <v>445</v>
      </c>
      <c r="D171" s="2393">
        <v>110</v>
      </c>
      <c r="E171" s="193" t="s">
        <v>83</v>
      </c>
      <c r="F171" s="2396">
        <v>7.8</v>
      </c>
      <c r="G171" s="309"/>
      <c r="H171" s="68"/>
      <c r="I171" s="1975" t="s">
        <v>661</v>
      </c>
      <c r="J171" s="48"/>
      <c r="K171" s="50"/>
      <c r="L171" s="68"/>
      <c r="M171" s="118"/>
      <c r="N171" s="91"/>
      <c r="O171" s="114"/>
      <c r="P171" s="164"/>
      <c r="Q171" s="1453"/>
      <c r="R171" s="91"/>
      <c r="S171" s="1445"/>
      <c r="T171" s="164"/>
      <c r="U171" s="1466"/>
      <c r="V171" s="91"/>
      <c r="W171" s="114"/>
      <c r="X171" s="1447"/>
      <c r="Y171" s="663"/>
      <c r="Z171" s="91"/>
      <c r="AA171" s="91"/>
      <c r="AB171" s="1445"/>
      <c r="AC171" s="1446"/>
      <c r="AD171" s="87"/>
      <c r="AE171" s="91"/>
      <c r="AF171" s="114"/>
      <c r="AG171" s="91"/>
      <c r="AH171" s="89"/>
      <c r="AI171" s="663"/>
      <c r="AJ171" s="1485"/>
      <c r="AK171" s="1486"/>
      <c r="AL171" s="128"/>
      <c r="AM171" s="164"/>
      <c r="AN171" s="301"/>
      <c r="AO171" s="91"/>
      <c r="AP171" s="91"/>
      <c r="AQ171" s="91"/>
      <c r="AR171" s="87"/>
      <c r="AS171" s="86"/>
      <c r="AT171" s="86"/>
      <c r="AU171" s="92"/>
      <c r="AV171" s="93"/>
      <c r="AW171" s="91"/>
      <c r="AX171" s="91"/>
      <c r="AY171" s="91"/>
      <c r="AZ171" s="91"/>
      <c r="BA171" s="91"/>
      <c r="BB171" s="91"/>
      <c r="BC171" s="91"/>
      <c r="BD171" s="91"/>
      <c r="BE171" s="91"/>
      <c r="BF171" s="91"/>
      <c r="BG171" s="91"/>
      <c r="BH171" s="91"/>
      <c r="BI171" s="91"/>
      <c r="BJ171" s="91"/>
      <c r="BK171" s="91"/>
      <c r="BL171" s="91"/>
      <c r="BM171" s="91"/>
      <c r="BN171" s="91"/>
      <c r="BO171" s="91"/>
      <c r="BP171" s="91"/>
      <c r="BQ171" s="91"/>
      <c r="BR171" s="91"/>
      <c r="BS171" s="91"/>
      <c r="BT171" s="91"/>
      <c r="BU171" s="91"/>
      <c r="BV171" s="91"/>
      <c r="BW171" s="91"/>
      <c r="BX171" s="91"/>
      <c r="BY171" s="91"/>
      <c r="BZ171" s="91"/>
      <c r="CA171" s="91"/>
      <c r="CB171" s="91"/>
      <c r="CC171" s="91"/>
      <c r="CD171" s="91"/>
      <c r="CE171" s="91"/>
      <c r="CF171" s="91"/>
      <c r="CG171" s="91"/>
      <c r="CH171" s="91"/>
      <c r="CI171" s="91"/>
      <c r="CJ171" s="91"/>
      <c r="CK171" s="91"/>
      <c r="CL171" s="91"/>
      <c r="CM171" s="91"/>
      <c r="CN171" s="91"/>
    </row>
    <row r="172" spans="2:92" ht="15.75" customHeight="1" thickBot="1">
      <c r="B172" s="767" t="s">
        <v>425</v>
      </c>
      <c r="C172" s="2305"/>
      <c r="D172" s="2335">
        <f>D168+D169+D170+D171+195+10</f>
        <v>575</v>
      </c>
      <c r="E172" s="2397" t="s">
        <v>200</v>
      </c>
      <c r="F172" s="2398"/>
      <c r="G172" s="2399" t="s">
        <v>640</v>
      </c>
      <c r="H172" s="2202"/>
      <c r="I172" s="1976" t="s">
        <v>662</v>
      </c>
      <c r="J172" s="2163"/>
      <c r="K172" s="2338" t="s">
        <v>698</v>
      </c>
      <c r="L172" s="2273"/>
      <c r="M172" s="129"/>
      <c r="N172" s="164"/>
      <c r="O172" s="87"/>
      <c r="P172" s="1448"/>
      <c r="Q172" s="666"/>
      <c r="R172" s="91"/>
      <c r="S172" s="1445"/>
      <c r="T172" s="164"/>
      <c r="U172" s="665"/>
      <c r="V172" s="91"/>
      <c r="W172" s="87"/>
      <c r="X172" s="106"/>
      <c r="Y172" s="89"/>
      <c r="Z172" s="91"/>
      <c r="AA172" s="91"/>
      <c r="AB172" s="97"/>
      <c r="AC172" s="665"/>
      <c r="AD172" s="114"/>
      <c r="AE172" s="91"/>
      <c r="AF172" s="114"/>
      <c r="AG172" s="91"/>
      <c r="AH172" s="89"/>
      <c r="AI172" s="663"/>
      <c r="AJ172" s="92"/>
      <c r="AK172" s="93"/>
      <c r="AL172" s="128"/>
      <c r="AM172" s="164"/>
      <c r="AN172" s="301"/>
      <c r="AO172" s="91"/>
      <c r="AP172" s="91"/>
      <c r="AQ172" s="91"/>
      <c r="AR172" s="284"/>
      <c r="AS172" s="90"/>
      <c r="AT172" s="118"/>
      <c r="AU172" s="92"/>
      <c r="AV172" s="93"/>
      <c r="AW172" s="91"/>
      <c r="AX172" s="91"/>
      <c r="AY172" s="91"/>
      <c r="AZ172" s="91"/>
      <c r="BA172" s="91"/>
      <c r="BB172" s="91"/>
      <c r="BC172" s="91"/>
      <c r="BD172" s="91"/>
      <c r="BE172" s="91"/>
      <c r="BF172" s="91"/>
      <c r="BG172" s="91"/>
      <c r="BH172" s="91"/>
      <c r="BI172" s="91"/>
      <c r="BJ172" s="91"/>
      <c r="BK172" s="91"/>
      <c r="BL172" s="91"/>
      <c r="BM172" s="91"/>
      <c r="BN172" s="91"/>
      <c r="BO172" s="91"/>
      <c r="BP172" s="91"/>
      <c r="BQ172" s="91"/>
      <c r="BR172" s="91"/>
      <c r="BS172" s="91"/>
      <c r="BT172" s="91"/>
      <c r="BU172" s="91"/>
      <c r="BV172" s="91"/>
      <c r="BW172" s="91"/>
      <c r="BX172" s="91"/>
      <c r="BY172" s="91"/>
      <c r="BZ172" s="91"/>
      <c r="CA172" s="91"/>
      <c r="CB172" s="91"/>
      <c r="CC172" s="91"/>
      <c r="CD172" s="91"/>
      <c r="CE172" s="91"/>
      <c r="CF172" s="91"/>
      <c r="CG172" s="91"/>
      <c r="CH172" s="91"/>
      <c r="CI172" s="91"/>
      <c r="CJ172" s="91"/>
      <c r="CK172" s="91"/>
      <c r="CL172" s="91"/>
      <c r="CM172" s="91"/>
      <c r="CN172" s="91"/>
    </row>
    <row r="173" spans="2:92" ht="15.75" customHeight="1" thickBot="1">
      <c r="B173" s="2130"/>
      <c r="C173" s="2131" t="s">
        <v>152</v>
      </c>
      <c r="D173" s="2123"/>
      <c r="E173" s="489" t="s">
        <v>620</v>
      </c>
      <c r="F173" s="2400"/>
      <c r="G173" s="169" t="s">
        <v>118</v>
      </c>
      <c r="H173" s="2304" t="s">
        <v>119</v>
      </c>
      <c r="I173" s="169" t="s">
        <v>118</v>
      </c>
      <c r="J173" s="2296" t="s">
        <v>119</v>
      </c>
      <c r="K173" s="221" t="s">
        <v>118</v>
      </c>
      <c r="L173" s="2368" t="s">
        <v>119</v>
      </c>
      <c r="M173" s="129"/>
      <c r="N173" s="91"/>
      <c r="O173" s="114"/>
      <c r="P173" s="164"/>
      <c r="Q173" s="663"/>
      <c r="R173" s="91"/>
      <c r="S173" s="1445"/>
      <c r="T173" s="670"/>
      <c r="U173" s="1452"/>
      <c r="V173" s="91"/>
      <c r="W173" s="89"/>
      <c r="X173" s="106"/>
      <c r="Y173" s="663"/>
      <c r="Z173" s="91"/>
      <c r="AA173" s="91"/>
      <c r="AB173" s="1445"/>
      <c r="AC173" s="91"/>
      <c r="AD173" s="114"/>
      <c r="AE173" s="91"/>
      <c r="AF173" s="114"/>
      <c r="AG173" s="91"/>
      <c r="AH173" s="87"/>
      <c r="AI173" s="663"/>
      <c r="AJ173" s="87"/>
      <c r="AK173" s="86"/>
      <c r="AL173" s="123"/>
      <c r="AM173" s="164"/>
      <c r="AN173" s="301"/>
      <c r="AO173" s="91"/>
      <c r="AP173" s="91"/>
      <c r="AQ173" s="91"/>
      <c r="AR173" s="148"/>
      <c r="AS173" s="207"/>
      <c r="AT173" s="209"/>
      <c r="AU173" s="91"/>
      <c r="AV173" s="87"/>
      <c r="AW173" s="91"/>
      <c r="AX173" s="91"/>
      <c r="AY173" s="91"/>
      <c r="AZ173" s="91"/>
      <c r="BA173" s="91"/>
      <c r="BB173" s="91"/>
      <c r="BC173" s="91"/>
      <c r="BD173" s="91"/>
      <c r="BE173" s="91"/>
      <c r="BF173" s="91"/>
      <c r="BG173" s="91"/>
      <c r="BH173" s="91"/>
      <c r="BI173" s="91"/>
      <c r="BJ173" s="91"/>
      <c r="BK173" s="91"/>
      <c r="BL173" s="91"/>
      <c r="BM173" s="91"/>
      <c r="BN173" s="91"/>
      <c r="BO173" s="91"/>
      <c r="BP173" s="91"/>
      <c r="BQ173" s="91"/>
      <c r="BR173" s="91"/>
      <c r="BS173" s="91"/>
      <c r="BT173" s="91"/>
      <c r="BU173" s="91"/>
      <c r="BV173" s="91"/>
      <c r="BW173" s="91"/>
      <c r="BX173" s="91"/>
      <c r="BY173" s="91"/>
      <c r="BZ173" s="91"/>
      <c r="CA173" s="91"/>
      <c r="CB173" s="91"/>
      <c r="CC173" s="91"/>
      <c r="CD173" s="91"/>
      <c r="CE173" s="91"/>
      <c r="CF173" s="91"/>
      <c r="CG173" s="91"/>
      <c r="CH173" s="91"/>
      <c r="CI173" s="91"/>
      <c r="CJ173" s="91"/>
      <c r="CK173" s="91"/>
      <c r="CL173" s="91"/>
      <c r="CM173" s="91"/>
      <c r="CN173" s="91"/>
    </row>
    <row r="174" spans="2:92" ht="17.25" customHeight="1" thickBot="1">
      <c r="B174" s="1985" t="s">
        <v>406</v>
      </c>
      <c r="C174" s="171" t="s">
        <v>407</v>
      </c>
      <c r="D174" s="198">
        <v>60</v>
      </c>
      <c r="E174" s="169" t="s">
        <v>118</v>
      </c>
      <c r="F174" s="2304" t="s">
        <v>119</v>
      </c>
      <c r="G174" s="78" t="s">
        <v>112</v>
      </c>
      <c r="H174" s="2401">
        <v>158.4</v>
      </c>
      <c r="I174" s="78" t="s">
        <v>151</v>
      </c>
      <c r="J174" s="2402">
        <v>124</v>
      </c>
      <c r="K174" s="78" t="s">
        <v>120</v>
      </c>
      <c r="L174" s="2234">
        <v>30</v>
      </c>
      <c r="M174" s="118"/>
      <c r="N174" s="91"/>
      <c r="O174" s="114"/>
      <c r="P174" s="164"/>
      <c r="Q174" s="663"/>
      <c r="R174" s="91"/>
      <c r="S174" s="114"/>
      <c r="T174" s="164"/>
      <c r="U174" s="1469"/>
      <c r="V174" s="91"/>
      <c r="W174" s="89"/>
      <c r="X174" s="106"/>
      <c r="Y174" s="663"/>
      <c r="Z174" s="91"/>
      <c r="AA174" s="91"/>
      <c r="AB174" s="1445"/>
      <c r="AC174" s="1466"/>
      <c r="AD174" s="206"/>
      <c r="AE174" s="91"/>
      <c r="AF174" s="114"/>
      <c r="AG174" s="663"/>
      <c r="AH174" s="87"/>
      <c r="AI174" s="663"/>
      <c r="AJ174" s="213"/>
      <c r="AK174" s="90"/>
      <c r="AL174" s="91"/>
      <c r="AM174" s="1448"/>
      <c r="AN174" s="301"/>
      <c r="AO174" s="91"/>
      <c r="AP174" s="91"/>
      <c r="AQ174" s="91"/>
      <c r="AR174" s="87"/>
      <c r="AS174" s="86"/>
      <c r="AT174" s="123"/>
      <c r="AU174" s="91"/>
      <c r="AV174" s="116"/>
      <c r="AW174" s="91"/>
      <c r="AX174" s="91"/>
      <c r="AY174" s="91"/>
      <c r="AZ174" s="91"/>
      <c r="BA174" s="91"/>
      <c r="BB174" s="91"/>
      <c r="BC174" s="91"/>
      <c r="BD174" s="91"/>
      <c r="BE174" s="91"/>
      <c r="BF174" s="91"/>
      <c r="BG174" s="91"/>
      <c r="BH174" s="91"/>
      <c r="BI174" s="91"/>
      <c r="BJ174" s="91"/>
      <c r="BK174" s="91"/>
      <c r="BL174" s="91"/>
      <c r="BM174" s="91"/>
      <c r="BN174" s="91"/>
      <c r="BO174" s="91"/>
      <c r="BP174" s="91"/>
      <c r="BQ174" s="91"/>
      <c r="BR174" s="91"/>
      <c r="BS174" s="91"/>
      <c r="BT174" s="91"/>
      <c r="BU174" s="91"/>
      <c r="BV174" s="91"/>
      <c r="BW174" s="91"/>
      <c r="BX174" s="91"/>
      <c r="BY174" s="91"/>
      <c r="BZ174" s="91"/>
      <c r="CA174" s="91"/>
      <c r="CB174" s="91"/>
      <c r="CC174" s="91"/>
      <c r="CD174" s="91"/>
      <c r="CE174" s="91"/>
      <c r="CF174" s="91"/>
      <c r="CG174" s="91"/>
      <c r="CH174" s="91"/>
      <c r="CI174" s="91"/>
      <c r="CJ174" s="91"/>
      <c r="CK174" s="91"/>
      <c r="CL174" s="91"/>
      <c r="CM174" s="91"/>
      <c r="CN174" s="91"/>
    </row>
    <row r="175" spans="2:92">
      <c r="B175" s="2436" t="s">
        <v>659</v>
      </c>
      <c r="C175" s="2181" t="s">
        <v>200</v>
      </c>
      <c r="D175" s="1973">
        <v>250</v>
      </c>
      <c r="E175" s="78" t="s">
        <v>302</v>
      </c>
      <c r="F175" s="2330">
        <v>40</v>
      </c>
      <c r="G175" s="1803" t="s">
        <v>81</v>
      </c>
      <c r="H175" s="2403">
        <v>27</v>
      </c>
      <c r="I175" s="1812" t="s">
        <v>213</v>
      </c>
      <c r="J175" s="2288">
        <v>3.84</v>
      </c>
      <c r="K175" s="1803" t="s">
        <v>60</v>
      </c>
      <c r="L175" s="2220">
        <v>10</v>
      </c>
      <c r="M175" s="123"/>
      <c r="N175" s="91"/>
      <c r="O175" s="206"/>
      <c r="P175" s="164"/>
      <c r="Q175" s="663"/>
      <c r="R175" s="91"/>
      <c r="S175" s="91"/>
      <c r="T175" s="91"/>
      <c r="U175" s="91"/>
      <c r="V175" s="91"/>
      <c r="W175" s="87"/>
      <c r="X175" s="106"/>
      <c r="Y175" s="91"/>
      <c r="Z175" s="91"/>
      <c r="AA175" s="91"/>
      <c r="AB175" s="1445"/>
      <c r="AC175" s="91"/>
      <c r="AD175" s="87"/>
      <c r="AE175" s="663"/>
      <c r="AF175" s="114"/>
      <c r="AG175" s="91"/>
      <c r="AH175" s="87"/>
      <c r="AI175" s="663"/>
      <c r="AJ175" s="87"/>
      <c r="AK175" s="86"/>
      <c r="AL175" s="123"/>
      <c r="AM175" s="164"/>
      <c r="AN175" s="301"/>
      <c r="AO175" s="91"/>
      <c r="AP175" s="91"/>
      <c r="AQ175" s="91"/>
      <c r="AR175" s="87"/>
      <c r="AS175" s="86"/>
      <c r="AT175" s="129"/>
      <c r="AU175" s="91"/>
      <c r="AV175" s="91"/>
      <c r="AW175" s="91"/>
      <c r="AX175" s="91"/>
      <c r="AY175" s="91"/>
      <c r="AZ175" s="91"/>
      <c r="BA175" s="91"/>
      <c r="BB175" s="91"/>
      <c r="BC175" s="91"/>
      <c r="BD175" s="91"/>
      <c r="BE175" s="91"/>
      <c r="BF175" s="91"/>
      <c r="BG175" s="91"/>
      <c r="BH175" s="91"/>
      <c r="BI175" s="91"/>
      <c r="BJ175" s="91"/>
      <c r="BK175" s="91"/>
      <c r="BL175" s="91"/>
      <c r="BM175" s="91"/>
      <c r="BN175" s="91"/>
      <c r="BO175" s="91"/>
      <c r="BP175" s="91"/>
      <c r="BQ175" s="91"/>
      <c r="BR175" s="91"/>
      <c r="BS175" s="91"/>
      <c r="BT175" s="91"/>
      <c r="BU175" s="91"/>
      <c r="BV175" s="91"/>
      <c r="BW175" s="91"/>
      <c r="BX175" s="91"/>
      <c r="BY175" s="91"/>
      <c r="BZ175" s="91"/>
      <c r="CA175" s="91"/>
      <c r="CB175" s="91"/>
      <c r="CC175" s="91"/>
      <c r="CD175" s="91"/>
      <c r="CE175" s="91"/>
      <c r="CF175" s="91"/>
      <c r="CG175" s="91"/>
      <c r="CH175" s="91"/>
      <c r="CI175" s="91"/>
      <c r="CJ175" s="91"/>
      <c r="CK175" s="91"/>
      <c r="CL175" s="91"/>
      <c r="CM175" s="91"/>
      <c r="CN175" s="91"/>
    </row>
    <row r="176" spans="2:92" ht="15" customHeight="1">
      <c r="B176" s="160"/>
      <c r="C176" s="969" t="s">
        <v>620</v>
      </c>
      <c r="D176" s="1902"/>
      <c r="E176" s="1803" t="s">
        <v>103</v>
      </c>
      <c r="F176" s="1870">
        <v>12.02</v>
      </c>
      <c r="G176" s="1803" t="s">
        <v>83</v>
      </c>
      <c r="H176" s="2403">
        <v>5.4</v>
      </c>
      <c r="I176" s="281" t="s">
        <v>214</v>
      </c>
      <c r="J176" s="1870">
        <v>1.1000000000000001</v>
      </c>
      <c r="K176" s="1803" t="s">
        <v>185</v>
      </c>
      <c r="L176" s="2220">
        <v>10</v>
      </c>
      <c r="M176" s="118"/>
      <c r="N176" s="91"/>
      <c r="O176" s="114"/>
      <c r="P176" s="1448"/>
      <c r="Q176" s="1470"/>
      <c r="R176" s="91"/>
      <c r="S176" s="91"/>
      <c r="T176" s="91"/>
      <c r="U176" s="91"/>
      <c r="V176" s="91"/>
      <c r="W176" s="87"/>
      <c r="X176" s="106"/>
      <c r="Y176" s="91"/>
      <c r="Z176" s="91"/>
      <c r="AA176" s="91"/>
      <c r="AB176" s="1445"/>
      <c r="AC176" s="91"/>
      <c r="AD176" s="639"/>
      <c r="AE176" s="663"/>
      <c r="AF176" s="114"/>
      <c r="AG176" s="663"/>
      <c r="AH176" s="87"/>
      <c r="AI176" s="663"/>
      <c r="AJ176" s="86"/>
      <c r="AK176" s="86"/>
      <c r="AL176" s="118"/>
      <c r="AM176" s="164"/>
      <c r="AN176" s="301"/>
      <c r="AO176" s="91"/>
      <c r="AP176" s="91"/>
      <c r="AQ176" s="91"/>
      <c r="AR176" s="87"/>
      <c r="AS176" s="86"/>
      <c r="AT176" s="129"/>
      <c r="AU176" s="87"/>
      <c r="AV176" s="91"/>
      <c r="AW176" s="91"/>
      <c r="AX176" s="91"/>
      <c r="AY176" s="91"/>
      <c r="AZ176" s="91"/>
      <c r="BA176" s="91"/>
      <c r="BB176" s="91"/>
      <c r="BC176" s="91"/>
      <c r="BD176" s="91"/>
      <c r="BE176" s="91"/>
      <c r="BF176" s="91"/>
      <c r="BG176" s="91"/>
      <c r="BH176" s="91"/>
      <c r="BI176" s="91"/>
      <c r="BJ176" s="91"/>
      <c r="BK176" s="91"/>
      <c r="BL176" s="91"/>
      <c r="BM176" s="91"/>
      <c r="BN176" s="91"/>
      <c r="BO176" s="91"/>
      <c r="BP176" s="91"/>
      <c r="BQ176" s="91"/>
      <c r="BR176" s="91"/>
      <c r="BS176" s="91"/>
      <c r="BT176" s="91"/>
      <c r="BU176" s="91"/>
      <c r="BV176" s="91"/>
      <c r="BW176" s="91"/>
      <c r="BX176" s="91"/>
      <c r="BY176" s="91"/>
      <c r="BZ176" s="91"/>
      <c r="CA176" s="91"/>
      <c r="CB176" s="91"/>
      <c r="CC176" s="91"/>
      <c r="CD176" s="91"/>
      <c r="CE176" s="91"/>
      <c r="CF176" s="91"/>
      <c r="CG176" s="91"/>
      <c r="CH176" s="91"/>
      <c r="CI176" s="91"/>
      <c r="CJ176" s="91"/>
      <c r="CK176" s="91"/>
      <c r="CL176" s="91"/>
      <c r="CM176" s="91"/>
      <c r="CN176" s="91"/>
    </row>
    <row r="177" spans="2:92">
      <c r="B177" s="2241" t="s">
        <v>550</v>
      </c>
      <c r="C177" s="1984" t="s">
        <v>639</v>
      </c>
      <c r="D177" s="222">
        <v>180</v>
      </c>
      <c r="E177" s="1803" t="s">
        <v>303</v>
      </c>
      <c r="F177" s="1870">
        <v>11.25</v>
      </c>
      <c r="G177" s="55"/>
      <c r="H177" s="66"/>
      <c r="I177" s="1803" t="s">
        <v>303</v>
      </c>
      <c r="J177" s="2288">
        <v>10</v>
      </c>
      <c r="K177" s="2404" t="s">
        <v>235</v>
      </c>
      <c r="L177" s="2405">
        <v>1.5</v>
      </c>
      <c r="M177" s="118"/>
      <c r="N177" s="91"/>
      <c r="O177" s="114"/>
      <c r="P177" s="164"/>
      <c r="Q177" s="663"/>
      <c r="R177" s="91"/>
      <c r="S177" s="91"/>
      <c r="T177" s="91"/>
      <c r="U177" s="91"/>
      <c r="V177" s="91"/>
      <c r="W177" s="89"/>
      <c r="X177" s="91"/>
      <c r="Y177" s="663"/>
      <c r="Z177" s="91"/>
      <c r="AA177" s="91"/>
      <c r="AB177" s="1445"/>
      <c r="AC177" s="91"/>
      <c r="AD177" s="114"/>
      <c r="AE177" s="663"/>
      <c r="AF177" s="114"/>
      <c r="AG177" s="663"/>
      <c r="AH177" s="87"/>
      <c r="AI177" s="663"/>
      <c r="AJ177" s="89"/>
      <c r="AK177" s="91"/>
      <c r="AL177" s="1488"/>
      <c r="AM177" s="164"/>
      <c r="AN177" s="301"/>
      <c r="AO177" s="91"/>
      <c r="AP177" s="91"/>
      <c r="AQ177" s="91"/>
      <c r="AR177" s="87"/>
      <c r="AS177" s="86"/>
      <c r="AT177" s="129"/>
      <c r="AU177" s="92"/>
      <c r="AV177" s="91"/>
      <c r="AW177" s="91"/>
      <c r="AX177" s="91"/>
      <c r="AY177" s="91"/>
      <c r="AZ177" s="91"/>
      <c r="BA177" s="91"/>
      <c r="BB177" s="91"/>
      <c r="BC177" s="91"/>
      <c r="BD177" s="91"/>
      <c r="BE177" s="91"/>
      <c r="BF177" s="91"/>
      <c r="BG177" s="91"/>
      <c r="BH177" s="91"/>
      <c r="BI177" s="91"/>
      <c r="BJ177" s="91"/>
      <c r="BK177" s="91"/>
      <c r="BL177" s="91"/>
      <c r="BM177" s="91"/>
      <c r="BN177" s="91"/>
      <c r="BO177" s="91"/>
      <c r="BP177" s="91"/>
      <c r="BQ177" s="91"/>
      <c r="BR177" s="91"/>
      <c r="BS177" s="91"/>
      <c r="BT177" s="91"/>
      <c r="BU177" s="91"/>
      <c r="BV177" s="91"/>
      <c r="BW177" s="91"/>
      <c r="BX177" s="91"/>
      <c r="BY177" s="91"/>
      <c r="BZ177" s="91"/>
      <c r="CA177" s="91"/>
      <c r="CB177" s="91"/>
      <c r="CC177" s="91"/>
      <c r="CD177" s="91"/>
      <c r="CE177" s="91"/>
      <c r="CF177" s="91"/>
      <c r="CG177" s="91"/>
      <c r="CH177" s="91"/>
      <c r="CI177" s="91"/>
      <c r="CJ177" s="91"/>
      <c r="CK177" s="91"/>
      <c r="CL177" s="91"/>
      <c r="CM177" s="91"/>
      <c r="CN177" s="91"/>
    </row>
    <row r="178" spans="2:92" ht="15.75">
      <c r="B178" s="1972" t="s">
        <v>660</v>
      </c>
      <c r="C178" s="171" t="s">
        <v>661</v>
      </c>
      <c r="D178" s="1973" t="s">
        <v>281</v>
      </c>
      <c r="E178" s="1803" t="s">
        <v>136</v>
      </c>
      <c r="F178" s="1870">
        <v>23.99</v>
      </c>
      <c r="G178" s="55"/>
      <c r="H178" s="66"/>
      <c r="I178" s="281" t="s">
        <v>214</v>
      </c>
      <c r="J178" s="2288">
        <v>1.8</v>
      </c>
      <c r="K178" s="1803" t="s">
        <v>82</v>
      </c>
      <c r="L178" s="2220">
        <v>195</v>
      </c>
      <c r="M178" s="91"/>
      <c r="N178" s="91"/>
      <c r="O178" s="114"/>
      <c r="P178" s="164"/>
      <c r="Q178" s="663"/>
      <c r="R178" s="91"/>
      <c r="S178" s="91"/>
      <c r="T178" s="91"/>
      <c r="U178" s="91"/>
      <c r="V178" s="91"/>
      <c r="W178" s="87"/>
      <c r="X178" s="91"/>
      <c r="Y178" s="662"/>
      <c r="Z178" s="91"/>
      <c r="AA178" s="91"/>
      <c r="AB178" s="1445"/>
      <c r="AC178" s="662"/>
      <c r="AD178" s="114"/>
      <c r="AE178" s="91"/>
      <c r="AF178" s="114"/>
      <c r="AG178" s="663"/>
      <c r="AH178" s="87"/>
      <c r="AI178" s="663"/>
      <c r="AJ178" s="92"/>
      <c r="AK178" s="176"/>
      <c r="AL178" s="220"/>
      <c r="AM178" s="164"/>
      <c r="AN178" s="301"/>
      <c r="AO178" s="91"/>
      <c r="AP178" s="91"/>
      <c r="AQ178" s="91"/>
      <c r="AR178" s="102"/>
      <c r="AS178" s="247"/>
      <c r="AT178" s="123"/>
      <c r="AU178" s="214"/>
      <c r="AV178" s="91"/>
      <c r="AW178" s="91"/>
      <c r="AX178" s="91"/>
      <c r="AY178" s="91"/>
      <c r="AZ178" s="91"/>
      <c r="BA178" s="91"/>
      <c r="BB178" s="91"/>
      <c r="BC178" s="91"/>
      <c r="BD178" s="91"/>
      <c r="BE178" s="91"/>
      <c r="BF178" s="91"/>
      <c r="BG178" s="91"/>
      <c r="BH178" s="91"/>
      <c r="BI178" s="91"/>
      <c r="BJ178" s="91"/>
      <c r="BK178" s="91"/>
      <c r="BL178" s="91"/>
      <c r="BM178" s="91"/>
      <c r="BN178" s="91"/>
      <c r="BO178" s="91"/>
      <c r="BP178" s="91"/>
      <c r="BQ178" s="91"/>
      <c r="BR178" s="91"/>
      <c r="BS178" s="91"/>
      <c r="BT178" s="91"/>
      <c r="BU178" s="91"/>
      <c r="BV178" s="91"/>
      <c r="BW178" s="91"/>
      <c r="BX178" s="91"/>
      <c r="BY178" s="91"/>
      <c r="BZ178" s="91"/>
      <c r="CA178" s="91"/>
      <c r="CB178" s="91"/>
      <c r="CC178" s="91"/>
      <c r="CD178" s="91"/>
      <c r="CE178" s="91"/>
      <c r="CF178" s="91"/>
      <c r="CG178" s="91"/>
      <c r="CH178" s="91"/>
      <c r="CI178" s="91"/>
      <c r="CJ178" s="91"/>
      <c r="CK178" s="91"/>
      <c r="CL178" s="91"/>
      <c r="CM178" s="91"/>
      <c r="CN178" s="91"/>
    </row>
    <row r="179" spans="2:92" ht="14.25" customHeight="1" thickBot="1">
      <c r="B179" s="1974"/>
      <c r="C179" s="352" t="s">
        <v>662</v>
      </c>
      <c r="D179" s="66"/>
      <c r="E179" s="1803" t="s">
        <v>83</v>
      </c>
      <c r="F179" s="2224">
        <v>5</v>
      </c>
      <c r="G179" s="55"/>
      <c r="H179" s="66"/>
      <c r="I179" s="1803" t="s">
        <v>161</v>
      </c>
      <c r="J179" s="2285">
        <v>10</v>
      </c>
      <c r="K179" s="55"/>
      <c r="L179" s="66"/>
      <c r="M179" s="91"/>
      <c r="N179" s="91"/>
      <c r="O179" s="114"/>
      <c r="P179" s="164"/>
      <c r="Q179" s="663"/>
      <c r="R179" s="91"/>
      <c r="S179" s="91"/>
      <c r="T179" s="91"/>
      <c r="U179" s="91"/>
      <c r="V179" s="91"/>
      <c r="W179" s="114"/>
      <c r="X179" s="1456"/>
      <c r="Y179" s="1457"/>
      <c r="Z179" s="91"/>
      <c r="AA179" s="91"/>
      <c r="AB179" s="1445"/>
      <c r="AC179" s="91"/>
      <c r="AD179" s="114"/>
      <c r="AE179" s="663"/>
      <c r="AF179" s="114"/>
      <c r="AG179" s="91"/>
      <c r="AH179" s="87"/>
      <c r="AI179" s="663"/>
      <c r="AJ179" s="87"/>
      <c r="AK179" s="176"/>
      <c r="AL179" s="220"/>
      <c r="AM179" s="164"/>
      <c r="AN179" s="301"/>
      <c r="AO179" s="91"/>
      <c r="AP179" s="91"/>
      <c r="AQ179" s="91"/>
      <c r="AR179" s="87"/>
      <c r="AS179" s="86"/>
      <c r="AT179" s="129"/>
      <c r="AU179" s="87"/>
      <c r="AV179" s="91"/>
      <c r="AW179" s="91"/>
      <c r="AX179" s="91"/>
      <c r="AY179" s="91"/>
      <c r="AZ179" s="91"/>
      <c r="BA179" s="91"/>
      <c r="BB179" s="91"/>
      <c r="BC179" s="91"/>
      <c r="BD179" s="91"/>
      <c r="BE179" s="91"/>
      <c r="BF179" s="91"/>
      <c r="BG179" s="91"/>
      <c r="BH179" s="91"/>
      <c r="BI179" s="91"/>
      <c r="BJ179" s="91"/>
      <c r="BK179" s="91"/>
      <c r="BL179" s="91"/>
      <c r="BM179" s="91"/>
      <c r="BN179" s="91"/>
      <c r="BO179" s="91"/>
      <c r="BP179" s="91"/>
      <c r="BQ179" s="91"/>
      <c r="BR179" s="91"/>
      <c r="BS179" s="91"/>
      <c r="BT179" s="91"/>
      <c r="BU179" s="91"/>
      <c r="BV179" s="91"/>
      <c r="BW179" s="91"/>
      <c r="BX179" s="91"/>
      <c r="BY179" s="91"/>
      <c r="BZ179" s="91"/>
      <c r="CA179" s="91"/>
      <c r="CB179" s="91"/>
      <c r="CC179" s="91"/>
      <c r="CD179" s="91"/>
      <c r="CE179" s="91"/>
      <c r="CF179" s="91"/>
      <c r="CG179" s="91"/>
      <c r="CH179" s="91"/>
      <c r="CI179" s="91"/>
      <c r="CJ179" s="91"/>
      <c r="CK179" s="91"/>
      <c r="CL179" s="91"/>
      <c r="CM179" s="91"/>
      <c r="CN179" s="91"/>
    </row>
    <row r="180" spans="2:92" ht="15.75">
      <c r="B180" s="1972" t="s">
        <v>663</v>
      </c>
      <c r="C180" s="1990" t="s">
        <v>236</v>
      </c>
      <c r="D180" s="1809">
        <v>200</v>
      </c>
      <c r="E180" s="1811" t="s">
        <v>86</v>
      </c>
      <c r="F180" s="2148">
        <v>1.6</v>
      </c>
      <c r="G180" s="55"/>
      <c r="H180" s="66"/>
      <c r="I180" s="218" t="s">
        <v>226</v>
      </c>
      <c r="J180" s="2314">
        <v>2.5000000000000001E-2</v>
      </c>
      <c r="K180" s="2406" t="s">
        <v>699</v>
      </c>
      <c r="L180" s="48"/>
      <c r="M180" s="209"/>
      <c r="N180" s="91"/>
      <c r="O180" s="114"/>
      <c r="P180" s="164"/>
      <c r="Q180" s="663"/>
      <c r="R180" s="91"/>
      <c r="S180" s="91"/>
      <c r="T180" s="91"/>
      <c r="U180" s="91"/>
      <c r="V180" s="91"/>
      <c r="W180" s="89"/>
      <c r="X180" s="176"/>
      <c r="Y180" s="220"/>
      <c r="Z180" s="91"/>
      <c r="AA180" s="91"/>
      <c r="AB180" s="1445"/>
      <c r="AC180" s="662"/>
      <c r="AD180" s="114"/>
      <c r="AE180" s="91"/>
      <c r="AF180" s="114"/>
      <c r="AG180" s="91"/>
      <c r="AH180" s="87"/>
      <c r="AI180" s="666"/>
      <c r="AJ180" s="89"/>
      <c r="AK180" s="176"/>
      <c r="AL180" s="220"/>
      <c r="AM180" s="164"/>
      <c r="AN180" s="301"/>
      <c r="AO180" s="91"/>
      <c r="AP180" s="91"/>
      <c r="AQ180" s="91"/>
      <c r="AR180" s="91"/>
      <c r="AS180" s="100"/>
      <c r="AT180" s="91"/>
      <c r="AU180" s="91"/>
      <c r="AV180" s="91"/>
      <c r="AW180" s="91"/>
      <c r="AX180" s="91"/>
      <c r="AY180" s="91"/>
      <c r="AZ180" s="91"/>
      <c r="BA180" s="91"/>
      <c r="BB180" s="91"/>
      <c r="BC180" s="91"/>
      <c r="BD180" s="91"/>
      <c r="BE180" s="91"/>
      <c r="BF180" s="91"/>
      <c r="BG180" s="91"/>
      <c r="BH180" s="91"/>
      <c r="BI180" s="91"/>
      <c r="BJ180" s="91"/>
      <c r="BK180" s="91"/>
      <c r="BL180" s="91"/>
      <c r="BM180" s="91"/>
      <c r="BN180" s="91"/>
      <c r="BO180" s="91"/>
      <c r="BP180" s="91"/>
      <c r="BQ180" s="91"/>
      <c r="BR180" s="91"/>
      <c r="BS180" s="91"/>
      <c r="BT180" s="91"/>
      <c r="BU180" s="91"/>
      <c r="BV180" s="91"/>
      <c r="BW180" s="91"/>
      <c r="BX180" s="91"/>
      <c r="BY180" s="91"/>
      <c r="BZ180" s="91"/>
      <c r="CA180" s="91"/>
      <c r="CB180" s="91"/>
      <c r="CC180" s="91"/>
      <c r="CD180" s="91"/>
      <c r="CE180" s="91"/>
      <c r="CF180" s="91"/>
      <c r="CG180" s="91"/>
      <c r="CH180" s="91"/>
      <c r="CI180" s="91"/>
      <c r="CJ180" s="91"/>
      <c r="CK180" s="91"/>
      <c r="CL180" s="91"/>
      <c r="CM180" s="91"/>
      <c r="CN180" s="91"/>
    </row>
    <row r="181" spans="2:92" ht="14.25" customHeight="1" thickBot="1">
      <c r="B181" s="2167" t="s">
        <v>8</v>
      </c>
      <c r="C181" s="1990" t="s">
        <v>9</v>
      </c>
      <c r="D181" s="1809">
        <v>70</v>
      </c>
      <c r="E181" s="1811" t="s">
        <v>277</v>
      </c>
      <c r="F181" s="2282">
        <v>0.01</v>
      </c>
      <c r="G181" s="55"/>
      <c r="H181" s="66"/>
      <c r="I181" s="281" t="s">
        <v>99</v>
      </c>
      <c r="J181" s="2314">
        <v>2.08</v>
      </c>
      <c r="K181" s="2407" t="s">
        <v>700</v>
      </c>
      <c r="L181" s="68"/>
      <c r="M181" s="118"/>
      <c r="N181" s="91"/>
      <c r="O181" s="114"/>
      <c r="P181" s="164"/>
      <c r="Q181" s="663"/>
      <c r="R181" s="91"/>
      <c r="S181" s="91"/>
      <c r="T181" s="91"/>
      <c r="U181" s="91"/>
      <c r="V181" s="91"/>
      <c r="W181" s="89"/>
      <c r="X181" s="176"/>
      <c r="Y181" s="220"/>
      <c r="Z181" s="91"/>
      <c r="AA181" s="91"/>
      <c r="AB181" s="1445"/>
      <c r="AC181" s="662"/>
      <c r="AD181" s="91"/>
      <c r="AE181" s="663"/>
      <c r="AF181" s="114"/>
      <c r="AG181" s="91"/>
      <c r="AH181" s="116"/>
      <c r="AI181" s="663"/>
      <c r="AJ181" s="89"/>
      <c r="AK181" s="176"/>
      <c r="AL181" s="220"/>
      <c r="AM181" s="164"/>
      <c r="AN181" s="301"/>
      <c r="AO181" s="91"/>
      <c r="AP181" s="91"/>
      <c r="AQ181" s="91"/>
      <c r="AR181" s="91"/>
      <c r="AS181" s="100"/>
      <c r="AT181" s="91"/>
      <c r="AU181" s="91"/>
      <c r="AV181" s="91"/>
      <c r="AW181" s="91"/>
      <c r="AX181" s="91"/>
      <c r="AY181" s="91"/>
      <c r="AZ181" s="91"/>
      <c r="BA181" s="91"/>
      <c r="BB181" s="91"/>
      <c r="BC181" s="91"/>
      <c r="BD181" s="91"/>
      <c r="BE181" s="91"/>
      <c r="BF181" s="91"/>
      <c r="BG181" s="91"/>
      <c r="BH181" s="91"/>
      <c r="BI181" s="91"/>
      <c r="BJ181" s="91"/>
      <c r="BK181" s="91"/>
      <c r="BL181" s="91"/>
      <c r="BM181" s="91"/>
      <c r="BN181" s="91"/>
      <c r="BO181" s="91"/>
      <c r="BP181" s="91"/>
      <c r="BQ181" s="91"/>
      <c r="BR181" s="91"/>
      <c r="BS181" s="91"/>
      <c r="BT181" s="91"/>
      <c r="BU181" s="91"/>
      <c r="BV181" s="91"/>
      <c r="BW181" s="91"/>
      <c r="BX181" s="91"/>
      <c r="BY181" s="91"/>
      <c r="BZ181" s="91"/>
      <c r="CA181" s="91"/>
      <c r="CB181" s="91"/>
      <c r="CC181" s="91"/>
      <c r="CD181" s="91"/>
      <c r="CE181" s="91"/>
      <c r="CF181" s="91"/>
      <c r="CG181" s="91"/>
      <c r="CH181" s="91"/>
      <c r="CI181" s="91"/>
      <c r="CJ181" s="91"/>
      <c r="CK181" s="91"/>
      <c r="CL181" s="91"/>
      <c r="CM181" s="91"/>
      <c r="CN181" s="91"/>
    </row>
    <row r="182" spans="2:92" ht="13.5" customHeight="1" thickBot="1">
      <c r="B182" s="2320" t="s">
        <v>8</v>
      </c>
      <c r="C182" s="1814" t="s">
        <v>395</v>
      </c>
      <c r="D182" s="1809">
        <v>40</v>
      </c>
      <c r="E182" s="1811" t="s">
        <v>373</v>
      </c>
      <c r="F182" s="2282">
        <v>1</v>
      </c>
      <c r="G182" s="55"/>
      <c r="H182" s="66"/>
      <c r="I182" s="1803" t="s">
        <v>269</v>
      </c>
      <c r="J182" s="2285">
        <v>10</v>
      </c>
      <c r="K182" s="221" t="s">
        <v>118</v>
      </c>
      <c r="L182" s="2368" t="s">
        <v>119</v>
      </c>
      <c r="M182" s="129"/>
      <c r="N182" s="91"/>
      <c r="O182" s="114"/>
      <c r="P182" s="164"/>
      <c r="Q182" s="663"/>
      <c r="R182" s="91"/>
      <c r="S182" s="91"/>
      <c r="T182" s="91"/>
      <c r="U182" s="91"/>
      <c r="V182" s="91"/>
      <c r="W182" s="91"/>
      <c r="X182" s="91"/>
      <c r="Y182" s="220"/>
      <c r="Z182" s="91"/>
      <c r="AA182" s="91"/>
      <c r="AB182" s="1459"/>
      <c r="AC182" s="663"/>
      <c r="AD182" s="114"/>
      <c r="AE182" s="91"/>
      <c r="AF182" s="92"/>
      <c r="AG182" s="91"/>
      <c r="AH182" s="91"/>
      <c r="AI182" s="663"/>
      <c r="AJ182" s="89"/>
      <c r="AK182" s="176"/>
      <c r="AL182" s="220"/>
      <c r="AM182" s="164"/>
      <c r="AN182" s="301"/>
      <c r="AO182" s="91"/>
      <c r="AP182" s="91"/>
      <c r="AQ182" s="91"/>
      <c r="AR182" s="91"/>
      <c r="AS182" s="91"/>
      <c r="AT182" s="91"/>
      <c r="AU182" s="91"/>
      <c r="AV182" s="91"/>
      <c r="AW182" s="91"/>
      <c r="AX182" s="91"/>
      <c r="AY182" s="91"/>
      <c r="AZ182" s="91"/>
      <c r="BA182" s="91"/>
      <c r="BB182" s="91"/>
      <c r="BC182" s="91"/>
      <c r="BD182" s="91"/>
      <c r="BE182" s="91"/>
      <c r="BF182" s="91"/>
      <c r="BG182" s="91"/>
      <c r="BH182" s="91"/>
      <c r="BI182" s="91"/>
      <c r="BJ182" s="91"/>
      <c r="BK182" s="91"/>
      <c r="BL182" s="91"/>
      <c r="BM182" s="91"/>
      <c r="BN182" s="91"/>
      <c r="BO182" s="91"/>
      <c r="BP182" s="91"/>
      <c r="BQ182" s="91"/>
      <c r="BR182" s="91"/>
      <c r="BS182" s="91"/>
      <c r="BT182" s="91"/>
      <c r="BU182" s="91"/>
      <c r="BV182" s="91"/>
      <c r="BW182" s="91"/>
      <c r="BX182" s="91"/>
      <c r="BY182" s="91"/>
      <c r="BZ182" s="91"/>
      <c r="CA182" s="91"/>
      <c r="CB182" s="91"/>
      <c r="CC182" s="91"/>
      <c r="CD182" s="91"/>
      <c r="CE182" s="91"/>
      <c r="CF182" s="91"/>
      <c r="CG182" s="91"/>
      <c r="CH182" s="91"/>
      <c r="CI182" s="91"/>
      <c r="CJ182" s="91"/>
      <c r="CK182" s="91"/>
      <c r="CL182" s="91"/>
      <c r="CM182" s="91"/>
      <c r="CN182" s="91"/>
    </row>
    <row r="183" spans="2:92" ht="15.75">
      <c r="B183" s="55"/>
      <c r="C183" s="762"/>
      <c r="D183" s="66"/>
      <c r="G183" s="55"/>
      <c r="H183" s="66"/>
      <c r="I183" s="1803" t="s">
        <v>57</v>
      </c>
      <c r="J183" s="2150">
        <v>4.5999999999999996</v>
      </c>
      <c r="K183" s="78" t="s">
        <v>213</v>
      </c>
      <c r="L183" s="2138">
        <v>60</v>
      </c>
      <c r="M183" s="129"/>
      <c r="N183" s="91"/>
      <c r="O183" s="114"/>
      <c r="P183" s="786"/>
      <c r="Q183" s="666"/>
      <c r="R183" s="91"/>
      <c r="S183" s="91"/>
      <c r="T183" s="91"/>
      <c r="U183" s="91"/>
      <c r="V183" s="91"/>
      <c r="W183" s="91"/>
      <c r="X183" s="91"/>
      <c r="Y183" s="220"/>
      <c r="Z183" s="91"/>
      <c r="AA183" s="1444"/>
      <c r="AB183" s="114"/>
      <c r="AC183" s="662"/>
      <c r="AD183" s="91"/>
      <c r="AE183" s="663"/>
      <c r="AF183" s="92"/>
      <c r="AG183" s="91"/>
      <c r="AH183" s="91"/>
      <c r="AI183" s="663"/>
      <c r="AJ183" s="89"/>
      <c r="AK183" s="176"/>
      <c r="AL183" s="220"/>
      <c r="AM183" s="164"/>
      <c r="AN183" s="301"/>
      <c r="AO183" s="91"/>
      <c r="AP183" s="91"/>
      <c r="AQ183" s="91"/>
      <c r="AR183" s="91"/>
      <c r="AS183" s="91"/>
      <c r="AT183" s="91"/>
      <c r="AU183" s="91"/>
      <c r="AV183" s="91"/>
      <c r="AW183" s="91"/>
      <c r="AX183" s="91"/>
      <c r="AY183" s="91"/>
      <c r="AZ183" s="91"/>
      <c r="BA183" s="91"/>
      <c r="BB183" s="91"/>
      <c r="BC183" s="91"/>
      <c r="BD183" s="91"/>
      <c r="BE183" s="91"/>
      <c r="BF183" s="91"/>
      <c r="BG183" s="91"/>
      <c r="BH183" s="91"/>
      <c r="BI183" s="91"/>
      <c r="BJ183" s="91"/>
      <c r="BK183" s="91"/>
      <c r="BL183" s="91"/>
      <c r="BM183" s="91"/>
      <c r="BN183" s="91"/>
      <c r="BO183" s="91"/>
      <c r="BP183" s="91"/>
      <c r="BQ183" s="91"/>
      <c r="BR183" s="91"/>
      <c r="BS183" s="91"/>
      <c r="BT183" s="91"/>
      <c r="BU183" s="91"/>
      <c r="BV183" s="91"/>
      <c r="BW183" s="91"/>
      <c r="BX183" s="91"/>
      <c r="BY183" s="91"/>
      <c r="BZ183" s="91"/>
      <c r="CA183" s="91"/>
      <c r="CB183" s="91"/>
      <c r="CC183" s="91"/>
      <c r="CD183" s="91"/>
      <c r="CE183" s="91"/>
      <c r="CF183" s="91"/>
      <c r="CG183" s="91"/>
      <c r="CH183" s="91"/>
      <c r="CI183" s="91"/>
      <c r="CJ183" s="91"/>
      <c r="CK183" s="91"/>
      <c r="CL183" s="91"/>
      <c r="CM183" s="91"/>
      <c r="CN183" s="91"/>
    </row>
    <row r="184" spans="2:92" ht="12.75" customHeight="1">
      <c r="B184" s="2408"/>
      <c r="C184" s="321"/>
      <c r="D184" s="36"/>
      <c r="E184" s="2409"/>
      <c r="F184" s="2410"/>
      <c r="G184" s="55"/>
      <c r="H184" s="66"/>
      <c r="I184" s="281" t="s">
        <v>63</v>
      </c>
      <c r="J184" s="2285">
        <v>0.24</v>
      </c>
      <c r="K184" s="55"/>
      <c r="L184" s="66"/>
      <c r="M184" s="129"/>
      <c r="N184" s="91"/>
      <c r="O184" s="114"/>
      <c r="P184" s="164"/>
      <c r="Q184" s="1453"/>
      <c r="R184" s="91"/>
      <c r="S184" s="114"/>
      <c r="T184" s="672"/>
      <c r="U184" s="673"/>
      <c r="V184" s="91"/>
      <c r="W184" s="91"/>
      <c r="X184" s="91"/>
      <c r="Y184" s="220"/>
      <c r="Z184" s="91"/>
      <c r="AA184" s="91"/>
      <c r="AB184" s="114"/>
      <c r="AC184" s="666"/>
      <c r="AD184" s="91"/>
      <c r="AE184" s="663"/>
      <c r="AF184" s="87"/>
      <c r="AG184" s="91"/>
      <c r="AH184" s="91"/>
      <c r="AI184" s="663"/>
      <c r="AJ184" s="89"/>
      <c r="AK184" s="176"/>
      <c r="AL184" s="220"/>
      <c r="AM184" s="164"/>
      <c r="AN184" s="301"/>
      <c r="AO184" s="91"/>
      <c r="AP184" s="91"/>
      <c r="AQ184" s="91"/>
      <c r="AR184" s="91"/>
      <c r="AS184" s="91"/>
      <c r="AT184" s="91"/>
      <c r="AU184" s="91"/>
      <c r="AV184" s="91"/>
      <c r="AW184" s="91"/>
      <c r="AX184" s="91"/>
      <c r="AY184" s="91"/>
      <c r="AZ184" s="91"/>
      <c r="BA184" s="91"/>
      <c r="BB184" s="91"/>
      <c r="BC184" s="91"/>
      <c r="BD184" s="91"/>
      <c r="BE184" s="91"/>
      <c r="BF184" s="91"/>
      <c r="BG184" s="91"/>
      <c r="BH184" s="91"/>
      <c r="BI184" s="91"/>
      <c r="BJ184" s="91"/>
      <c r="BK184" s="91"/>
      <c r="BL184" s="91"/>
      <c r="BM184" s="91"/>
      <c r="BN184" s="91"/>
      <c r="BO184" s="91"/>
      <c r="BP184" s="91"/>
      <c r="BQ184" s="91"/>
      <c r="BR184" s="91"/>
      <c r="BS184" s="91"/>
      <c r="BT184" s="91"/>
      <c r="BU184" s="91"/>
      <c r="BV184" s="91"/>
      <c r="BW184" s="91"/>
      <c r="BX184" s="91"/>
      <c r="BY184" s="91"/>
      <c r="BZ184" s="91"/>
      <c r="CA184" s="91"/>
      <c r="CB184" s="91"/>
      <c r="CC184" s="91"/>
      <c r="CD184" s="91"/>
      <c r="CE184" s="91"/>
      <c r="CF184" s="91"/>
      <c r="CG184" s="91"/>
      <c r="CH184" s="91"/>
      <c r="CI184" s="91"/>
      <c r="CJ184" s="91"/>
      <c r="CK184" s="91"/>
      <c r="CL184" s="91"/>
      <c r="CM184" s="91"/>
      <c r="CN184" s="91"/>
    </row>
    <row r="185" spans="2:92" ht="14.25" customHeight="1" thickBot="1">
      <c r="B185" s="757" t="s">
        <v>426</v>
      </c>
      <c r="C185" s="734"/>
      <c r="D185" s="763">
        <f>D174+D175+D177+D180+D181+D182+100+30</f>
        <v>930</v>
      </c>
      <c r="E185" s="2411"/>
      <c r="F185" s="2412"/>
      <c r="G185" s="50"/>
      <c r="H185" s="68"/>
      <c r="I185" s="193" t="s">
        <v>197</v>
      </c>
      <c r="J185" s="2271">
        <v>2</v>
      </c>
      <c r="K185" s="50"/>
      <c r="L185" s="68"/>
      <c r="M185" s="106"/>
      <c r="N185" s="91"/>
      <c r="O185" s="114"/>
      <c r="P185" s="164"/>
      <c r="Q185" s="663"/>
      <c r="R185" s="91"/>
      <c r="S185" s="114"/>
      <c r="T185" s="558"/>
      <c r="U185" s="673"/>
      <c r="V185" s="91"/>
      <c r="W185" s="91"/>
      <c r="X185" s="91"/>
      <c r="Y185" s="220"/>
      <c r="Z185" s="91"/>
      <c r="AA185" s="91"/>
      <c r="AB185" s="91"/>
      <c r="AC185" s="663"/>
      <c r="AD185" s="91"/>
      <c r="AE185" s="663"/>
      <c r="AF185" s="87"/>
      <c r="AG185" s="91"/>
      <c r="AH185" s="91"/>
      <c r="AI185" s="663"/>
      <c r="AJ185" s="87"/>
      <c r="AK185" s="95"/>
      <c r="AL185" s="106"/>
      <c r="AM185" s="91"/>
      <c r="AN185" s="91"/>
      <c r="AO185" s="91"/>
      <c r="AP185" s="91"/>
      <c r="AQ185" s="91"/>
      <c r="AR185" s="91"/>
      <c r="AS185" s="91"/>
      <c r="AT185" s="91"/>
      <c r="AU185" s="91"/>
      <c r="AV185" s="91"/>
      <c r="AW185" s="91"/>
      <c r="AX185" s="91"/>
      <c r="AY185" s="91"/>
      <c r="AZ185" s="91"/>
      <c r="BA185" s="91"/>
      <c r="BB185" s="91"/>
      <c r="BC185" s="91"/>
      <c r="BD185" s="91"/>
      <c r="BE185" s="91"/>
      <c r="BF185" s="91"/>
      <c r="BG185" s="91"/>
      <c r="BH185" s="91"/>
      <c r="BI185" s="91"/>
      <c r="BJ185" s="91"/>
      <c r="BK185" s="91"/>
      <c r="BL185" s="91"/>
      <c r="BM185" s="91"/>
      <c r="BN185" s="91"/>
      <c r="BO185" s="91"/>
      <c r="BP185" s="91"/>
      <c r="BQ185" s="91"/>
      <c r="BR185" s="91"/>
      <c r="BS185" s="91"/>
      <c r="BT185" s="91"/>
      <c r="BU185" s="91"/>
      <c r="BV185" s="91"/>
      <c r="BW185" s="91"/>
      <c r="BX185" s="91"/>
      <c r="BY185" s="91"/>
      <c r="BZ185" s="91"/>
      <c r="CA185" s="91"/>
      <c r="CB185" s="91"/>
      <c r="CC185" s="91"/>
      <c r="CD185" s="91"/>
      <c r="CE185" s="91"/>
      <c r="CF185" s="91"/>
      <c r="CG185" s="91"/>
      <c r="CH185" s="91"/>
      <c r="CI185" s="91"/>
      <c r="CJ185" s="91"/>
      <c r="CK185" s="91"/>
      <c r="CL185" s="91"/>
      <c r="CM185" s="91"/>
      <c r="CN185" s="91"/>
    </row>
    <row r="186" spans="2:92" ht="13.5" customHeight="1">
      <c r="J186" s="2323"/>
      <c r="M186" s="209"/>
      <c r="N186" s="91"/>
      <c r="O186" s="114"/>
      <c r="P186" s="164"/>
      <c r="Q186" s="663"/>
      <c r="R186" s="91"/>
      <c r="S186" s="114"/>
      <c r="T186" s="1489"/>
      <c r="U186" s="673"/>
      <c r="V186" s="91"/>
      <c r="W186" s="91"/>
      <c r="X186" s="91"/>
      <c r="Y186" s="220"/>
      <c r="Z186" s="91"/>
      <c r="AA186" s="91"/>
      <c r="AB186" s="1437"/>
      <c r="AC186" s="663"/>
      <c r="AD186" s="91"/>
      <c r="AE186" s="663"/>
      <c r="AF186" s="87"/>
      <c r="AG186" s="91"/>
      <c r="AH186" s="91"/>
      <c r="AI186" s="663"/>
      <c r="AJ186" s="87"/>
      <c r="AK186" s="93"/>
      <c r="AL186" s="106"/>
      <c r="AM186" s="91"/>
      <c r="AN186" s="301"/>
      <c r="AO186" s="91"/>
      <c r="AP186" s="91"/>
      <c r="AQ186" s="91"/>
      <c r="AR186" s="91"/>
      <c r="AS186" s="91"/>
      <c r="AT186" s="91"/>
      <c r="AU186" s="91"/>
      <c r="AV186" s="91"/>
      <c r="AW186" s="91"/>
      <c r="AX186" s="91"/>
      <c r="AY186" s="91"/>
      <c r="AZ186" s="91"/>
      <c r="BA186" s="91"/>
      <c r="BB186" s="91"/>
      <c r="BC186" s="91"/>
      <c r="BD186" s="91"/>
      <c r="BE186" s="91"/>
      <c r="BF186" s="91"/>
      <c r="BG186" s="91"/>
      <c r="BH186" s="91"/>
      <c r="BI186" s="91"/>
      <c r="BJ186" s="91"/>
      <c r="BK186" s="91"/>
      <c r="BL186" s="91"/>
      <c r="BM186" s="91"/>
      <c r="BN186" s="91"/>
      <c r="BO186" s="91"/>
      <c r="BP186" s="91"/>
      <c r="BQ186" s="91"/>
      <c r="BR186" s="91"/>
      <c r="BS186" s="91"/>
      <c r="BT186" s="91"/>
      <c r="BU186" s="91"/>
      <c r="BV186" s="91"/>
      <c r="BW186" s="91"/>
      <c r="BX186" s="91"/>
      <c r="BY186" s="91"/>
      <c r="BZ186" s="91"/>
      <c r="CA186" s="91"/>
      <c r="CB186" s="91"/>
      <c r="CC186" s="91"/>
      <c r="CD186" s="91"/>
      <c r="CE186" s="91"/>
      <c r="CF186" s="91"/>
      <c r="CG186" s="91"/>
      <c r="CH186" s="91"/>
      <c r="CI186" s="91"/>
      <c r="CJ186" s="91"/>
      <c r="CK186" s="91"/>
      <c r="CL186" s="91"/>
      <c r="CM186" s="91"/>
      <c r="CN186" s="91"/>
    </row>
    <row r="187" spans="2:92" ht="15.75" thickBot="1">
      <c r="B187" s="2124"/>
      <c r="C187" s="2198"/>
      <c r="D187" s="2124"/>
      <c r="F187" s="2324" t="s">
        <v>295</v>
      </c>
      <c r="I187" s="72"/>
      <c r="J187" s="2323"/>
      <c r="L187" s="2323"/>
      <c r="M187" s="118"/>
      <c r="N187" s="91"/>
      <c r="O187" s="114"/>
      <c r="P187" s="164"/>
      <c r="Q187" s="663"/>
      <c r="R187" s="91"/>
      <c r="S187" s="114"/>
      <c r="T187" s="674"/>
      <c r="U187" s="673"/>
      <c r="V187" s="91"/>
      <c r="W187" s="91"/>
      <c r="X187" s="91"/>
      <c r="Y187" s="220"/>
      <c r="Z187" s="91"/>
      <c r="AA187" s="91"/>
      <c r="AB187" s="509"/>
      <c r="AC187" s="663"/>
      <c r="AD187" s="91"/>
      <c r="AE187" s="663"/>
      <c r="AF187" s="91"/>
      <c r="AG187" s="663"/>
      <c r="AH187" s="91"/>
      <c r="AI187" s="663"/>
      <c r="AJ187" s="87"/>
      <c r="AK187" s="206"/>
      <c r="AL187" s="106"/>
      <c r="AM187" s="91"/>
      <c r="AN187" s="91"/>
      <c r="AO187" s="91"/>
      <c r="AP187" s="91"/>
      <c r="AQ187" s="91"/>
      <c r="AR187" s="91"/>
      <c r="AS187" s="91"/>
      <c r="AT187" s="91"/>
      <c r="AU187" s="91"/>
      <c r="AV187" s="91"/>
      <c r="AW187" s="91"/>
      <c r="AX187" s="91"/>
      <c r="AY187" s="91"/>
      <c r="AZ187" s="91"/>
      <c r="BA187" s="91"/>
      <c r="BB187" s="91"/>
      <c r="BC187" s="91"/>
      <c r="BD187" s="91"/>
      <c r="BE187" s="91"/>
      <c r="BF187" s="91"/>
      <c r="BG187" s="91"/>
      <c r="BH187" s="91"/>
      <c r="BI187" s="91"/>
      <c r="BJ187" s="91"/>
      <c r="BK187" s="91"/>
      <c r="BL187" s="91"/>
      <c r="BM187" s="91"/>
      <c r="BN187" s="91"/>
      <c r="BO187" s="91"/>
      <c r="BP187" s="91"/>
      <c r="BQ187" s="91"/>
      <c r="BR187" s="91"/>
      <c r="BS187" s="91"/>
      <c r="BT187" s="91"/>
      <c r="BU187" s="91"/>
      <c r="BV187" s="91"/>
      <c r="BW187" s="91"/>
      <c r="BX187" s="91"/>
      <c r="BY187" s="91"/>
      <c r="BZ187" s="91"/>
      <c r="CA187" s="91"/>
      <c r="CB187" s="91"/>
      <c r="CC187" s="91"/>
      <c r="CD187" s="91"/>
      <c r="CE187" s="91"/>
      <c r="CF187" s="91"/>
      <c r="CG187" s="91"/>
      <c r="CH187" s="91"/>
      <c r="CI187" s="91"/>
      <c r="CJ187" s="91"/>
      <c r="CK187" s="91"/>
      <c r="CL187" s="91"/>
      <c r="CM187" s="91"/>
      <c r="CN187" s="91"/>
    </row>
    <row r="188" spans="2:92" ht="14.25" customHeight="1" thickBot="1">
      <c r="B188" s="2126" t="s">
        <v>282</v>
      </c>
      <c r="C188" s="2183"/>
      <c r="D188" s="2413"/>
      <c r="E188" s="216" t="s">
        <v>701</v>
      </c>
      <c r="F188" s="2302"/>
      <c r="G188" s="199"/>
      <c r="H188" s="45"/>
      <c r="I188" s="199" t="s">
        <v>153</v>
      </c>
      <c r="J188" s="2302"/>
      <c r="K188" s="191" t="s">
        <v>253</v>
      </c>
      <c r="L188" s="2156"/>
      <c r="M188" s="91"/>
      <c r="N188" s="91"/>
      <c r="O188" s="114"/>
      <c r="P188" s="672"/>
      <c r="Q188" s="663"/>
      <c r="R188" s="91"/>
      <c r="S188" s="91"/>
      <c r="T188" s="91"/>
      <c r="U188" s="91"/>
      <c r="V188" s="91"/>
      <c r="W188" s="91"/>
      <c r="X188" s="91"/>
      <c r="Y188" s="220"/>
      <c r="Z188" s="91"/>
      <c r="AA188" s="91"/>
      <c r="AB188" s="97"/>
      <c r="AC188" s="663"/>
      <c r="AD188" s="91"/>
      <c r="AE188" s="543"/>
      <c r="AF188" s="506"/>
      <c r="AG188" s="663"/>
      <c r="AH188" s="91"/>
      <c r="AI188" s="663"/>
      <c r="AJ188" s="91"/>
      <c r="AK188" s="207"/>
      <c r="AL188" s="302"/>
      <c r="AM188" s="207"/>
      <c r="AN188" s="302"/>
      <c r="AO188" s="91"/>
      <c r="AP188" s="89"/>
      <c r="AQ188" s="204"/>
      <c r="AR188" s="91"/>
      <c r="AS188" s="1490"/>
      <c r="AT188" s="284"/>
      <c r="AU188" s="91"/>
      <c r="AV188" s="232"/>
      <c r="AW188" s="176"/>
      <c r="AX188" s="176"/>
      <c r="AY188" s="176"/>
      <c r="AZ188" s="176"/>
      <c r="BA188" s="176"/>
      <c r="BB188" s="176"/>
      <c r="BC188" s="176"/>
      <c r="BD188" s="176"/>
      <c r="BE188" s="91"/>
      <c r="BF188" s="91"/>
      <c r="BG188" s="91"/>
      <c r="BH188" s="91"/>
      <c r="BI188" s="91"/>
      <c r="BJ188" s="91"/>
      <c r="BK188" s="91"/>
      <c r="BL188" s="91"/>
      <c r="BM188" s="91"/>
      <c r="BN188" s="91"/>
      <c r="BO188" s="91"/>
      <c r="BP188" s="91"/>
      <c r="BQ188" s="91"/>
      <c r="BR188" s="91"/>
      <c r="BS188" s="91"/>
      <c r="BT188" s="91"/>
      <c r="BU188" s="91"/>
      <c r="BV188" s="91"/>
      <c r="BW188" s="91"/>
      <c r="BX188" s="91"/>
      <c r="BY188" s="91"/>
      <c r="BZ188" s="91"/>
      <c r="CA188" s="91"/>
      <c r="CB188" s="91"/>
      <c r="CC188" s="91"/>
      <c r="CD188" s="91"/>
      <c r="CE188" s="91"/>
      <c r="CF188" s="91"/>
      <c r="CG188" s="91"/>
      <c r="CH188" s="91"/>
      <c r="CI188" s="91"/>
      <c r="CJ188" s="91"/>
      <c r="CK188" s="91"/>
      <c r="CL188" s="91"/>
      <c r="CM188" s="91"/>
      <c r="CN188" s="91"/>
    </row>
    <row r="189" spans="2:92" ht="15.75" customHeight="1" thickBot="1">
      <c r="B189" s="2130"/>
      <c r="C189" s="2414" t="s">
        <v>172</v>
      </c>
      <c r="D189" s="2123"/>
      <c r="E189" s="169" t="s">
        <v>118</v>
      </c>
      <c r="F189" s="2304" t="s">
        <v>119</v>
      </c>
      <c r="G189" s="169" t="s">
        <v>118</v>
      </c>
      <c r="H189" s="2296" t="s">
        <v>119</v>
      </c>
      <c r="I189" s="1174" t="s">
        <v>118</v>
      </c>
      <c r="J189" s="2279" t="s">
        <v>119</v>
      </c>
      <c r="K189" s="221" t="s">
        <v>118</v>
      </c>
      <c r="L189" s="2337" t="s">
        <v>119</v>
      </c>
      <c r="M189" s="209"/>
      <c r="N189" s="1440"/>
      <c r="O189" s="114"/>
      <c r="P189" s="1494"/>
      <c r="Q189" s="91"/>
      <c r="R189" s="91"/>
      <c r="S189" s="324"/>
      <c r="T189" s="91"/>
      <c r="U189" s="91"/>
      <c r="V189" s="91"/>
      <c r="W189" s="87"/>
      <c r="X189" s="106"/>
      <c r="Y189" s="1454"/>
      <c r="Z189" s="91"/>
      <c r="AA189" s="91"/>
      <c r="AB189" s="97"/>
      <c r="AC189" s="91"/>
      <c r="AD189" s="114"/>
      <c r="AE189" s="91"/>
      <c r="AF189" s="114"/>
      <c r="AG189" s="663"/>
      <c r="AH189" s="86"/>
      <c r="AI189" s="663"/>
      <c r="AJ189" s="1491"/>
      <c r="AK189" s="1492"/>
      <c r="AL189" s="731"/>
      <c r="AM189" s="1448"/>
      <c r="AN189" s="301"/>
      <c r="AO189" s="91"/>
      <c r="AP189" s="91"/>
      <c r="AQ189" s="91"/>
      <c r="AR189" s="91"/>
      <c r="AS189" s="91"/>
      <c r="AT189" s="91"/>
      <c r="AU189" s="91"/>
      <c r="AV189" s="91"/>
      <c r="AW189" s="176"/>
      <c r="AX189" s="176"/>
      <c r="AY189" s="176"/>
      <c r="AZ189" s="176"/>
      <c r="BA189" s="176"/>
      <c r="BB189" s="176"/>
      <c r="BC189" s="176"/>
      <c r="BD189" s="176"/>
      <c r="BE189" s="91"/>
      <c r="BF189" s="91"/>
      <c r="BG189" s="91"/>
      <c r="BH189" s="91"/>
      <c r="BI189" s="91"/>
      <c r="BJ189" s="91"/>
      <c r="BK189" s="91"/>
      <c r="BL189" s="91"/>
      <c r="BM189" s="91"/>
      <c r="BN189" s="91"/>
      <c r="BO189" s="91"/>
      <c r="BP189" s="91"/>
      <c r="BQ189" s="91"/>
      <c r="BR189" s="91"/>
      <c r="BS189" s="91"/>
      <c r="BT189" s="91"/>
      <c r="BU189" s="91"/>
      <c r="BV189" s="91"/>
      <c r="BW189" s="91"/>
      <c r="BX189" s="91"/>
      <c r="BY189" s="91"/>
      <c r="BZ189" s="91"/>
      <c r="CA189" s="91"/>
      <c r="CB189" s="91"/>
      <c r="CC189" s="91"/>
      <c r="CD189" s="91"/>
      <c r="CE189" s="91"/>
      <c r="CF189" s="91"/>
      <c r="CG189" s="91"/>
      <c r="CH189" s="91"/>
      <c r="CI189" s="91"/>
      <c r="CJ189" s="91"/>
      <c r="CK189" s="91"/>
      <c r="CL189" s="91"/>
      <c r="CM189" s="91"/>
      <c r="CN189" s="91"/>
    </row>
    <row r="190" spans="2:92" ht="15.75" customHeight="1">
      <c r="B190" s="1964" t="s">
        <v>375</v>
      </c>
      <c r="C190" s="1990" t="s">
        <v>306</v>
      </c>
      <c r="D190" s="2300" t="s">
        <v>222</v>
      </c>
      <c r="E190" s="2415" t="s">
        <v>227</v>
      </c>
      <c r="F190" s="2416">
        <v>37</v>
      </c>
      <c r="G190" s="2417" t="s">
        <v>158</v>
      </c>
      <c r="H190" s="2339">
        <v>44.74</v>
      </c>
      <c r="I190" s="77" t="s">
        <v>115</v>
      </c>
      <c r="J190" s="2141">
        <v>3.6</v>
      </c>
      <c r="K190" s="771" t="s">
        <v>229</v>
      </c>
      <c r="L190" s="2141">
        <v>25</v>
      </c>
      <c r="M190" s="118"/>
      <c r="N190" s="91"/>
      <c r="O190" s="91"/>
      <c r="P190" s="91"/>
      <c r="Q190" s="91"/>
      <c r="R190" s="91"/>
      <c r="S190" s="91"/>
      <c r="T190" s="91"/>
      <c r="U190" s="91"/>
      <c r="V190" s="91"/>
      <c r="W190" s="1491"/>
      <c r="X190" s="1492"/>
      <c r="Y190" s="731"/>
      <c r="Z190" s="91"/>
      <c r="AA190" s="91"/>
      <c r="AB190" s="97"/>
      <c r="AC190" s="663"/>
      <c r="AD190" s="114"/>
      <c r="AE190" s="91"/>
      <c r="AF190" s="114"/>
      <c r="AG190" s="663"/>
      <c r="AH190" s="86"/>
      <c r="AI190" s="663"/>
      <c r="AJ190" s="739"/>
      <c r="AK190" s="1495"/>
      <c r="AL190" s="129"/>
      <c r="AM190" s="164"/>
      <c r="AN190" s="301"/>
      <c r="AO190" s="91"/>
      <c r="AP190" s="91"/>
      <c r="AQ190" s="91"/>
      <c r="AR190" s="91"/>
      <c r="AS190" s="176"/>
      <c r="AT190" s="176"/>
      <c r="AU190" s="176"/>
      <c r="AV190" s="91"/>
      <c r="AW190" s="493"/>
      <c r="AX190" s="493"/>
      <c r="AY190" s="493"/>
      <c r="AZ190" s="493"/>
      <c r="BA190" s="493"/>
      <c r="BB190" s="493"/>
      <c r="BC190" s="493"/>
      <c r="BD190" s="493"/>
      <c r="BE190" s="91"/>
      <c r="BF190" s="91"/>
      <c r="BG190" s="91"/>
      <c r="BH190" s="91"/>
      <c r="BI190" s="91"/>
      <c r="BJ190" s="91"/>
      <c r="BK190" s="91"/>
      <c r="BL190" s="91"/>
      <c r="BM190" s="91"/>
      <c r="BN190" s="91"/>
      <c r="BO190" s="91"/>
      <c r="BP190" s="91"/>
      <c r="BQ190" s="91"/>
      <c r="BR190" s="91"/>
      <c r="BS190" s="91"/>
      <c r="BT190" s="91"/>
      <c r="BU190" s="91"/>
      <c r="BV190" s="91"/>
      <c r="BW190" s="91"/>
      <c r="BX190" s="91"/>
      <c r="BY190" s="91"/>
      <c r="BZ190" s="91"/>
      <c r="CA190" s="91"/>
      <c r="CB190" s="91"/>
      <c r="CC190" s="91"/>
      <c r="CD190" s="91"/>
      <c r="CE190" s="91"/>
      <c r="CF190" s="91"/>
      <c r="CG190" s="91"/>
      <c r="CH190" s="91"/>
      <c r="CI190" s="91"/>
      <c r="CJ190" s="91"/>
      <c r="CK190" s="91"/>
      <c r="CL190" s="91"/>
      <c r="CM190" s="91"/>
      <c r="CN190" s="91"/>
    </row>
    <row r="191" spans="2:92" ht="12.75" customHeight="1" thickBot="1">
      <c r="B191" s="2218" t="s">
        <v>433</v>
      </c>
      <c r="C191" s="1990" t="s">
        <v>253</v>
      </c>
      <c r="D191" s="1809">
        <v>25</v>
      </c>
      <c r="E191" s="2418" t="s">
        <v>88</v>
      </c>
      <c r="F191" s="2298">
        <v>37.58</v>
      </c>
      <c r="G191" s="2419" t="s">
        <v>74</v>
      </c>
      <c r="H191" s="2341">
        <v>7.9</v>
      </c>
      <c r="I191" s="1810" t="s">
        <v>68</v>
      </c>
      <c r="J191" s="1870">
        <v>200</v>
      </c>
      <c r="L191" s="66"/>
      <c r="M191" s="91"/>
      <c r="N191" s="91"/>
      <c r="O191" s="91"/>
      <c r="P191" s="91"/>
      <c r="Q191" s="91"/>
      <c r="R191" s="91"/>
      <c r="S191" s="91"/>
      <c r="T191" s="91"/>
      <c r="U191" s="91"/>
      <c r="V191" s="91"/>
      <c r="W191" s="739"/>
      <c r="X191" s="1495"/>
      <c r="Y191" s="129"/>
      <c r="Z191" s="91"/>
      <c r="AA191" s="91"/>
      <c r="AB191" s="97"/>
      <c r="AC191" s="663"/>
      <c r="AD191" s="114"/>
      <c r="AE191" s="91"/>
      <c r="AF191" s="114"/>
      <c r="AG191" s="91"/>
      <c r="AH191" s="89"/>
      <c r="AI191" s="663"/>
      <c r="AJ191" s="87"/>
      <c r="AK191" s="1495"/>
      <c r="AL191" s="129"/>
      <c r="AM191" s="164"/>
      <c r="AN191" s="301"/>
      <c r="AO191" s="91"/>
      <c r="AP191" s="91"/>
      <c r="AQ191" s="91"/>
      <c r="AR191" s="91"/>
      <c r="AS191" s="176"/>
      <c r="AT191" s="176"/>
      <c r="AU191" s="176"/>
      <c r="AV191" s="91"/>
      <c r="AW191" s="493"/>
      <c r="AX191" s="493"/>
      <c r="AY191" s="493"/>
      <c r="AZ191" s="493"/>
      <c r="BA191" s="493"/>
      <c r="BB191" s="493"/>
      <c r="BC191" s="493"/>
      <c r="BD191" s="493"/>
      <c r="BE191" s="739"/>
      <c r="BF191" s="86"/>
      <c r="BG191" s="129"/>
      <c r="BH191" s="91"/>
      <c r="BI191" s="91"/>
      <c r="BJ191" s="91"/>
      <c r="BK191" s="91"/>
      <c r="BL191" s="91"/>
      <c r="BM191" s="91"/>
      <c r="BN191" s="91"/>
      <c r="BO191" s="91"/>
      <c r="BP191" s="91"/>
      <c r="BQ191" s="91"/>
      <c r="BR191" s="91"/>
      <c r="BS191" s="91"/>
      <c r="BT191" s="91"/>
      <c r="BU191" s="91"/>
      <c r="BV191" s="91"/>
      <c r="BW191" s="91"/>
      <c r="BX191" s="91"/>
      <c r="BY191" s="91"/>
      <c r="BZ191" s="91"/>
      <c r="CA191" s="91"/>
      <c r="CB191" s="91"/>
      <c r="CC191" s="91"/>
      <c r="CD191" s="91"/>
      <c r="CE191" s="91"/>
      <c r="CF191" s="91"/>
      <c r="CG191" s="91"/>
      <c r="CH191" s="91"/>
      <c r="CI191" s="91"/>
      <c r="CJ191" s="91"/>
      <c r="CK191" s="91"/>
      <c r="CL191" s="91"/>
      <c r="CM191" s="91"/>
      <c r="CN191" s="91"/>
    </row>
    <row r="192" spans="2:92" ht="15" customHeight="1" thickBot="1">
      <c r="B192" s="2167" t="s">
        <v>441</v>
      </c>
      <c r="C192" s="1990" t="s">
        <v>179</v>
      </c>
      <c r="D192" s="1809">
        <v>200</v>
      </c>
      <c r="E192" s="2420" t="s">
        <v>290</v>
      </c>
      <c r="F192" s="2309">
        <v>77.2</v>
      </c>
      <c r="G192" s="2421" t="s">
        <v>290</v>
      </c>
      <c r="H192" s="2341">
        <v>2.35</v>
      </c>
      <c r="I192" s="289" t="s">
        <v>60</v>
      </c>
      <c r="J192" s="2288">
        <v>10</v>
      </c>
      <c r="K192" s="2219" t="s">
        <v>686</v>
      </c>
      <c r="L192" s="2156"/>
      <c r="M192" s="1440"/>
      <c r="N192" s="91"/>
      <c r="O192" s="91"/>
      <c r="P192" s="91"/>
      <c r="Q192" s="91"/>
      <c r="R192" s="91"/>
      <c r="S192" s="91"/>
      <c r="T192" s="91"/>
      <c r="U192" s="91"/>
      <c r="V192" s="91"/>
      <c r="W192" s="86"/>
      <c r="X192" s="91"/>
      <c r="Y192" s="91"/>
      <c r="Z192" s="91"/>
      <c r="AA192" s="91"/>
      <c r="AB192" s="1445"/>
      <c r="AC192" s="665"/>
      <c r="AD192" s="114"/>
      <c r="AE192" s="91"/>
      <c r="AF192" s="114"/>
      <c r="AG192" s="91"/>
      <c r="AH192" s="89"/>
      <c r="AI192" s="663"/>
      <c r="AJ192" s="87"/>
      <c r="AK192" s="86"/>
      <c r="AL192" s="129"/>
      <c r="AM192" s="164"/>
      <c r="AN192" s="301"/>
      <c r="AO192" s="91"/>
      <c r="AP192" s="91"/>
      <c r="AQ192" s="91"/>
      <c r="AR192" s="91"/>
      <c r="AS192" s="176"/>
      <c r="AT192" s="176"/>
      <c r="AU192" s="176"/>
      <c r="AV192" s="91"/>
      <c r="AW192" s="493"/>
      <c r="AX192" s="493"/>
      <c r="AY192" s="493"/>
      <c r="AZ192" s="493"/>
      <c r="BA192" s="493"/>
      <c r="BB192" s="493"/>
      <c r="BC192" s="493"/>
      <c r="BD192" s="493"/>
      <c r="BE192" s="739"/>
      <c r="BF192" s="86"/>
      <c r="BG192" s="129"/>
      <c r="BH192" s="91"/>
      <c r="BI192" s="91"/>
      <c r="BJ192" s="91"/>
      <c r="BK192" s="91"/>
      <c r="BL192" s="91"/>
      <c r="BM192" s="91"/>
      <c r="BN192" s="91"/>
      <c r="BO192" s="91"/>
      <c r="BP192" s="91"/>
      <c r="BQ192" s="91"/>
      <c r="BR192" s="91"/>
      <c r="BS192" s="91"/>
      <c r="BT192" s="91"/>
      <c r="BU192" s="91"/>
      <c r="BV192" s="91"/>
      <c r="BW192" s="91"/>
      <c r="BX192" s="91"/>
      <c r="BY192" s="91"/>
      <c r="BZ192" s="91"/>
      <c r="CA192" s="91"/>
      <c r="CB192" s="91"/>
      <c r="CC192" s="91"/>
      <c r="CD192" s="91"/>
      <c r="CE192" s="91"/>
      <c r="CF192" s="91"/>
      <c r="CG192" s="91"/>
      <c r="CH192" s="91"/>
      <c r="CI192" s="91"/>
      <c r="CJ192" s="91"/>
      <c r="CK192" s="91"/>
      <c r="CL192" s="91"/>
      <c r="CM192" s="91"/>
      <c r="CN192" s="91"/>
    </row>
    <row r="193" spans="1:92" ht="15.75" customHeight="1" thickBot="1">
      <c r="B193" s="2167" t="s">
        <v>8</v>
      </c>
      <c r="C193" s="1990" t="s">
        <v>9</v>
      </c>
      <c r="D193" s="1809">
        <v>35</v>
      </c>
      <c r="E193" s="1803" t="s">
        <v>92</v>
      </c>
      <c r="F193" s="2309">
        <v>5.92</v>
      </c>
      <c r="G193" s="1814" t="s">
        <v>83</v>
      </c>
      <c r="H193" s="2341">
        <v>3.95</v>
      </c>
      <c r="I193" s="1803" t="s">
        <v>82</v>
      </c>
      <c r="J193" s="1870">
        <v>10</v>
      </c>
      <c r="K193" s="789" t="s">
        <v>118</v>
      </c>
      <c r="L193" s="2337" t="s">
        <v>119</v>
      </c>
      <c r="M193" s="118"/>
      <c r="N193" s="91"/>
      <c r="O193" s="791"/>
      <c r="P193" s="91"/>
      <c r="Q193" s="91"/>
      <c r="R193" s="87"/>
      <c r="S193" s="91"/>
      <c r="T193" s="91"/>
      <c r="U193" s="91"/>
      <c r="V193" s="91"/>
      <c r="W193" s="91"/>
      <c r="X193" s="91"/>
      <c r="Y193" s="91"/>
      <c r="Z193" s="91"/>
      <c r="AA193" s="91"/>
      <c r="AB193" s="1445"/>
      <c r="AC193" s="1446"/>
      <c r="AD193" s="114"/>
      <c r="AE193" s="91"/>
      <c r="AF193" s="114"/>
      <c r="AG193" s="91"/>
      <c r="AH193" s="89"/>
      <c r="AI193" s="663"/>
      <c r="AJ193" s="87"/>
      <c r="AK193" s="90"/>
      <c r="AL193" s="118"/>
      <c r="AM193" s="164"/>
      <c r="AN193" s="301"/>
      <c r="AO193" s="91"/>
      <c r="AP193" s="91"/>
      <c r="AQ193" s="91"/>
      <c r="AR193" s="91"/>
      <c r="AS193" s="176"/>
      <c r="AT193" s="176"/>
      <c r="AU193" s="91"/>
      <c r="AV193" s="91"/>
      <c r="AW193" s="493"/>
      <c r="AX193" s="493"/>
      <c r="AY193" s="493"/>
      <c r="AZ193" s="493"/>
      <c r="BA193" s="493"/>
      <c r="BB193" s="493"/>
      <c r="BC193" s="493"/>
      <c r="BD193" s="493"/>
      <c r="BE193" s="739"/>
      <c r="BF193" s="86"/>
      <c r="BG193" s="129"/>
      <c r="BH193" s="91"/>
      <c r="BI193" s="91"/>
      <c r="BJ193" s="91"/>
      <c r="BK193" s="91"/>
      <c r="BL193" s="91"/>
      <c r="BM193" s="91"/>
      <c r="BN193" s="91"/>
      <c r="BO193" s="91"/>
      <c r="BP193" s="91"/>
      <c r="BQ193" s="91"/>
      <c r="BR193" s="91"/>
      <c r="BS193" s="91"/>
      <c r="BT193" s="91"/>
      <c r="BU193" s="91"/>
      <c r="BV193" s="91"/>
      <c r="BW193" s="91"/>
      <c r="BX193" s="91"/>
      <c r="BY193" s="91"/>
      <c r="BZ193" s="91"/>
      <c r="CA193" s="91"/>
      <c r="CB193" s="91"/>
      <c r="CC193" s="91"/>
      <c r="CD193" s="91"/>
      <c r="CE193" s="91"/>
      <c r="CF193" s="91"/>
      <c r="CG193" s="91"/>
      <c r="CH193" s="91"/>
      <c r="CI193" s="91"/>
      <c r="CJ193" s="91"/>
      <c r="CK193" s="91"/>
      <c r="CL193" s="91"/>
      <c r="CM193" s="91"/>
      <c r="CN193" s="91"/>
    </row>
    <row r="194" spans="1:92" ht="13.5" customHeight="1">
      <c r="B194" s="2167" t="s">
        <v>8</v>
      </c>
      <c r="C194" s="1814" t="s">
        <v>395</v>
      </c>
      <c r="D194" s="1809">
        <v>30</v>
      </c>
      <c r="E194" s="1803" t="s">
        <v>215</v>
      </c>
      <c r="F194" s="2309">
        <v>20.3</v>
      </c>
      <c r="G194" s="1839" t="s">
        <v>107</v>
      </c>
      <c r="H194" s="2422">
        <v>7.375</v>
      </c>
      <c r="I194" s="55"/>
      <c r="J194" s="66"/>
      <c r="K194" s="77" t="s">
        <v>684</v>
      </c>
      <c r="L194" s="2141">
        <v>110</v>
      </c>
      <c r="M194" s="118"/>
      <c r="N194" s="91"/>
      <c r="O194" s="1444"/>
      <c r="P194" s="1444"/>
      <c r="Q194" s="1439"/>
      <c r="R194" s="91"/>
      <c r="S194" s="1444"/>
      <c r="T194" s="1444"/>
      <c r="U194" s="1439"/>
      <c r="V194" s="91"/>
      <c r="W194" s="1444"/>
      <c r="X194" s="1444"/>
      <c r="Y194" s="1439"/>
      <c r="Z194" s="91"/>
      <c r="AA194" s="91"/>
      <c r="AB194" s="97"/>
      <c r="AC194" s="91"/>
      <c r="AD194" s="87"/>
      <c r="AE194" s="91"/>
      <c r="AF194" s="114"/>
      <c r="AG194" s="91"/>
      <c r="AH194" s="87"/>
      <c r="AI194" s="663"/>
      <c r="AJ194" s="89"/>
      <c r="AK194" s="90"/>
      <c r="AL194" s="118"/>
      <c r="AM194" s="164"/>
      <c r="AN194" s="301"/>
      <c r="AO194" s="91"/>
      <c r="AP194" s="91"/>
      <c r="AQ194" s="91"/>
      <c r="AR194" s="91"/>
      <c r="AS194" s="176"/>
      <c r="AT194" s="176"/>
      <c r="AU194" s="91"/>
      <c r="AV194" s="91"/>
      <c r="AW194" s="493"/>
      <c r="AX194" s="493"/>
      <c r="AY194" s="493"/>
      <c r="AZ194" s="493"/>
      <c r="BA194" s="493"/>
      <c r="BB194" s="493"/>
      <c r="BC194" s="493"/>
      <c r="BD194" s="493"/>
      <c r="BE194" s="87"/>
      <c r="BF194" s="86"/>
      <c r="BG194" s="129"/>
      <c r="BH194" s="91"/>
      <c r="BI194" s="91"/>
      <c r="BJ194" s="91"/>
      <c r="BK194" s="91"/>
      <c r="BL194" s="91"/>
      <c r="BM194" s="91"/>
      <c r="BN194" s="91"/>
      <c r="BO194" s="91"/>
      <c r="BP194" s="91"/>
      <c r="BQ194" s="91"/>
      <c r="BR194" s="91"/>
      <c r="BS194" s="91"/>
      <c r="BT194" s="91"/>
      <c r="BU194" s="91"/>
      <c r="BV194" s="91"/>
      <c r="BW194" s="91"/>
      <c r="BX194" s="91"/>
      <c r="BY194" s="91"/>
      <c r="BZ194" s="91"/>
      <c r="CA194" s="91"/>
      <c r="CB194" s="91"/>
      <c r="CC194" s="91"/>
      <c r="CD194" s="91"/>
      <c r="CE194" s="91"/>
      <c r="CF194" s="91"/>
      <c r="CG194" s="91"/>
      <c r="CH194" s="91"/>
      <c r="CI194" s="91"/>
      <c r="CJ194" s="91"/>
      <c r="CK194" s="91"/>
      <c r="CL194" s="91"/>
      <c r="CM194" s="91"/>
      <c r="CN194" s="91"/>
    </row>
    <row r="195" spans="1:92" ht="15.75">
      <c r="B195" s="1881" t="s">
        <v>444</v>
      </c>
      <c r="C195" s="1814" t="s">
        <v>445</v>
      </c>
      <c r="D195" s="1809">
        <v>110</v>
      </c>
      <c r="E195" s="1803" t="s">
        <v>86</v>
      </c>
      <c r="F195" s="2154">
        <v>0.84</v>
      </c>
      <c r="G195" s="1839" t="s">
        <v>86</v>
      </c>
      <c r="H195" s="2422">
        <v>0.52</v>
      </c>
      <c r="I195" s="55"/>
      <c r="J195" s="66"/>
      <c r="K195" s="55"/>
      <c r="L195" s="66"/>
      <c r="M195" s="91"/>
      <c r="N195" s="91"/>
      <c r="O195" s="114"/>
      <c r="P195" s="164"/>
      <c r="Q195" s="663"/>
      <c r="R195" s="91"/>
      <c r="S195" s="114"/>
      <c r="T195" s="164"/>
      <c r="U195" s="663"/>
      <c r="V195" s="91"/>
      <c r="W195" s="106"/>
      <c r="X195" s="1444"/>
      <c r="Y195" s="1439"/>
      <c r="Z195" s="91"/>
      <c r="AA195" s="91"/>
      <c r="AB195" s="1445"/>
      <c r="AC195" s="91"/>
      <c r="AD195" s="114"/>
      <c r="AE195" s="91"/>
      <c r="AF195" s="114"/>
      <c r="AG195" s="91"/>
      <c r="AH195" s="87"/>
      <c r="AI195" s="663"/>
      <c r="AJ195" s="87"/>
      <c r="AK195" s="86"/>
      <c r="AL195" s="129"/>
      <c r="AM195" s="164"/>
      <c r="AN195" s="301"/>
      <c r="AO195" s="91"/>
      <c r="AP195" s="91"/>
      <c r="AQ195" s="91"/>
      <c r="AR195" s="91"/>
      <c r="AS195" s="1496"/>
      <c r="AT195" s="176"/>
      <c r="AU195" s="91"/>
      <c r="AV195" s="91"/>
      <c r="AW195" s="1497"/>
      <c r="AX195" s="1497"/>
      <c r="AY195" s="1498"/>
      <c r="AZ195" s="1497"/>
      <c r="BA195" s="1497"/>
      <c r="BB195" s="1497"/>
      <c r="BC195" s="1498"/>
      <c r="BD195" s="1497"/>
      <c r="BE195" s="92"/>
      <c r="BF195" s="93"/>
      <c r="BG195" s="128"/>
      <c r="BH195" s="91"/>
      <c r="BI195" s="91"/>
      <c r="BJ195" s="91"/>
      <c r="BK195" s="91"/>
      <c r="BL195" s="91"/>
      <c r="BM195" s="91"/>
      <c r="BN195" s="91"/>
      <c r="BO195" s="91"/>
      <c r="BP195" s="91"/>
      <c r="BQ195" s="91"/>
      <c r="BR195" s="91"/>
      <c r="BS195" s="91"/>
      <c r="BT195" s="91"/>
      <c r="BU195" s="91"/>
      <c r="BV195" s="91"/>
      <c r="BW195" s="91"/>
      <c r="BX195" s="91"/>
      <c r="BY195" s="91"/>
      <c r="BZ195" s="91"/>
      <c r="CA195" s="91"/>
      <c r="CB195" s="91"/>
      <c r="CC195" s="91"/>
      <c r="CD195" s="91"/>
      <c r="CE195" s="91"/>
      <c r="CF195" s="91"/>
      <c r="CG195" s="91"/>
      <c r="CH195" s="91"/>
      <c r="CI195" s="91"/>
      <c r="CJ195" s="91"/>
      <c r="CK195" s="91"/>
      <c r="CL195" s="91"/>
      <c r="CM195" s="91"/>
      <c r="CN195" s="91"/>
    </row>
    <row r="196" spans="1:92" ht="15" customHeight="1">
      <c r="B196" s="275"/>
      <c r="C196" s="2423"/>
      <c r="D196" s="36"/>
      <c r="E196" s="1810" t="s">
        <v>74</v>
      </c>
      <c r="F196" s="2298">
        <v>17.41</v>
      </c>
      <c r="G196" s="1839" t="s">
        <v>277</v>
      </c>
      <c r="H196" s="2424">
        <v>1E-3</v>
      </c>
      <c r="I196" s="55"/>
      <c r="J196" s="66"/>
      <c r="K196" s="55"/>
      <c r="L196" s="66"/>
      <c r="M196" s="91"/>
      <c r="N196" s="1476"/>
      <c r="O196" s="114"/>
      <c r="P196" s="164"/>
      <c r="Q196" s="1450"/>
      <c r="R196" s="91"/>
      <c r="S196" s="114"/>
      <c r="T196" s="164"/>
      <c r="U196" s="663"/>
      <c r="V196" s="91"/>
      <c r="W196" s="114"/>
      <c r="X196" s="1447"/>
      <c r="Y196" s="663"/>
      <c r="Z196" s="91"/>
      <c r="AA196" s="91"/>
      <c r="AB196" s="1445"/>
      <c r="AC196" s="91"/>
      <c r="AD196" s="114"/>
      <c r="AE196" s="91"/>
      <c r="AF196" s="114"/>
      <c r="AG196" s="91"/>
      <c r="AH196" s="87"/>
      <c r="AI196" s="1470"/>
      <c r="AJ196" s="87"/>
      <c r="AK196" s="90"/>
      <c r="AL196" s="118"/>
      <c r="AM196" s="164"/>
      <c r="AN196" s="301"/>
      <c r="AO196" s="91"/>
      <c r="AP196" s="91"/>
      <c r="AQ196" s="91"/>
      <c r="AR196" s="91"/>
      <c r="AS196" s="176"/>
      <c r="AT196" s="176"/>
      <c r="AU196" s="91"/>
      <c r="AV196" s="91"/>
      <c r="AW196" s="493"/>
      <c r="AX196" s="493"/>
      <c r="AY196" s="493"/>
      <c r="AZ196" s="493"/>
      <c r="BA196" s="493"/>
      <c r="BB196" s="493"/>
      <c r="BC196" s="493"/>
      <c r="BD196" s="493"/>
      <c r="BE196" s="92"/>
      <c r="BF196" s="93"/>
      <c r="BG196" s="128"/>
      <c r="BH196" s="91"/>
      <c r="BI196" s="91"/>
      <c r="BJ196" s="91"/>
      <c r="BK196" s="91"/>
      <c r="BL196" s="91"/>
      <c r="BM196" s="91"/>
      <c r="BN196" s="91"/>
      <c r="BO196" s="91"/>
      <c r="BP196" s="91"/>
      <c r="BQ196" s="91"/>
      <c r="BR196" s="91"/>
      <c r="BS196" s="91"/>
      <c r="BT196" s="91"/>
      <c r="BU196" s="91"/>
      <c r="BV196" s="91"/>
      <c r="BW196" s="91"/>
      <c r="BX196" s="91"/>
      <c r="BY196" s="91"/>
      <c r="BZ196" s="91"/>
      <c r="CA196" s="91"/>
      <c r="CB196" s="91"/>
      <c r="CC196" s="91"/>
      <c r="CD196" s="91"/>
      <c r="CE196" s="91"/>
      <c r="CF196" s="91"/>
      <c r="CG196" s="91"/>
      <c r="CH196" s="91"/>
      <c r="CI196" s="91"/>
      <c r="CJ196" s="91"/>
      <c r="CK196" s="91"/>
      <c r="CL196" s="91"/>
      <c r="CM196" s="91"/>
      <c r="CN196" s="91"/>
    </row>
    <row r="197" spans="1:92" ht="18.75" customHeight="1">
      <c r="A197" s="79"/>
      <c r="B197" s="275"/>
      <c r="C197" s="2423"/>
      <c r="D197" s="36"/>
      <c r="E197" s="1803" t="s">
        <v>83</v>
      </c>
      <c r="F197" s="2309">
        <v>3.38</v>
      </c>
      <c r="I197" s="2425"/>
      <c r="J197" s="2426"/>
      <c r="K197" s="55"/>
      <c r="L197" s="66"/>
      <c r="M197" s="118"/>
      <c r="N197" s="91"/>
      <c r="O197" s="114"/>
      <c r="P197" s="164"/>
      <c r="Q197" s="663"/>
      <c r="R197" s="91"/>
      <c r="S197" s="114"/>
      <c r="T197" s="672"/>
      <c r="U197" s="1483"/>
      <c r="V197" s="91"/>
      <c r="W197" s="87"/>
      <c r="X197" s="106"/>
      <c r="Y197" s="89"/>
      <c r="Z197" s="91"/>
      <c r="AA197" s="91"/>
      <c r="AB197" s="1445"/>
      <c r="AC197" s="1466"/>
      <c r="AD197" s="206"/>
      <c r="AE197" s="663"/>
      <c r="AF197" s="114"/>
      <c r="AG197" s="663"/>
      <c r="AH197" s="87"/>
      <c r="AI197" s="1470"/>
      <c r="AJ197" s="89"/>
      <c r="AK197" s="90"/>
      <c r="AL197" s="118"/>
      <c r="AM197" s="1448"/>
      <c r="AN197" s="301"/>
      <c r="AO197" s="91"/>
      <c r="AP197" s="91"/>
      <c r="AQ197" s="91"/>
      <c r="AR197" s="91"/>
      <c r="AS197" s="1496"/>
      <c r="AT197" s="114"/>
      <c r="AU197" s="114"/>
      <c r="AV197" s="516"/>
      <c r="AW197" s="1497"/>
      <c r="AX197" s="1497"/>
      <c r="AY197" s="1498"/>
      <c r="AZ197" s="1497"/>
      <c r="BA197" s="1497"/>
      <c r="BB197" s="1497"/>
      <c r="BC197" s="1498"/>
      <c r="BD197" s="1497"/>
      <c r="BE197" s="92"/>
      <c r="BF197" s="303"/>
      <c r="BG197" s="304"/>
      <c r="BH197" s="91"/>
      <c r="BI197" s="91"/>
      <c r="BJ197" s="91"/>
      <c r="BK197" s="91"/>
      <c r="BL197" s="91"/>
      <c r="BM197" s="91"/>
      <c r="BN197" s="91"/>
      <c r="BO197" s="91"/>
      <c r="BP197" s="91"/>
      <c r="BQ197" s="91"/>
      <c r="BR197" s="91"/>
      <c r="BS197" s="91"/>
      <c r="BT197" s="91"/>
      <c r="BU197" s="91"/>
      <c r="BV197" s="91"/>
      <c r="BW197" s="91"/>
      <c r="BX197" s="91"/>
      <c r="BY197" s="91"/>
      <c r="BZ197" s="91"/>
      <c r="CA197" s="91"/>
      <c r="CB197" s="91"/>
      <c r="CC197" s="91"/>
      <c r="CD197" s="91"/>
      <c r="CE197" s="91"/>
      <c r="CF197" s="91"/>
      <c r="CG197" s="91"/>
      <c r="CH197" s="91"/>
      <c r="CI197" s="91"/>
      <c r="CJ197" s="91"/>
      <c r="CK197" s="91"/>
      <c r="CL197" s="91"/>
      <c r="CM197" s="91"/>
      <c r="CN197" s="91"/>
    </row>
    <row r="198" spans="1:92" ht="17.25" customHeight="1">
      <c r="A198" s="79"/>
      <c r="B198" s="2240"/>
      <c r="C198" s="2427"/>
      <c r="D198" s="2160"/>
      <c r="E198" s="1803" t="s">
        <v>294</v>
      </c>
      <c r="F198" s="2154">
        <v>7.1840000000000002</v>
      </c>
      <c r="I198" s="55"/>
      <c r="J198" s="2303"/>
      <c r="K198" s="55"/>
      <c r="L198" s="66"/>
      <c r="M198" s="91"/>
      <c r="N198" s="91"/>
      <c r="O198" s="114"/>
      <c r="P198" s="164"/>
      <c r="Q198" s="663"/>
      <c r="R198" s="91"/>
      <c r="S198" s="114"/>
      <c r="T198" s="164"/>
      <c r="U198" s="1453"/>
      <c r="V198" s="91"/>
      <c r="W198" s="92"/>
      <c r="X198" s="106"/>
      <c r="Y198" s="663"/>
      <c r="Z198" s="91"/>
      <c r="AA198" s="91"/>
      <c r="AB198" s="1445"/>
      <c r="AC198" s="91"/>
      <c r="AD198" s="114"/>
      <c r="AE198" s="91"/>
      <c r="AF198" s="114"/>
      <c r="AG198" s="663"/>
      <c r="AH198" s="87"/>
      <c r="AI198" s="663"/>
      <c r="AJ198" s="87"/>
      <c r="AK198" s="176"/>
      <c r="AL198" s="220"/>
      <c r="AM198" s="164"/>
      <c r="AN198" s="301"/>
      <c r="AO198" s="91"/>
      <c r="AP198" s="91"/>
      <c r="AQ198" s="91"/>
      <c r="AR198" s="91"/>
      <c r="AS198" s="176"/>
      <c r="AT198" s="176"/>
      <c r="AU198" s="91"/>
      <c r="AV198" s="91"/>
      <c r="AW198" s="493"/>
      <c r="AX198" s="493"/>
      <c r="AY198" s="493"/>
      <c r="AZ198" s="493"/>
      <c r="BA198" s="493"/>
      <c r="BB198" s="493"/>
      <c r="BC198" s="493"/>
      <c r="BD198" s="493"/>
      <c r="BE198" s="91"/>
      <c r="BF198" s="91"/>
      <c r="BG198" s="91"/>
      <c r="BH198" s="91"/>
      <c r="BI198" s="91"/>
      <c r="BJ198" s="91"/>
      <c r="BK198" s="91"/>
      <c r="BL198" s="91"/>
      <c r="BM198" s="91"/>
      <c r="BN198" s="91"/>
      <c r="BO198" s="91"/>
      <c r="BP198" s="91"/>
      <c r="BQ198" s="91"/>
      <c r="BR198" s="91"/>
      <c r="BS198" s="91"/>
      <c r="BT198" s="91"/>
      <c r="BU198" s="91"/>
      <c r="BV198" s="91"/>
      <c r="BW198" s="91"/>
      <c r="BX198" s="91"/>
      <c r="BY198" s="91"/>
      <c r="BZ198" s="91"/>
      <c r="CA198" s="91"/>
      <c r="CB198" s="91"/>
      <c r="CC198" s="91"/>
      <c r="CD198" s="91"/>
      <c r="CE198" s="91"/>
      <c r="CF198" s="91"/>
      <c r="CG198" s="91"/>
      <c r="CH198" s="91"/>
      <c r="CI198" s="91"/>
      <c r="CJ198" s="91"/>
      <c r="CK198" s="91"/>
      <c r="CL198" s="91"/>
      <c r="CM198" s="91"/>
      <c r="CN198" s="91"/>
    </row>
    <row r="199" spans="1:92" ht="15" customHeight="1" thickBot="1">
      <c r="A199" s="79"/>
      <c r="B199" s="767" t="s">
        <v>425</v>
      </c>
      <c r="C199" s="2305"/>
      <c r="D199" s="2306">
        <f>D191+D192+D193+D194+D195+150+40</f>
        <v>590</v>
      </c>
      <c r="E199" s="178" t="s">
        <v>92</v>
      </c>
      <c r="F199" s="2428">
        <v>5.0999999999999996</v>
      </c>
      <c r="G199" s="29"/>
      <c r="H199" s="29"/>
      <c r="I199" s="50"/>
      <c r="J199" s="2328"/>
      <c r="K199" s="50"/>
      <c r="L199" s="68"/>
      <c r="M199" s="91"/>
      <c r="N199" s="91"/>
      <c r="O199" s="114"/>
      <c r="P199" s="164"/>
      <c r="Q199" s="663"/>
      <c r="R199" s="91"/>
      <c r="S199" s="114"/>
      <c r="T199" s="164"/>
      <c r="U199" s="663"/>
      <c r="V199" s="91"/>
      <c r="W199" s="89"/>
      <c r="X199" s="106"/>
      <c r="Y199" s="663"/>
      <c r="Z199" s="91"/>
      <c r="AA199" s="91"/>
      <c r="AB199" s="1445"/>
      <c r="AC199" s="91"/>
      <c r="AD199" s="639"/>
      <c r="AE199" s="91"/>
      <c r="AF199" s="114"/>
      <c r="AG199" s="91"/>
      <c r="AH199" s="87"/>
      <c r="AI199" s="663"/>
      <c r="AJ199" s="87"/>
      <c r="AK199" s="176"/>
      <c r="AL199" s="220"/>
      <c r="AM199" s="164"/>
      <c r="AN199" s="301"/>
      <c r="AO199" s="91"/>
      <c r="AP199" s="91"/>
      <c r="AQ199" s="91"/>
      <c r="AR199" s="91"/>
      <c r="AS199" s="176"/>
      <c r="AT199" s="176"/>
      <c r="AU199" s="176"/>
      <c r="AV199" s="176"/>
      <c r="AW199" s="493"/>
      <c r="AX199" s="493"/>
      <c r="AY199" s="493"/>
      <c r="AZ199" s="493"/>
      <c r="BA199" s="493"/>
      <c r="BB199" s="493"/>
      <c r="BC199" s="493"/>
      <c r="BD199" s="493"/>
      <c r="BE199" s="91"/>
      <c r="BF199" s="91"/>
      <c r="BG199" s="91"/>
      <c r="BH199" s="91"/>
      <c r="BI199" s="91"/>
      <c r="BJ199" s="91"/>
      <c r="BK199" s="91"/>
      <c r="BL199" s="91"/>
      <c r="BM199" s="91"/>
      <c r="BN199" s="91"/>
      <c r="BO199" s="91"/>
      <c r="BP199" s="91"/>
      <c r="BQ199" s="91"/>
      <c r="BR199" s="91"/>
      <c r="BS199" s="91"/>
      <c r="BT199" s="91"/>
      <c r="BU199" s="91"/>
      <c r="BV199" s="91"/>
      <c r="BW199" s="91"/>
      <c r="BX199" s="91"/>
      <c r="BY199" s="91"/>
      <c r="BZ199" s="91"/>
      <c r="CA199" s="91"/>
      <c r="CB199" s="91"/>
      <c r="CC199" s="91"/>
      <c r="CD199" s="91"/>
      <c r="CE199" s="91"/>
      <c r="CF199" s="91"/>
      <c r="CG199" s="91"/>
      <c r="CH199" s="91"/>
      <c r="CI199" s="91"/>
      <c r="CJ199" s="91"/>
      <c r="CK199" s="91"/>
      <c r="CL199" s="91"/>
      <c r="CM199" s="91"/>
      <c r="CN199" s="91"/>
    </row>
    <row r="200" spans="1:92" ht="16.5" customHeight="1" thickBot="1">
      <c r="A200" s="79"/>
      <c r="B200" s="2130"/>
      <c r="C200" s="2131" t="s">
        <v>152</v>
      </c>
      <c r="D200" s="2123"/>
      <c r="E200" s="2429" t="s">
        <v>348</v>
      </c>
      <c r="I200" s="2430" t="s">
        <v>157</v>
      </c>
      <c r="J200" s="2156"/>
      <c r="K200" s="63"/>
      <c r="L200" s="2326"/>
      <c r="M200" s="91"/>
      <c r="N200" s="1440"/>
      <c r="O200" s="87"/>
      <c r="P200" s="670"/>
      <c r="Q200" s="1453"/>
      <c r="R200" s="91"/>
      <c r="S200" s="114"/>
      <c r="T200" s="164"/>
      <c r="U200" s="663"/>
      <c r="V200" s="91"/>
      <c r="W200" s="87"/>
      <c r="X200" s="106"/>
      <c r="Y200" s="91"/>
      <c r="Z200" s="91"/>
      <c r="AA200" s="91"/>
      <c r="AB200" s="1445"/>
      <c r="AC200" s="662"/>
      <c r="AD200" s="114"/>
      <c r="AE200" s="91"/>
      <c r="AF200" s="114"/>
      <c r="AG200" s="663"/>
      <c r="AH200" s="87"/>
      <c r="AI200" s="663"/>
      <c r="AJ200" s="87"/>
      <c r="AK200" s="176"/>
      <c r="AL200" s="220"/>
      <c r="AM200" s="164"/>
      <c r="AN200" s="301"/>
      <c r="AO200" s="91"/>
      <c r="AP200" s="91"/>
      <c r="AQ200" s="91"/>
      <c r="AR200" s="91"/>
      <c r="AS200" s="176"/>
      <c r="AT200" s="176"/>
      <c r="AU200" s="91"/>
      <c r="AV200" s="91"/>
      <c r="AW200" s="493"/>
      <c r="AX200" s="493"/>
      <c r="AY200" s="493"/>
      <c r="AZ200" s="493"/>
      <c r="BA200" s="493"/>
      <c r="BB200" s="493"/>
      <c r="BC200" s="493"/>
      <c r="BD200" s="204"/>
      <c r="BE200" s="91"/>
      <c r="BF200" s="91"/>
      <c r="BG200" s="91"/>
      <c r="BH200" s="91"/>
      <c r="BI200" s="91"/>
      <c r="BJ200" s="91"/>
      <c r="BK200" s="91"/>
      <c r="BL200" s="91"/>
      <c r="BM200" s="91"/>
      <c r="BN200" s="91"/>
      <c r="BO200" s="91"/>
      <c r="BP200" s="91"/>
      <c r="BQ200" s="91"/>
      <c r="BR200" s="91"/>
      <c r="BS200" s="91"/>
      <c r="BT200" s="91"/>
      <c r="BU200" s="91"/>
      <c r="BV200" s="91"/>
      <c r="BW200" s="91"/>
      <c r="BX200" s="91"/>
      <c r="BY200" s="91"/>
      <c r="BZ200" s="91"/>
      <c r="CA200" s="91"/>
      <c r="CB200" s="91"/>
      <c r="CC200" s="91"/>
      <c r="CD200" s="91"/>
      <c r="CE200" s="91"/>
      <c r="CF200" s="91"/>
      <c r="CG200" s="91"/>
      <c r="CH200" s="91"/>
      <c r="CI200" s="91"/>
      <c r="CJ200" s="91"/>
      <c r="CK200" s="91"/>
      <c r="CL200" s="91"/>
      <c r="CM200" s="91"/>
      <c r="CN200" s="91"/>
    </row>
    <row r="201" spans="1:92" ht="14.25" customHeight="1" thickBot="1">
      <c r="B201" s="2167" t="s">
        <v>398</v>
      </c>
      <c r="C201" s="1814" t="s">
        <v>430</v>
      </c>
      <c r="D201" s="1830">
        <v>70</v>
      </c>
      <c r="E201" s="1841" t="s">
        <v>118</v>
      </c>
      <c r="F201" s="2431" t="s">
        <v>119</v>
      </c>
      <c r="G201" s="1841" t="s">
        <v>118</v>
      </c>
      <c r="H201" s="2432" t="s">
        <v>119</v>
      </c>
      <c r="I201" s="169" t="s">
        <v>118</v>
      </c>
      <c r="J201" s="2296" t="s">
        <v>119</v>
      </c>
      <c r="K201" s="2433" t="s">
        <v>702</v>
      </c>
      <c r="L201" s="2156"/>
      <c r="M201" s="302"/>
      <c r="N201" s="91"/>
      <c r="O201" s="114"/>
      <c r="P201" s="164"/>
      <c r="Q201" s="663"/>
      <c r="R201" s="91"/>
      <c r="S201" s="114"/>
      <c r="T201" s="164"/>
      <c r="U201" s="663"/>
      <c r="V201" s="91"/>
      <c r="W201" s="87"/>
      <c r="X201" s="106"/>
      <c r="Y201" s="91"/>
      <c r="Z201" s="91"/>
      <c r="AA201" s="91"/>
      <c r="AB201" s="1445"/>
      <c r="AC201" s="1452"/>
      <c r="AD201" s="114"/>
      <c r="AE201" s="663"/>
      <c r="AF201" s="114"/>
      <c r="AG201" s="663"/>
      <c r="AH201" s="87"/>
      <c r="AI201" s="663"/>
      <c r="AJ201" s="92"/>
      <c r="AK201" s="176"/>
      <c r="AL201" s="220"/>
      <c r="AM201" s="164"/>
      <c r="AN201" s="301"/>
      <c r="AO201" s="91"/>
      <c r="AP201" s="91"/>
      <c r="AQ201" s="91"/>
      <c r="AR201" s="91"/>
      <c r="AS201" s="1496"/>
      <c r="AT201" s="176"/>
      <c r="AU201" s="91"/>
      <c r="AV201" s="91"/>
      <c r="AW201" s="1497"/>
      <c r="AX201" s="1497"/>
      <c r="AY201" s="1498"/>
      <c r="AZ201" s="1497"/>
      <c r="BA201" s="1497"/>
      <c r="BB201" s="1497"/>
      <c r="BC201" s="1498"/>
      <c r="BD201" s="1497"/>
      <c r="BE201" s="91"/>
      <c r="BF201" s="91"/>
      <c r="BG201" s="91"/>
      <c r="BH201" s="91"/>
      <c r="BI201" s="91"/>
      <c r="BJ201" s="91"/>
      <c r="BK201" s="91"/>
      <c r="BL201" s="91"/>
      <c r="BM201" s="91"/>
      <c r="BN201" s="91"/>
      <c r="BO201" s="91"/>
      <c r="BP201" s="91"/>
      <c r="BQ201" s="91"/>
      <c r="BR201" s="91"/>
      <c r="BS201" s="91"/>
      <c r="BT201" s="91"/>
      <c r="BU201" s="91"/>
      <c r="BV201" s="91"/>
      <c r="BW201" s="91"/>
      <c r="BX201" s="91"/>
      <c r="BY201" s="91"/>
      <c r="BZ201" s="91"/>
      <c r="CA201" s="91"/>
      <c r="CB201" s="91"/>
      <c r="CC201" s="91"/>
      <c r="CD201" s="91"/>
      <c r="CE201" s="91"/>
      <c r="CF201" s="91"/>
      <c r="CG201" s="91"/>
      <c r="CH201" s="91"/>
      <c r="CI201" s="91"/>
      <c r="CJ201" s="91"/>
      <c r="CK201" s="91"/>
      <c r="CL201" s="91"/>
      <c r="CM201" s="91"/>
      <c r="CN201" s="91"/>
    </row>
    <row r="202" spans="1:92" ht="15" customHeight="1" thickBot="1">
      <c r="B202" s="1980" t="s">
        <v>665</v>
      </c>
      <c r="C202" s="2434" t="s">
        <v>134</v>
      </c>
      <c r="D202" s="2140">
        <v>250</v>
      </c>
      <c r="E202" s="78" t="s">
        <v>165</v>
      </c>
      <c r="F202" s="2364">
        <v>60</v>
      </c>
      <c r="G202" s="291" t="s">
        <v>123</v>
      </c>
      <c r="H202" s="2330">
        <v>5</v>
      </c>
      <c r="I202" s="78" t="s">
        <v>71</v>
      </c>
      <c r="J202" s="2274">
        <v>118.1</v>
      </c>
      <c r="K202" s="169" t="s">
        <v>118</v>
      </c>
      <c r="L202" s="2296" t="s">
        <v>119</v>
      </c>
      <c r="M202" s="129"/>
      <c r="N202" s="91"/>
      <c r="O202" s="114"/>
      <c r="P202" s="164"/>
      <c r="Q202" s="663"/>
      <c r="R202" s="91"/>
      <c r="S202" s="91"/>
      <c r="T202" s="91"/>
      <c r="U202" s="91"/>
      <c r="V202" s="91"/>
      <c r="W202" s="89"/>
      <c r="X202" s="91"/>
      <c r="Y202" s="91"/>
      <c r="Z202" s="91"/>
      <c r="AA202" s="91"/>
      <c r="AB202" s="1445"/>
      <c r="AC202" s="662"/>
      <c r="AD202" s="114"/>
      <c r="AE202" s="91"/>
      <c r="AF202" s="114"/>
      <c r="AG202" s="91"/>
      <c r="AH202" s="116"/>
      <c r="AI202" s="663"/>
      <c r="AJ202" s="87"/>
      <c r="AK202" s="176"/>
      <c r="AL202" s="220"/>
      <c r="AM202" s="164"/>
      <c r="AN202" s="301"/>
      <c r="AO202" s="91"/>
      <c r="AP202" s="91"/>
      <c r="AQ202" s="91"/>
      <c r="AR202" s="91"/>
      <c r="AS202" s="176"/>
      <c r="AT202" s="176"/>
      <c r="AU202" s="91"/>
      <c r="AV202" s="91"/>
      <c r="AW202" s="493"/>
      <c r="AX202" s="493"/>
      <c r="AY202" s="493"/>
      <c r="AZ202" s="493"/>
      <c r="BA202" s="493"/>
      <c r="BB202" s="493"/>
      <c r="BC202" s="493"/>
      <c r="BD202" s="493"/>
      <c r="BE202" s="91"/>
      <c r="BF202" s="91"/>
      <c r="BG202" s="91"/>
      <c r="BH202" s="91"/>
      <c r="BI202" s="91"/>
      <c r="BJ202" s="91"/>
      <c r="BK202" s="91"/>
      <c r="BL202" s="91"/>
      <c r="BM202" s="91"/>
      <c r="BN202" s="91"/>
      <c r="BO202" s="91"/>
      <c r="BP202" s="91"/>
      <c r="BQ202" s="91"/>
      <c r="BR202" s="91"/>
      <c r="BS202" s="91"/>
      <c r="BT202" s="91"/>
      <c r="BU202" s="91"/>
      <c r="BV202" s="91"/>
      <c r="BW202" s="91"/>
      <c r="BX202" s="91"/>
      <c r="BY202" s="91"/>
      <c r="BZ202" s="91"/>
      <c r="CA202" s="91"/>
      <c r="CB202" s="91"/>
      <c r="CC202" s="91"/>
      <c r="CD202" s="91"/>
      <c r="CE202" s="91"/>
      <c r="CF202" s="91"/>
      <c r="CG202" s="91"/>
      <c r="CH202" s="91"/>
      <c r="CI202" s="91"/>
      <c r="CJ202" s="91"/>
      <c r="CK202" s="91"/>
      <c r="CL202" s="91"/>
      <c r="CM202" s="91"/>
      <c r="CN202" s="91"/>
    </row>
    <row r="203" spans="1:92" ht="18" customHeight="1">
      <c r="A203" s="11"/>
      <c r="B203" s="2241" t="s">
        <v>383</v>
      </c>
      <c r="C203" s="2181" t="s">
        <v>216</v>
      </c>
      <c r="D203" s="198">
        <v>120</v>
      </c>
      <c r="E203" s="1803" t="s">
        <v>53</v>
      </c>
      <c r="F203" s="2435">
        <v>24</v>
      </c>
      <c r="G203" s="1839" t="s">
        <v>86</v>
      </c>
      <c r="H203" s="2148">
        <v>1.6</v>
      </c>
      <c r="I203" s="1803" t="s">
        <v>92</v>
      </c>
      <c r="J203" s="2150">
        <v>9</v>
      </c>
      <c r="K203" s="77" t="s">
        <v>121</v>
      </c>
      <c r="L203" s="2141">
        <v>53.33</v>
      </c>
      <c r="M203" s="91"/>
      <c r="N203" s="91"/>
      <c r="O203" s="114"/>
      <c r="P203" s="164"/>
      <c r="Q203" s="663"/>
      <c r="R203" s="91"/>
      <c r="S203" s="1444"/>
      <c r="T203" s="1444"/>
      <c r="U203" s="1439"/>
      <c r="V203" s="91"/>
      <c r="W203" s="87"/>
      <c r="X203" s="91"/>
      <c r="Y203" s="91"/>
      <c r="Z203" s="91"/>
      <c r="AA203" s="91"/>
      <c r="AB203" s="1445"/>
      <c r="AC203" s="662"/>
      <c r="AD203" s="114"/>
      <c r="AE203" s="91"/>
      <c r="AF203" s="114"/>
      <c r="AG203" s="663"/>
      <c r="AH203" s="91"/>
      <c r="AI203" s="663"/>
      <c r="AJ203" s="89"/>
      <c r="AK203" s="176"/>
      <c r="AL203" s="220"/>
      <c r="AM203" s="164"/>
      <c r="AN203" s="301"/>
      <c r="AO203" s="91"/>
      <c r="AP203" s="91"/>
      <c r="AQ203" s="91"/>
      <c r="AR203" s="91"/>
      <c r="AS203" s="176"/>
      <c r="AT203" s="176"/>
      <c r="AU203" s="91"/>
      <c r="AV203" s="91"/>
      <c r="AW203" s="493"/>
      <c r="AX203" s="493"/>
      <c r="AY203" s="493"/>
      <c r="AZ203" s="493"/>
      <c r="BA203" s="493"/>
      <c r="BB203" s="493"/>
      <c r="BC203" s="493"/>
      <c r="BD203" s="493"/>
      <c r="BE203" s="91"/>
      <c r="BF203" s="91"/>
      <c r="BG203" s="91"/>
      <c r="BH203" s="91"/>
      <c r="BI203" s="91"/>
      <c r="BJ203" s="91"/>
      <c r="BK203" s="91"/>
      <c r="BL203" s="91"/>
      <c r="BM203" s="91"/>
      <c r="BN203" s="91"/>
      <c r="BO203" s="91"/>
      <c r="BP203" s="91"/>
      <c r="BQ203" s="91"/>
      <c r="BR203" s="91"/>
      <c r="BS203" s="91"/>
      <c r="BT203" s="91"/>
      <c r="BU203" s="91"/>
      <c r="BV203" s="91"/>
      <c r="BW203" s="91"/>
      <c r="BX203" s="91"/>
      <c r="BY203" s="91"/>
      <c r="BZ203" s="91"/>
      <c r="CA203" s="91"/>
      <c r="CB203" s="91"/>
      <c r="CC203" s="91"/>
      <c r="CD203" s="91"/>
      <c r="CE203" s="91"/>
      <c r="CF203" s="91"/>
      <c r="CG203" s="91"/>
      <c r="CH203" s="91"/>
      <c r="CI203" s="91"/>
      <c r="CJ203" s="91"/>
      <c r="CK203" s="91"/>
      <c r="CL203" s="91"/>
      <c r="CM203" s="91"/>
      <c r="CN203" s="91"/>
    </row>
    <row r="204" spans="1:92" ht="16.5" customHeight="1">
      <c r="B204" s="2436" t="s">
        <v>385</v>
      </c>
      <c r="C204" s="2181" t="s">
        <v>386</v>
      </c>
      <c r="D204" s="2437" t="s">
        <v>599</v>
      </c>
      <c r="E204" s="1803" t="s">
        <v>74</v>
      </c>
      <c r="F204" s="2309">
        <v>10</v>
      </c>
      <c r="G204" s="1839" t="s">
        <v>277</v>
      </c>
      <c r="H204" s="2282">
        <v>0.01</v>
      </c>
      <c r="I204" s="2438" t="s">
        <v>449</v>
      </c>
      <c r="J204" s="2224">
        <v>34.5</v>
      </c>
      <c r="K204" s="1810" t="s">
        <v>83</v>
      </c>
      <c r="L204" s="2224">
        <v>10</v>
      </c>
      <c r="M204" s="91"/>
      <c r="N204" s="91"/>
      <c r="O204" s="1502"/>
      <c r="P204" s="1448"/>
      <c r="Q204" s="666"/>
      <c r="R204" s="91"/>
      <c r="S204" s="91"/>
      <c r="T204" s="164"/>
      <c r="U204" s="91"/>
      <c r="V204" s="91"/>
      <c r="W204" s="114"/>
      <c r="X204" s="1456"/>
      <c r="Y204" s="1457"/>
      <c r="Z204" s="91"/>
      <c r="AA204" s="91"/>
      <c r="AB204" s="1459"/>
      <c r="AC204" s="663"/>
      <c r="AD204" s="91"/>
      <c r="AE204" s="663"/>
      <c r="AF204" s="114"/>
      <c r="AG204" s="91"/>
      <c r="AH204" s="91"/>
      <c r="AI204" s="663"/>
      <c r="AJ204" s="89"/>
      <c r="AK204" s="176"/>
      <c r="AL204" s="220"/>
      <c r="AM204" s="164"/>
      <c r="AN204" s="301"/>
      <c r="AO204" s="91"/>
      <c r="AP204" s="91"/>
      <c r="AQ204" s="91"/>
      <c r="AR204" s="86"/>
      <c r="AS204" s="176"/>
      <c r="AT204" s="176"/>
      <c r="AU204" s="91"/>
      <c r="AV204" s="91"/>
      <c r="AW204" s="493"/>
      <c r="AX204" s="493"/>
      <c r="AY204" s="493"/>
      <c r="AZ204" s="493"/>
      <c r="BA204" s="493"/>
      <c r="BB204" s="493"/>
      <c r="BC204" s="493"/>
      <c r="BD204" s="493"/>
      <c r="BE204" s="91"/>
      <c r="BF204" s="91"/>
      <c r="BG204" s="91"/>
      <c r="BH204" s="91"/>
      <c r="BI204" s="91"/>
      <c r="BJ204" s="91"/>
      <c r="BK204" s="91"/>
      <c r="BL204" s="91"/>
      <c r="BM204" s="91"/>
      <c r="BN204" s="91"/>
      <c r="BO204" s="91"/>
      <c r="BP204" s="91"/>
      <c r="BQ204" s="91"/>
      <c r="BR204" s="91"/>
      <c r="BS204" s="91"/>
      <c r="BT204" s="91"/>
      <c r="BU204" s="91"/>
      <c r="BV204" s="91"/>
      <c r="BW204" s="91"/>
      <c r="BX204" s="91"/>
      <c r="BY204" s="91"/>
      <c r="BZ204" s="91"/>
      <c r="CA204" s="91"/>
      <c r="CB204" s="91"/>
      <c r="CC204" s="91"/>
      <c r="CD204" s="91"/>
      <c r="CE204" s="91"/>
      <c r="CF204" s="91"/>
      <c r="CG204" s="91"/>
      <c r="CH204" s="91"/>
      <c r="CI204" s="91"/>
      <c r="CJ204" s="91"/>
      <c r="CK204" s="91"/>
      <c r="CL204" s="91"/>
      <c r="CM204" s="91"/>
      <c r="CN204" s="91"/>
    </row>
    <row r="205" spans="1:92" ht="13.5" customHeight="1">
      <c r="B205" s="2439"/>
      <c r="C205" s="2440" t="s">
        <v>384</v>
      </c>
      <c r="D205" s="2441"/>
      <c r="E205" s="2420" t="s">
        <v>290</v>
      </c>
      <c r="F205" s="2309">
        <v>10</v>
      </c>
      <c r="G205" s="1814" t="s">
        <v>82</v>
      </c>
      <c r="H205" s="1870">
        <v>200</v>
      </c>
      <c r="I205" s="2442" t="s">
        <v>80</v>
      </c>
      <c r="J205" s="2281">
        <v>3.45</v>
      </c>
      <c r="K205" s="2443" t="s">
        <v>703</v>
      </c>
      <c r="L205" s="2270"/>
      <c r="M205" s="91"/>
      <c r="N205" s="91"/>
      <c r="O205" s="739"/>
      <c r="P205" s="1448"/>
      <c r="Q205" s="1453"/>
      <c r="R205" s="91"/>
      <c r="S205" s="97"/>
      <c r="T205" s="164"/>
      <c r="U205" s="663"/>
      <c r="V205" s="91"/>
      <c r="W205" s="89"/>
      <c r="X205" s="176"/>
      <c r="Y205" s="220"/>
      <c r="Z205" s="91"/>
      <c r="AA205" s="1444"/>
      <c r="AB205" s="114"/>
      <c r="AC205" s="662"/>
      <c r="AD205" s="91"/>
      <c r="AE205" s="663"/>
      <c r="AF205" s="92"/>
      <c r="AG205" s="91"/>
      <c r="AH205" s="91"/>
      <c r="AI205" s="663"/>
      <c r="AJ205" s="89"/>
      <c r="AK205" s="176"/>
      <c r="AL205" s="220"/>
      <c r="AM205" s="164"/>
      <c r="AN205" s="301"/>
      <c r="AO205" s="91"/>
      <c r="AP205" s="91"/>
      <c r="AQ205" s="91"/>
      <c r="AR205" s="91"/>
      <c r="AS205" s="1496"/>
      <c r="AT205" s="176"/>
      <c r="AU205" s="91"/>
      <c r="AV205" s="91"/>
      <c r="AW205" s="204"/>
      <c r="AX205" s="493"/>
      <c r="AY205" s="1498"/>
      <c r="AZ205" s="646"/>
      <c r="BA205" s="493"/>
      <c r="BB205" s="493"/>
      <c r="BC205" s="1498"/>
      <c r="BD205" s="646"/>
      <c r="BE205" s="91"/>
      <c r="BF205" s="91"/>
      <c r="BG205" s="91"/>
      <c r="BH205" s="91"/>
      <c r="BI205" s="91"/>
      <c r="BJ205" s="91"/>
      <c r="BK205" s="91"/>
      <c r="BL205" s="91"/>
      <c r="BM205" s="91"/>
      <c r="BN205" s="91"/>
      <c r="BO205" s="91"/>
      <c r="BP205" s="91"/>
      <c r="BQ205" s="91"/>
      <c r="BR205" s="91"/>
      <c r="BS205" s="91"/>
      <c r="BT205" s="91"/>
      <c r="BU205" s="91"/>
      <c r="BV205" s="91"/>
      <c r="BW205" s="91"/>
      <c r="BX205" s="91"/>
      <c r="BY205" s="91"/>
      <c r="BZ205" s="91"/>
      <c r="CA205" s="91"/>
      <c r="CB205" s="91"/>
      <c r="CC205" s="91"/>
      <c r="CD205" s="91"/>
      <c r="CE205" s="91"/>
      <c r="CF205" s="91"/>
      <c r="CG205" s="91"/>
      <c r="CH205" s="91"/>
      <c r="CI205" s="91"/>
      <c r="CJ205" s="91"/>
      <c r="CK205" s="91"/>
      <c r="CL205" s="91"/>
      <c r="CM205" s="91"/>
      <c r="CN205" s="91"/>
    </row>
    <row r="206" spans="1:92" ht="15" customHeight="1">
      <c r="B206" s="2221" t="s">
        <v>548</v>
      </c>
      <c r="C206" s="319" t="s">
        <v>209</v>
      </c>
      <c r="D206" s="2244">
        <v>200</v>
      </c>
      <c r="E206" s="1803" t="s">
        <v>107</v>
      </c>
      <c r="F206" s="2154">
        <v>2.5</v>
      </c>
      <c r="G206" s="1839" t="s">
        <v>373</v>
      </c>
      <c r="H206" s="2282">
        <v>1</v>
      </c>
      <c r="I206" s="1803" t="s">
        <v>99</v>
      </c>
      <c r="J206" s="2224">
        <v>11.5</v>
      </c>
      <c r="K206" s="1264" t="s">
        <v>117</v>
      </c>
      <c r="L206" s="2224">
        <v>20</v>
      </c>
      <c r="M206" s="91"/>
      <c r="N206" s="91"/>
      <c r="O206" s="114"/>
      <c r="P206" s="558"/>
      <c r="Q206" s="663"/>
      <c r="R206" s="91"/>
      <c r="S206" s="97"/>
      <c r="T206" s="164"/>
      <c r="U206" s="665"/>
      <c r="V206" s="91"/>
      <c r="W206" s="739"/>
      <c r="X206" s="86"/>
      <c r="Y206" s="129"/>
      <c r="Z206" s="91"/>
      <c r="AA206" s="91"/>
      <c r="AB206" s="114"/>
      <c r="AC206" s="666"/>
      <c r="AD206" s="91"/>
      <c r="AE206" s="663"/>
      <c r="AF206" s="92"/>
      <c r="AG206" s="91"/>
      <c r="AH206" s="91"/>
      <c r="AI206" s="663"/>
      <c r="AJ206" s="89"/>
      <c r="AK206" s="176"/>
      <c r="AL206" s="220"/>
      <c r="AM206" s="164"/>
      <c r="AN206" s="301"/>
      <c r="AO206" s="91"/>
      <c r="AP206" s="91"/>
      <c r="AQ206" s="91"/>
      <c r="AR206" s="89"/>
      <c r="AS206" s="176"/>
      <c r="AT206" s="176"/>
      <c r="AU206" s="108"/>
      <c r="AV206" s="108"/>
      <c r="AW206" s="108"/>
      <c r="AX206" s="176"/>
      <c r="AY206" s="1503"/>
      <c r="AZ206" s="176"/>
      <c r="BA206" s="176"/>
      <c r="BB206" s="1504"/>
      <c r="BC206" s="1503"/>
      <c r="BD206" s="91"/>
      <c r="BE206" s="91"/>
      <c r="BF206" s="91"/>
      <c r="BG206" s="91"/>
      <c r="BH206" s="91"/>
      <c r="BI206" s="91"/>
      <c r="BJ206" s="91"/>
      <c r="BK206" s="91"/>
      <c r="BL206" s="91"/>
      <c r="BM206" s="91"/>
      <c r="BN206" s="91"/>
      <c r="BO206" s="91"/>
      <c r="BP206" s="91"/>
      <c r="BQ206" s="91"/>
      <c r="BR206" s="91"/>
      <c r="BS206" s="91"/>
      <c r="BT206" s="91"/>
      <c r="BU206" s="91"/>
      <c r="BV206" s="91"/>
      <c r="BW206" s="91"/>
      <c r="BX206" s="91"/>
      <c r="BY206" s="91"/>
      <c r="BZ206" s="91"/>
      <c r="CA206" s="91"/>
      <c r="CB206" s="91"/>
      <c r="CC206" s="91"/>
      <c r="CD206" s="91"/>
      <c r="CE206" s="91"/>
      <c r="CF206" s="91"/>
      <c r="CG206" s="91"/>
      <c r="CH206" s="91"/>
      <c r="CI206" s="91"/>
      <c r="CJ206" s="91"/>
      <c r="CK206" s="91"/>
      <c r="CL206" s="91"/>
      <c r="CM206" s="91"/>
      <c r="CN206" s="91"/>
    </row>
    <row r="207" spans="1:92" ht="15" customHeight="1">
      <c r="B207" s="1964" t="s">
        <v>8</v>
      </c>
      <c r="C207" s="1814" t="s">
        <v>9</v>
      </c>
      <c r="D207" s="1830">
        <v>70</v>
      </c>
      <c r="E207" s="55"/>
      <c r="H207" s="66"/>
      <c r="I207" s="2420" t="s">
        <v>290</v>
      </c>
      <c r="J207" s="2224">
        <v>10</v>
      </c>
      <c r="K207" s="55"/>
      <c r="L207" s="2303"/>
      <c r="M207" s="91"/>
      <c r="N207" s="91"/>
      <c r="O207" s="114"/>
      <c r="P207" s="164"/>
      <c r="Q207" s="1470"/>
      <c r="R207" s="91"/>
      <c r="S207" s="1445"/>
      <c r="T207" s="164"/>
      <c r="U207" s="665"/>
      <c r="V207" s="91"/>
      <c r="W207" s="739"/>
      <c r="X207" s="86"/>
      <c r="Y207" s="129"/>
      <c r="Z207" s="91"/>
      <c r="AA207" s="91"/>
      <c r="AB207" s="91"/>
      <c r="AC207" s="663"/>
      <c r="AD207" s="91"/>
      <c r="AE207" s="663"/>
      <c r="AF207" s="87"/>
      <c r="AG207" s="662"/>
      <c r="AH207" s="91"/>
      <c r="AI207" s="663"/>
      <c r="AJ207" s="89"/>
      <c r="AK207" s="176"/>
      <c r="AL207" s="220"/>
      <c r="AM207" s="164"/>
      <c r="AN207" s="301"/>
      <c r="AO207" s="91"/>
      <c r="AP207" s="91"/>
      <c r="AQ207" s="91"/>
      <c r="AR207" s="209"/>
      <c r="AS207" s="91"/>
      <c r="AT207" s="91"/>
      <c r="AU207" s="91"/>
      <c r="AV207" s="91"/>
      <c r="AW207" s="91"/>
      <c r="AX207" s="91"/>
      <c r="AY207" s="91"/>
      <c r="AZ207" s="91"/>
      <c r="BA207" s="91"/>
      <c r="BB207" s="91"/>
      <c r="BC207" s="91"/>
      <c r="BD207" s="91"/>
      <c r="BE207" s="91"/>
      <c r="BF207" s="91"/>
      <c r="BG207" s="91"/>
      <c r="BH207" s="91"/>
      <c r="BI207" s="91"/>
      <c r="BJ207" s="91"/>
      <c r="BK207" s="91"/>
      <c r="BL207" s="91"/>
      <c r="BM207" s="91"/>
      <c r="BN207" s="91"/>
      <c r="BO207" s="91"/>
      <c r="BP207" s="91"/>
      <c r="BQ207" s="91"/>
      <c r="BR207" s="91"/>
      <c r="BS207" s="91"/>
      <c r="BT207" s="91"/>
      <c r="BU207" s="91"/>
      <c r="BV207" s="91"/>
      <c r="BW207" s="91"/>
      <c r="BX207" s="91"/>
      <c r="BY207" s="91"/>
      <c r="BZ207" s="91"/>
      <c r="CA207" s="91"/>
      <c r="CB207" s="91"/>
      <c r="CC207" s="91"/>
      <c r="CD207" s="91"/>
      <c r="CE207" s="91"/>
      <c r="CF207" s="91"/>
      <c r="CG207" s="91"/>
      <c r="CH207" s="91"/>
      <c r="CI207" s="91"/>
      <c r="CJ207" s="91"/>
      <c r="CK207" s="91"/>
      <c r="CL207" s="91"/>
      <c r="CM207" s="91"/>
      <c r="CN207" s="91"/>
    </row>
    <row r="208" spans="1:92" ht="14.25" customHeight="1" thickBot="1">
      <c r="B208" s="1964" t="s">
        <v>8</v>
      </c>
      <c r="C208" s="1814" t="s">
        <v>395</v>
      </c>
      <c r="D208" s="1830">
        <v>40</v>
      </c>
      <c r="E208" s="55"/>
      <c r="H208" s="66"/>
      <c r="I208" s="1811" t="s">
        <v>277</v>
      </c>
      <c r="J208" s="2224">
        <v>1.1000000000000001E-3</v>
      </c>
      <c r="K208" s="2444" t="s">
        <v>397</v>
      </c>
      <c r="L208" s="2303"/>
      <c r="M208" s="91"/>
      <c r="N208" s="91"/>
      <c r="O208" s="114"/>
      <c r="P208" s="164"/>
      <c r="Q208" s="663"/>
      <c r="R208" s="91"/>
      <c r="S208" s="1445"/>
      <c r="T208" s="164"/>
      <c r="U208" s="1466"/>
      <c r="V208" s="91"/>
      <c r="W208" s="739"/>
      <c r="X208" s="86"/>
      <c r="Y208" s="129"/>
      <c r="Z208" s="91"/>
      <c r="AA208" s="91"/>
      <c r="AB208" s="91"/>
      <c r="AC208" s="663"/>
      <c r="AD208" s="91"/>
      <c r="AE208" s="663"/>
      <c r="AF208" s="91"/>
      <c r="AG208" s="663"/>
      <c r="AH208" s="91"/>
      <c r="AI208" s="663"/>
      <c r="AJ208" s="91"/>
      <c r="AK208" s="91"/>
      <c r="AL208" s="91"/>
      <c r="AM208" s="91"/>
      <c r="AN208" s="91"/>
      <c r="AO208" s="91"/>
      <c r="AP208" s="87"/>
      <c r="AQ208" s="206"/>
      <c r="AR208" s="124"/>
      <c r="AS208" s="91"/>
      <c r="AT208" s="91"/>
      <c r="AU208" s="91"/>
      <c r="AV208" s="91"/>
      <c r="AW208" s="91"/>
      <c r="AX208" s="91"/>
      <c r="AY208" s="91"/>
      <c r="AZ208" s="91"/>
      <c r="BA208" s="91"/>
      <c r="BB208" s="91"/>
      <c r="BC208" s="91"/>
      <c r="BD208" s="91"/>
      <c r="BE208" s="91"/>
      <c r="BF208" s="91"/>
      <c r="BG208" s="91"/>
      <c r="BH208" s="91"/>
      <c r="BI208" s="91"/>
      <c r="BJ208" s="91"/>
      <c r="BK208" s="91"/>
      <c r="BL208" s="91"/>
      <c r="BM208" s="91"/>
      <c r="BN208" s="91"/>
      <c r="BO208" s="91"/>
      <c r="BP208" s="91"/>
      <c r="BQ208" s="91"/>
      <c r="BR208" s="91"/>
      <c r="BS208" s="91"/>
      <c r="BT208" s="91"/>
      <c r="BU208" s="91"/>
      <c r="BV208" s="91"/>
      <c r="BW208" s="91"/>
      <c r="BX208" s="91"/>
      <c r="BY208" s="91"/>
      <c r="BZ208" s="91"/>
      <c r="CA208" s="91"/>
      <c r="CB208" s="91"/>
      <c r="CC208" s="91"/>
      <c r="CD208" s="91"/>
      <c r="CE208" s="91"/>
      <c r="CF208" s="91"/>
      <c r="CG208" s="91"/>
      <c r="CH208" s="91"/>
      <c r="CI208" s="91"/>
      <c r="CJ208" s="91"/>
      <c r="CK208" s="91"/>
      <c r="CL208" s="91"/>
      <c r="CM208" s="91"/>
      <c r="CN208" s="91"/>
    </row>
    <row r="209" spans="2:92" ht="12.75" customHeight="1" thickBot="1">
      <c r="B209" s="2408"/>
      <c r="C209" s="321"/>
      <c r="D209" s="36"/>
      <c r="E209" s="55"/>
      <c r="H209" s="66"/>
      <c r="I209" s="1803" t="s">
        <v>83</v>
      </c>
      <c r="J209" s="2224">
        <v>1</v>
      </c>
      <c r="K209" s="202" t="s">
        <v>118</v>
      </c>
      <c r="L209" s="2301" t="s">
        <v>119</v>
      </c>
      <c r="M209" s="91"/>
      <c r="N209" s="91"/>
      <c r="O209" s="114"/>
      <c r="P209" s="164"/>
      <c r="Q209" s="663"/>
      <c r="R209" s="91"/>
      <c r="S209" s="1445"/>
      <c r="T209" s="164"/>
      <c r="U209" s="665"/>
      <c r="V209" s="91"/>
      <c r="W209" s="87"/>
      <c r="X209" s="86"/>
      <c r="Y209" s="129"/>
      <c r="Z209" s="91"/>
      <c r="AA209" s="91"/>
      <c r="AB209" s="121"/>
      <c r="AC209" s="662"/>
      <c r="AD209" s="121"/>
      <c r="AE209" s="662"/>
      <c r="AF209" s="121"/>
      <c r="AG209" s="662"/>
      <c r="AH209" s="121"/>
      <c r="AI209" s="663"/>
      <c r="AJ209" s="121"/>
      <c r="AK209" s="91"/>
      <c r="AL209" s="90"/>
      <c r="AM209" s="91"/>
      <c r="AN209" s="91"/>
      <c r="AO209" s="91"/>
      <c r="AP209" s="87"/>
      <c r="AQ209" s="206"/>
      <c r="AR209" s="124"/>
      <c r="AS209" s="91"/>
      <c r="AT209" s="91"/>
      <c r="AU209" s="91"/>
      <c r="AV209" s="91"/>
      <c r="AW209" s="91"/>
      <c r="AX209" s="91"/>
      <c r="AY209" s="91"/>
      <c r="AZ209" s="91"/>
      <c r="BA209" s="91"/>
      <c r="BB209" s="91"/>
      <c r="BC209" s="91"/>
      <c r="BD209" s="91"/>
      <c r="BE209" s="91"/>
      <c r="BF209" s="91"/>
      <c r="BG209" s="91"/>
      <c r="BH209" s="91"/>
      <c r="BI209" s="91"/>
      <c r="BJ209" s="91"/>
      <c r="BK209" s="91"/>
      <c r="BL209" s="91"/>
      <c r="BM209" s="91"/>
      <c r="BN209" s="91"/>
      <c r="BO209" s="91"/>
      <c r="BP209" s="91"/>
      <c r="BQ209" s="91"/>
      <c r="BR209" s="91"/>
      <c r="BS209" s="91"/>
      <c r="BT209" s="91"/>
      <c r="BU209" s="91"/>
      <c r="BV209" s="91"/>
      <c r="BW209" s="91"/>
      <c r="BX209" s="91"/>
      <c r="BY209" s="91"/>
      <c r="BZ209" s="91"/>
      <c r="CA209" s="91"/>
      <c r="CB209" s="91"/>
      <c r="CC209" s="91"/>
      <c r="CD209" s="91"/>
      <c r="CE209" s="91"/>
      <c r="CF209" s="91"/>
      <c r="CG209" s="91"/>
      <c r="CH209" s="91"/>
      <c r="CI209" s="91"/>
      <c r="CJ209" s="91"/>
      <c r="CK209" s="91"/>
      <c r="CL209" s="91"/>
      <c r="CM209" s="91"/>
      <c r="CN209" s="91"/>
    </row>
    <row r="210" spans="2:92" ht="14.25" customHeight="1" thickBot="1">
      <c r="B210" s="757" t="s">
        <v>426</v>
      </c>
      <c r="C210" s="734"/>
      <c r="D210" s="763">
        <f>D201+D202+D206+D207+D208+160+20+D203</f>
        <v>930</v>
      </c>
      <c r="E210" s="50"/>
      <c r="F210" s="29"/>
      <c r="G210" s="29"/>
      <c r="H210" s="68"/>
      <c r="I210" s="2445" t="s">
        <v>86</v>
      </c>
      <c r="J210" s="2446">
        <v>0.5</v>
      </c>
      <c r="K210" s="2170" t="s">
        <v>177</v>
      </c>
      <c r="L210" s="2447">
        <v>70</v>
      </c>
      <c r="M210" s="97"/>
      <c r="N210" s="91"/>
      <c r="O210" s="91"/>
      <c r="P210" s="91"/>
      <c r="Q210" s="91"/>
      <c r="R210" s="91"/>
      <c r="S210" s="1445"/>
      <c r="T210" s="164"/>
      <c r="U210" s="665"/>
      <c r="V210" s="91"/>
      <c r="W210" s="92"/>
      <c r="X210" s="93"/>
      <c r="Y210" s="128"/>
      <c r="Z210" s="91"/>
      <c r="AA210" s="91"/>
      <c r="AB210" s="91"/>
      <c r="AC210" s="663"/>
      <c r="AD210" s="91"/>
      <c r="AE210" s="663"/>
      <c r="AF210" s="91"/>
      <c r="AG210" s="663"/>
      <c r="AH210" s="91"/>
      <c r="AI210" s="663"/>
      <c r="AJ210" s="1505"/>
      <c r="AK210" s="91"/>
      <c r="AL210" s="86"/>
      <c r="AM210" s="91"/>
      <c r="AN210" s="214"/>
      <c r="AO210" s="91"/>
      <c r="AP210" s="91"/>
      <c r="AQ210" s="206"/>
      <c r="AR210" s="124"/>
      <c r="AS210" s="91"/>
      <c r="AT210" s="91"/>
      <c r="AU210" s="91"/>
      <c r="AV210" s="91"/>
      <c r="AW210" s="91"/>
      <c r="AX210" s="91"/>
      <c r="AY210" s="91"/>
      <c r="AZ210" s="91"/>
      <c r="BA210" s="91"/>
      <c r="BB210" s="91"/>
      <c r="BC210" s="91"/>
      <c r="BD210" s="91"/>
      <c r="BE210" s="91"/>
      <c r="BF210" s="91"/>
      <c r="BG210" s="91"/>
      <c r="BH210" s="91"/>
      <c r="BI210" s="91"/>
      <c r="BJ210" s="91"/>
      <c r="BK210" s="91"/>
      <c r="BL210" s="91"/>
      <c r="BM210" s="91"/>
      <c r="BN210" s="91"/>
      <c r="BO210" s="91"/>
      <c r="BP210" s="91"/>
      <c r="BQ210" s="91"/>
      <c r="BR210" s="91"/>
      <c r="BS210" s="91"/>
      <c r="BT210" s="91"/>
      <c r="BU210" s="91"/>
      <c r="BV210" s="91"/>
      <c r="BW210" s="91"/>
      <c r="BX210" s="91"/>
      <c r="BY210" s="91"/>
      <c r="BZ210" s="91"/>
      <c r="CA210" s="91"/>
      <c r="CB210" s="91"/>
      <c r="CC210" s="91"/>
      <c r="CD210" s="91"/>
      <c r="CE210" s="91"/>
      <c r="CF210" s="91"/>
      <c r="CG210" s="91"/>
      <c r="CH210" s="91"/>
      <c r="CI210" s="91"/>
      <c r="CJ210" s="91"/>
      <c r="CK210" s="91"/>
      <c r="CL210" s="91"/>
      <c r="CM210" s="91"/>
      <c r="CN210" s="91"/>
    </row>
    <row r="211" spans="2:92" ht="15.75" customHeight="1">
      <c r="M211" s="209"/>
      <c r="N211" s="91"/>
      <c r="O211" s="91"/>
      <c r="P211" s="91"/>
      <c r="Q211" s="91"/>
      <c r="R211" s="91"/>
      <c r="S211" s="114"/>
      <c r="T211" s="164"/>
      <c r="U211" s="669"/>
      <c r="V211" s="91"/>
      <c r="W211" s="92"/>
      <c r="X211" s="93"/>
      <c r="Y211" s="128"/>
      <c r="Z211" s="91"/>
      <c r="AA211" s="91"/>
      <c r="AB211" s="91"/>
      <c r="AC211" s="663"/>
      <c r="AD211" s="91"/>
      <c r="AE211" s="663"/>
      <c r="AF211" s="91"/>
      <c r="AG211" s="663"/>
      <c r="AH211" s="147"/>
      <c r="AI211" s="663"/>
      <c r="AJ211" s="236"/>
      <c r="AK211" s="91"/>
      <c r="AL211" s="91"/>
      <c r="AM211" s="91"/>
      <c r="AN211" s="91"/>
      <c r="AO211" s="91"/>
      <c r="AP211" s="91"/>
      <c r="AQ211" s="206"/>
      <c r="AR211" s="124"/>
      <c r="AS211" s="91"/>
      <c r="AT211" s="91"/>
      <c r="AU211" s="91"/>
      <c r="AV211" s="91"/>
      <c r="AW211" s="91"/>
      <c r="AX211" s="91"/>
      <c r="AY211" s="91"/>
      <c r="AZ211" s="91"/>
      <c r="BA211" s="91"/>
      <c r="BB211" s="91"/>
      <c r="BC211" s="91"/>
      <c r="BD211" s="91"/>
      <c r="BE211" s="91"/>
      <c r="BF211" s="91"/>
      <c r="BG211" s="91"/>
      <c r="BH211" s="91"/>
      <c r="BI211" s="91"/>
      <c r="BJ211" s="91"/>
      <c r="BK211" s="91"/>
      <c r="BL211" s="91"/>
      <c r="BM211" s="91"/>
      <c r="BN211" s="91"/>
      <c r="BO211" s="91"/>
      <c r="BP211" s="91"/>
      <c r="BQ211" s="91"/>
      <c r="BR211" s="91"/>
      <c r="BS211" s="91"/>
      <c r="BT211" s="91"/>
      <c r="BU211" s="91"/>
      <c r="BV211" s="91"/>
      <c r="BW211" s="91"/>
      <c r="BX211" s="91"/>
      <c r="BY211" s="91"/>
      <c r="BZ211" s="91"/>
      <c r="CA211" s="91"/>
      <c r="CB211" s="91"/>
      <c r="CC211" s="91"/>
      <c r="CD211" s="91"/>
      <c r="CE211" s="91"/>
      <c r="CF211" s="91"/>
      <c r="CG211" s="91"/>
      <c r="CH211" s="91"/>
      <c r="CI211" s="91"/>
      <c r="CJ211" s="91"/>
      <c r="CK211" s="91"/>
      <c r="CL211" s="91"/>
      <c r="CM211" s="91"/>
      <c r="CN211" s="91"/>
    </row>
    <row r="212" spans="2:92" ht="12.75" customHeight="1">
      <c r="E212" s="2448"/>
      <c r="F212" s="2323"/>
      <c r="J212" s="2323"/>
      <c r="L212" s="2323"/>
      <c r="M212" s="118"/>
      <c r="N212" s="91"/>
      <c r="O212" s="91"/>
      <c r="P212" s="91"/>
      <c r="Q212" s="91"/>
      <c r="R212" s="91"/>
      <c r="S212" s="91"/>
      <c r="T212" s="91"/>
      <c r="U212" s="91"/>
      <c r="V212" s="91"/>
      <c r="W212" s="92"/>
      <c r="X212" s="303"/>
      <c r="Y212" s="304"/>
      <c r="Z212" s="91"/>
      <c r="AA212" s="91"/>
      <c r="AB212" s="91"/>
      <c r="AC212" s="663"/>
      <c r="AD212" s="91"/>
      <c r="AE212" s="663"/>
      <c r="AF212" s="147"/>
      <c r="AG212" s="663"/>
      <c r="AH212" s="147"/>
      <c r="AI212" s="663"/>
      <c r="AJ212" s="236"/>
      <c r="AK212" s="91"/>
      <c r="AL212" s="91"/>
      <c r="AM212" s="91"/>
      <c r="AN212" s="89"/>
      <c r="AO212" s="90"/>
      <c r="AP212" s="240"/>
      <c r="AQ212" s="206"/>
      <c r="AR212" s="124"/>
      <c r="AS212" s="91"/>
      <c r="AT212" s="91"/>
      <c r="AU212" s="91"/>
      <c r="AV212" s="91"/>
      <c r="AW212" s="91"/>
      <c r="AX212" s="91"/>
      <c r="AY212" s="91"/>
      <c r="AZ212" s="91"/>
      <c r="BA212" s="91"/>
      <c r="BB212" s="91"/>
      <c r="BC212" s="91"/>
      <c r="BD212" s="91"/>
      <c r="BE212" s="91"/>
      <c r="BF212" s="91"/>
      <c r="BG212" s="91"/>
      <c r="BH212" s="91"/>
      <c r="BI212" s="91"/>
      <c r="BJ212" s="91"/>
      <c r="BK212" s="91"/>
      <c r="BL212" s="91"/>
      <c r="BM212" s="91"/>
      <c r="BN212" s="91"/>
      <c r="BO212" s="91"/>
      <c r="BP212" s="91"/>
      <c r="BQ212" s="91"/>
      <c r="BR212" s="91"/>
      <c r="BS212" s="91"/>
      <c r="BT212" s="91"/>
      <c r="BU212" s="91"/>
      <c r="BV212" s="91"/>
      <c r="BW212" s="91"/>
      <c r="BX212" s="91"/>
      <c r="BY212" s="91"/>
      <c r="BZ212" s="91"/>
      <c r="CA212" s="91"/>
      <c r="CB212" s="91"/>
      <c r="CC212" s="91"/>
      <c r="CD212" s="91"/>
      <c r="CE212" s="91"/>
      <c r="CF212" s="91"/>
      <c r="CG212" s="91"/>
      <c r="CH212" s="91"/>
      <c r="CI212" s="91"/>
      <c r="CJ212" s="91"/>
      <c r="CK212" s="91"/>
      <c r="CL212" s="91"/>
      <c r="CM212" s="91"/>
      <c r="CN212" s="91"/>
    </row>
    <row r="213" spans="2:92" ht="15" customHeight="1">
      <c r="M213" s="129"/>
      <c r="N213" s="91"/>
      <c r="O213" s="1476"/>
      <c r="P213" s="91"/>
      <c r="Q213" s="91"/>
      <c r="R213" s="91"/>
      <c r="S213" s="1506"/>
      <c r="T213" s="91"/>
      <c r="U213" s="91"/>
      <c r="V213" s="91"/>
      <c r="W213" s="92"/>
      <c r="X213" s="90"/>
      <c r="Y213" s="118"/>
      <c r="Z213" s="91"/>
      <c r="AA213" s="91"/>
      <c r="AB213" s="91"/>
      <c r="AC213" s="663"/>
      <c r="AD213" s="91"/>
      <c r="AE213" s="663"/>
      <c r="AF213" s="91"/>
      <c r="AG213" s="663"/>
      <c r="AH213" s="91"/>
      <c r="AI213" s="663"/>
      <c r="AJ213" s="236"/>
      <c r="AK213" s="91"/>
      <c r="AL213" s="86"/>
      <c r="AM213" s="91"/>
      <c r="AN213" s="89"/>
      <c r="AO213" s="90"/>
      <c r="AP213" s="240"/>
      <c r="AQ213" s="98"/>
      <c r="AR213" s="127"/>
      <c r="AS213" s="91"/>
      <c r="AT213" s="91"/>
      <c r="AU213" s="91"/>
      <c r="AV213" s="91"/>
      <c r="AW213" s="91"/>
      <c r="AX213" s="91"/>
      <c r="AY213" s="91"/>
      <c r="AZ213" s="91"/>
      <c r="BA213" s="91"/>
      <c r="BB213" s="91"/>
      <c r="BC213" s="91"/>
      <c r="BD213" s="91"/>
      <c r="BE213" s="91"/>
      <c r="BF213" s="91"/>
      <c r="BG213" s="91"/>
      <c r="BH213" s="91"/>
      <c r="BI213" s="91"/>
      <c r="BJ213" s="91"/>
      <c r="BK213" s="91"/>
      <c r="BL213" s="91"/>
      <c r="BM213" s="91"/>
      <c r="BN213" s="91"/>
      <c r="BO213" s="91"/>
      <c r="BP213" s="91"/>
      <c r="BQ213" s="91"/>
      <c r="BR213" s="91"/>
      <c r="BS213" s="91"/>
      <c r="BT213" s="91"/>
      <c r="BU213" s="91"/>
      <c r="BV213" s="91"/>
      <c r="BW213" s="91"/>
      <c r="BX213" s="91"/>
      <c r="BY213" s="91"/>
      <c r="BZ213" s="91"/>
      <c r="CA213" s="91"/>
      <c r="CB213" s="91"/>
      <c r="CC213" s="91"/>
      <c r="CD213" s="91"/>
      <c r="CE213" s="91"/>
      <c r="CF213" s="91"/>
      <c r="CG213" s="91"/>
      <c r="CH213" s="91"/>
      <c r="CI213" s="91"/>
      <c r="CJ213" s="91"/>
      <c r="CK213" s="91"/>
      <c r="CL213" s="91"/>
      <c r="CM213" s="91"/>
      <c r="CN213" s="91"/>
    </row>
    <row r="214" spans="2:92" ht="15" customHeight="1">
      <c r="M214" s="129"/>
      <c r="N214" s="91"/>
      <c r="O214" s="91"/>
      <c r="P214" s="91"/>
      <c r="Q214" s="91"/>
      <c r="R214" s="1438"/>
      <c r="S214" s="91"/>
      <c r="T214" s="493"/>
      <c r="U214" s="493"/>
      <c r="V214" s="91"/>
      <c r="W214" s="87"/>
      <c r="X214" s="90"/>
      <c r="Y214" s="118"/>
      <c r="Z214" s="91"/>
      <c r="AA214" s="91"/>
      <c r="AB214" s="91"/>
      <c r="AC214" s="663"/>
      <c r="AD214" s="91"/>
      <c r="AE214" s="663"/>
      <c r="AF214" s="147"/>
      <c r="AG214" s="663"/>
      <c r="AH214" s="147"/>
      <c r="AI214" s="663"/>
      <c r="AJ214" s="123"/>
      <c r="AK214" s="91"/>
      <c r="AL214" s="91"/>
      <c r="AM214" s="91"/>
      <c r="AN214" s="89"/>
      <c r="AO214" s="90"/>
      <c r="AP214" s="240"/>
      <c r="AQ214" s="206"/>
      <c r="AR214" s="124"/>
      <c r="AS214" s="91"/>
      <c r="AT214" s="91"/>
      <c r="AU214" s="91"/>
      <c r="AV214" s="91"/>
      <c r="AW214" s="91"/>
      <c r="AX214" s="91"/>
      <c r="AY214" s="91"/>
      <c r="AZ214" s="91"/>
      <c r="BA214" s="91"/>
      <c r="BB214" s="91"/>
      <c r="BC214" s="91"/>
      <c r="BD214" s="91"/>
      <c r="BE214" s="91"/>
      <c r="BF214" s="91"/>
      <c r="BG214" s="91"/>
      <c r="BH214" s="91"/>
      <c r="BI214" s="91"/>
      <c r="BJ214" s="91"/>
      <c r="BK214" s="91"/>
      <c r="BL214" s="91"/>
      <c r="BM214" s="91"/>
      <c r="BN214" s="91"/>
      <c r="BO214" s="91"/>
      <c r="BP214" s="91"/>
      <c r="BQ214" s="91"/>
      <c r="BR214" s="91"/>
      <c r="BS214" s="91"/>
      <c r="BT214" s="91"/>
      <c r="BU214" s="91"/>
      <c r="BV214" s="91"/>
      <c r="BW214" s="91"/>
      <c r="BX214" s="91"/>
      <c r="BY214" s="91"/>
      <c r="BZ214" s="91"/>
      <c r="CA214" s="91"/>
      <c r="CB214" s="91"/>
      <c r="CC214" s="91"/>
      <c r="CD214" s="91"/>
      <c r="CE214" s="91"/>
      <c r="CF214" s="91"/>
      <c r="CG214" s="91"/>
      <c r="CH214" s="91"/>
      <c r="CI214" s="91"/>
      <c r="CJ214" s="91"/>
      <c r="CK214" s="91"/>
      <c r="CL214" s="91"/>
      <c r="CM214" s="91"/>
      <c r="CN214" s="91"/>
    </row>
    <row r="215" spans="2:92" ht="18.75" customHeight="1">
      <c r="B215" s="2124"/>
      <c r="C215" s="262" t="s">
        <v>250</v>
      </c>
      <c r="D215" s="2124"/>
      <c r="F215" s="2323"/>
      <c r="G215" s="2"/>
      <c r="H215" s="2"/>
      <c r="I215" s="2"/>
      <c r="J215" s="2323"/>
      <c r="L215" s="9"/>
      <c r="M215" s="129"/>
      <c r="N215" s="91"/>
      <c r="O215" s="493"/>
      <c r="P215" s="91"/>
      <c r="Q215" s="91"/>
      <c r="R215" s="91"/>
      <c r="S215" s="91"/>
      <c r="T215" s="91"/>
      <c r="U215" s="89"/>
      <c r="V215" s="91"/>
      <c r="W215" s="89"/>
      <c r="X215" s="90"/>
      <c r="Y215" s="118"/>
      <c r="Z215" s="91"/>
      <c r="AA215" s="91"/>
      <c r="AB215" s="91"/>
      <c r="AC215" s="663"/>
      <c r="AD215" s="91"/>
      <c r="AE215" s="663"/>
      <c r="AF215" s="91"/>
      <c r="AG215" s="663"/>
      <c r="AH215" s="91"/>
      <c r="AI215" s="663"/>
      <c r="AJ215" s="91"/>
      <c r="AK215" s="91"/>
      <c r="AL215" s="91"/>
      <c r="AM215" s="91"/>
      <c r="AN215" s="91"/>
      <c r="AO215" s="91"/>
      <c r="AP215" s="97"/>
      <c r="AQ215" s="98"/>
      <c r="AR215" s="127"/>
      <c r="AS215" s="91"/>
      <c r="AT215" s="91"/>
      <c r="AU215" s="91"/>
      <c r="AV215" s="91"/>
      <c r="AW215" s="91"/>
      <c r="AX215" s="91"/>
      <c r="AY215" s="91"/>
      <c r="AZ215" s="91"/>
      <c r="BA215" s="91"/>
      <c r="BB215" s="91"/>
      <c r="BC215" s="91"/>
      <c r="BD215" s="91"/>
      <c r="BE215" s="91"/>
      <c r="BF215" s="91"/>
      <c r="BG215" s="91"/>
      <c r="BH215" s="91"/>
      <c r="BI215" s="91"/>
      <c r="BJ215" s="91"/>
      <c r="BK215" s="91"/>
      <c r="BL215" s="91"/>
      <c r="BM215" s="91"/>
      <c r="BN215" s="91"/>
      <c r="BO215" s="91"/>
      <c r="BP215" s="91"/>
      <c r="BQ215" s="91"/>
      <c r="BR215" s="91"/>
      <c r="BS215" s="91"/>
      <c r="BT215" s="91"/>
      <c r="BU215" s="91"/>
      <c r="BV215" s="91"/>
      <c r="BW215" s="91"/>
      <c r="BX215" s="91"/>
      <c r="BY215" s="91"/>
      <c r="BZ215" s="91"/>
      <c r="CA215" s="91"/>
      <c r="CB215" s="91"/>
      <c r="CC215" s="91"/>
      <c r="CD215" s="91"/>
      <c r="CE215" s="91"/>
      <c r="CF215" s="91"/>
      <c r="CG215" s="91"/>
      <c r="CH215" s="91"/>
      <c r="CI215" s="91"/>
      <c r="CJ215" s="91"/>
      <c r="CK215" s="91"/>
      <c r="CL215" s="91"/>
      <c r="CM215" s="91"/>
      <c r="CN215" s="91"/>
    </row>
    <row r="216" spans="2:92" ht="15" customHeight="1">
      <c r="B216" s="2124"/>
      <c r="C216" s="2"/>
      <c r="D216" s="71"/>
      <c r="F216" s="2323"/>
      <c r="J216" s="2323"/>
      <c r="L216" s="2323"/>
      <c r="M216" s="91"/>
      <c r="N216" s="91"/>
      <c r="O216" s="91"/>
      <c r="P216" s="91"/>
      <c r="Q216" s="791"/>
      <c r="R216" s="91"/>
      <c r="S216" s="91"/>
      <c r="T216" s="83"/>
      <c r="U216" s="1438"/>
      <c r="V216" s="1440"/>
      <c r="W216" s="91"/>
      <c r="X216" s="91"/>
      <c r="Y216" s="91"/>
      <c r="Z216" s="91"/>
      <c r="AA216" s="91"/>
      <c r="AB216" s="1437"/>
      <c r="AC216" s="663"/>
      <c r="AD216" s="91"/>
      <c r="AE216" s="663"/>
      <c r="AF216" s="91"/>
      <c r="AG216" s="663"/>
      <c r="AH216" s="91"/>
      <c r="AI216" s="663"/>
      <c r="AJ216" s="91"/>
      <c r="AK216" s="98"/>
      <c r="AL216" s="106"/>
      <c r="AM216" s="91"/>
      <c r="AN216" s="91"/>
      <c r="AO216" s="91"/>
      <c r="AP216" s="87"/>
      <c r="AQ216" s="98"/>
      <c r="AR216" s="127"/>
      <c r="AS216" s="91"/>
      <c r="AT216" s="91"/>
      <c r="AU216" s="91"/>
      <c r="AV216" s="91"/>
      <c r="AW216" s="91"/>
      <c r="AX216" s="91"/>
      <c r="AY216" s="91"/>
      <c r="AZ216" s="91"/>
      <c r="BA216" s="91"/>
      <c r="BB216" s="91"/>
      <c r="BC216" s="91"/>
      <c r="BD216" s="91"/>
      <c r="BE216" s="91"/>
      <c r="BF216" s="91"/>
      <c r="BG216" s="91"/>
      <c r="BH216" s="91"/>
      <c r="BI216" s="91"/>
      <c r="BJ216" s="91"/>
      <c r="BK216" s="91"/>
      <c r="BL216" s="91"/>
      <c r="BM216" s="91"/>
      <c r="BN216" s="91"/>
      <c r="BO216" s="91"/>
      <c r="BP216" s="91"/>
      <c r="BQ216" s="91"/>
      <c r="BR216" s="91"/>
      <c r="BS216" s="91"/>
      <c r="BT216" s="91"/>
      <c r="BU216" s="91"/>
      <c r="BV216" s="91"/>
      <c r="BW216" s="91"/>
      <c r="BX216" s="91"/>
      <c r="BY216" s="91"/>
      <c r="BZ216" s="91"/>
      <c r="CA216" s="91"/>
      <c r="CB216" s="91"/>
      <c r="CC216" s="91"/>
      <c r="CD216" s="91"/>
      <c r="CE216" s="91"/>
      <c r="CF216" s="91"/>
      <c r="CG216" s="91"/>
      <c r="CH216" s="91"/>
      <c r="CI216" s="91"/>
      <c r="CJ216" s="91"/>
      <c r="CK216" s="91"/>
      <c r="CL216" s="91"/>
      <c r="CM216" s="91"/>
      <c r="CN216" s="91"/>
    </row>
    <row r="217" spans="2:92" ht="15.75" customHeight="1" thickBot="1">
      <c r="B217" s="2" t="s">
        <v>592</v>
      </c>
      <c r="C217" s="2198"/>
      <c r="D217" s="2124"/>
      <c r="F217" s="2324" t="s">
        <v>295</v>
      </c>
      <c r="I217" s="72"/>
      <c r="J217" s="2323"/>
      <c r="K217" t="s">
        <v>170</v>
      </c>
      <c r="L217" s="2323"/>
      <c r="M217" s="129"/>
      <c r="N217" s="91"/>
      <c r="O217" s="204"/>
      <c r="P217" s="91"/>
      <c r="Q217" s="91"/>
      <c r="R217" s="91"/>
      <c r="S217" s="100"/>
      <c r="T217" s="91"/>
      <c r="U217" s="91"/>
      <c r="V217" s="91"/>
      <c r="W217" s="91"/>
      <c r="X217" s="91"/>
      <c r="Y217" s="91"/>
      <c r="Z217" s="91"/>
      <c r="AA217" s="91"/>
      <c r="AB217" s="509"/>
      <c r="AC217" s="663"/>
      <c r="AD217" s="91"/>
      <c r="AE217" s="663"/>
      <c r="AF217" s="91"/>
      <c r="AG217" s="663"/>
      <c r="AH217" s="91"/>
      <c r="AI217" s="663"/>
      <c r="AJ217" s="87"/>
      <c r="AK217" s="206"/>
      <c r="AL217" s="106"/>
      <c r="AM217" s="91"/>
      <c r="AN217" s="91"/>
      <c r="AO217" s="91"/>
      <c r="AP217" s="91"/>
      <c r="AQ217" s="91"/>
      <c r="AR217" s="91"/>
      <c r="AS217" s="91"/>
      <c r="AT217" s="91"/>
      <c r="AU217" s="91"/>
      <c r="AV217" s="91"/>
      <c r="AW217" s="91"/>
      <c r="AX217" s="91"/>
      <c r="AY217" s="91"/>
      <c r="AZ217" s="91"/>
      <c r="BA217" s="91"/>
      <c r="BB217" s="91"/>
      <c r="BC217" s="91"/>
      <c r="BD217" s="91"/>
      <c r="BE217" s="91"/>
      <c r="BF217" s="91"/>
      <c r="BG217" s="91"/>
      <c r="BH217" s="91"/>
      <c r="BI217" s="91"/>
      <c r="BJ217" s="91"/>
      <c r="BK217" s="91"/>
      <c r="BL217" s="91"/>
      <c r="BM217" s="91"/>
      <c r="BN217" s="91"/>
      <c r="BO217" s="91"/>
      <c r="BP217" s="91"/>
      <c r="BQ217" s="91"/>
      <c r="BR217" s="91"/>
      <c r="BS217" s="91"/>
      <c r="BT217" s="91"/>
      <c r="BU217" s="91"/>
      <c r="BV217" s="91"/>
      <c r="BW217" s="91"/>
      <c r="BX217" s="91"/>
      <c r="BY217" s="91"/>
      <c r="BZ217" s="91"/>
      <c r="CA217" s="91"/>
      <c r="CB217" s="91"/>
      <c r="CC217" s="91"/>
      <c r="CD217" s="91"/>
      <c r="CE217" s="91"/>
      <c r="CF217" s="91"/>
      <c r="CG217" s="91"/>
      <c r="CH217" s="91"/>
      <c r="CI217" s="91"/>
      <c r="CJ217" s="91"/>
      <c r="CK217" s="91"/>
      <c r="CL217" s="91"/>
      <c r="CM217" s="91"/>
      <c r="CN217" s="91"/>
    </row>
    <row r="218" spans="2:92" ht="15.75" customHeight="1">
      <c r="B218" s="26" t="s">
        <v>1</v>
      </c>
      <c r="C218" s="2260" t="s">
        <v>2</v>
      </c>
      <c r="D218" s="2122" t="s">
        <v>3</v>
      </c>
      <c r="E218" s="75" t="s">
        <v>69</v>
      </c>
      <c r="F218" s="2325"/>
      <c r="G218" s="63"/>
      <c r="H218" s="63"/>
      <c r="I218" s="63"/>
      <c r="J218" s="2325"/>
      <c r="K218" s="63"/>
      <c r="L218" s="2325"/>
      <c r="M218" s="91"/>
      <c r="N218" s="91"/>
      <c r="O218" s="91"/>
      <c r="P218" s="91"/>
      <c r="Q218" s="91"/>
      <c r="R218" s="91"/>
      <c r="S218" s="91"/>
      <c r="T218" s="91"/>
      <c r="U218" s="91"/>
      <c r="V218" s="91"/>
      <c r="W218" s="91"/>
      <c r="X218" s="91"/>
      <c r="Y218" s="91"/>
      <c r="Z218" s="91"/>
      <c r="AA218" s="91"/>
      <c r="AB218" s="97"/>
      <c r="AC218" s="663"/>
      <c r="AD218" s="91"/>
      <c r="AE218" s="543"/>
      <c r="AF218" s="506"/>
      <c r="AG218" s="663"/>
      <c r="AH218" s="91"/>
      <c r="AI218" s="663"/>
      <c r="AJ218" s="91"/>
      <c r="AK218" s="207"/>
      <c r="AL218" s="302"/>
      <c r="AM218" s="207"/>
      <c r="AN218" s="302"/>
      <c r="AO218" s="91"/>
      <c r="AP218" s="89"/>
      <c r="AQ218" s="204"/>
      <c r="AR218" s="91"/>
      <c r="AS218" s="91"/>
      <c r="AT218" s="91"/>
      <c r="AU218" s="91"/>
      <c r="AV218" s="91"/>
      <c r="AW218" s="91"/>
      <c r="AX218" s="91"/>
      <c r="AY218" s="91"/>
      <c r="AZ218" s="91"/>
      <c r="BA218" s="91"/>
      <c r="BB218" s="91"/>
      <c r="BC218" s="91"/>
      <c r="BD218" s="91"/>
      <c r="BE218" s="91"/>
      <c r="BF218" s="91"/>
      <c r="BG218" s="91"/>
      <c r="BH218" s="91"/>
      <c r="BI218" s="91"/>
      <c r="BJ218" s="91"/>
      <c r="BK218" s="91"/>
      <c r="BL218" s="91"/>
      <c r="BM218" s="91"/>
      <c r="BN218" s="91"/>
      <c r="BO218" s="91"/>
      <c r="BP218" s="91"/>
      <c r="BQ218" s="91"/>
      <c r="BR218" s="91"/>
      <c r="BS218" s="91"/>
      <c r="BT218" s="91"/>
      <c r="BU218" s="91"/>
      <c r="BV218" s="91"/>
      <c r="BW218" s="91"/>
      <c r="BX218" s="91"/>
      <c r="BY218" s="91"/>
      <c r="BZ218" s="91"/>
      <c r="CA218" s="91"/>
      <c r="CB218" s="91"/>
      <c r="CC218" s="91"/>
      <c r="CD218" s="91"/>
      <c r="CE218" s="91"/>
      <c r="CF218" s="91"/>
      <c r="CG218" s="91"/>
      <c r="CH218" s="91"/>
      <c r="CI218" s="91"/>
      <c r="CJ218" s="91"/>
      <c r="CK218" s="91"/>
      <c r="CL218" s="91"/>
      <c r="CM218" s="91"/>
      <c r="CN218" s="91"/>
    </row>
    <row r="219" spans="2:92" ht="14.25" customHeight="1" thickBot="1">
      <c r="B219" s="28" t="s">
        <v>4</v>
      </c>
      <c r="C219" s="2261"/>
      <c r="D219" s="2125" t="s">
        <v>70</v>
      </c>
      <c r="E219" s="55"/>
      <c r="F219" s="2323"/>
      <c r="J219" s="2323"/>
      <c r="K219" s="29"/>
      <c r="L219" s="2327"/>
      <c r="M219" s="209"/>
      <c r="N219" s="91"/>
      <c r="O219" s="791"/>
      <c r="P219" s="91"/>
      <c r="Q219" s="91"/>
      <c r="R219" s="87"/>
      <c r="S219" s="1444"/>
      <c r="T219" s="1444"/>
      <c r="U219" s="1439"/>
      <c r="V219" s="91"/>
      <c r="W219" s="91"/>
      <c r="X219" s="91"/>
      <c r="Y219" s="91"/>
      <c r="Z219" s="91"/>
      <c r="AA219" s="91"/>
      <c r="AB219" s="97"/>
      <c r="AC219" s="662"/>
      <c r="AD219" s="114"/>
      <c r="AE219" s="91"/>
      <c r="AF219" s="114"/>
      <c r="AG219" s="663"/>
      <c r="AH219" s="86"/>
      <c r="AI219" s="663"/>
      <c r="AJ219" s="89"/>
      <c r="AK219" s="1429"/>
      <c r="AL219" s="1507"/>
      <c r="AM219" s="1448"/>
      <c r="AN219" s="301"/>
      <c r="AO219" s="91"/>
      <c r="AP219" s="91"/>
      <c r="AQ219" s="91"/>
      <c r="AR219" s="91"/>
      <c r="AS219" s="91"/>
      <c r="AT219" s="91"/>
      <c r="AU219" s="91"/>
      <c r="AV219" s="91"/>
      <c r="AW219" s="91"/>
      <c r="AX219" s="91"/>
      <c r="AY219" s="91"/>
      <c r="AZ219" s="91"/>
      <c r="BA219" s="91"/>
      <c r="BB219" s="91"/>
      <c r="BC219" s="91"/>
      <c r="BD219" s="91"/>
      <c r="BE219" s="91"/>
      <c r="BF219" s="91"/>
      <c r="BG219" s="91"/>
      <c r="BH219" s="91"/>
      <c r="BI219" s="91"/>
      <c r="BJ219" s="91"/>
      <c r="BK219" s="91"/>
      <c r="BL219" s="91"/>
      <c r="BM219" s="91"/>
      <c r="BN219" s="91"/>
      <c r="BO219" s="91"/>
      <c r="BP219" s="91"/>
      <c r="BQ219" s="91"/>
      <c r="BR219" s="91"/>
      <c r="BS219" s="91"/>
      <c r="BT219" s="91"/>
      <c r="BU219" s="91"/>
      <c r="BV219" s="91"/>
      <c r="BW219" s="91"/>
      <c r="BX219" s="91"/>
      <c r="BY219" s="91"/>
      <c r="BZ219" s="91"/>
      <c r="CA219" s="91"/>
      <c r="CB219" s="91"/>
      <c r="CC219" s="91"/>
      <c r="CD219" s="91"/>
      <c r="CE219" s="91"/>
      <c r="CF219" s="91"/>
      <c r="CG219" s="91"/>
      <c r="CH219" s="91"/>
      <c r="CI219" s="91"/>
      <c r="CJ219" s="91"/>
      <c r="CK219" s="91"/>
      <c r="CL219" s="91"/>
      <c r="CM219" s="91"/>
      <c r="CN219" s="91"/>
    </row>
    <row r="220" spans="2:92" ht="16.5" thickBot="1">
      <c r="B220" s="2126" t="s">
        <v>283</v>
      </c>
      <c r="C220" s="2262"/>
      <c r="D220" s="2201"/>
      <c r="E220" s="2229" t="s">
        <v>704</v>
      </c>
      <c r="F220" s="2302"/>
      <c r="G220" s="38"/>
      <c r="H220" s="45"/>
      <c r="I220" s="2263" t="s">
        <v>644</v>
      </c>
      <c r="J220" s="2156"/>
      <c r="K220" s="985" t="s">
        <v>125</v>
      </c>
      <c r="L220" s="2337"/>
      <c r="M220" s="129"/>
      <c r="N220" s="91"/>
      <c r="O220" s="1444"/>
      <c r="P220" s="1444"/>
      <c r="Q220" s="1439"/>
      <c r="R220" s="91"/>
      <c r="S220" s="114"/>
      <c r="T220" s="106"/>
      <c r="U220" s="91"/>
      <c r="V220" s="91"/>
      <c r="W220" s="1444"/>
      <c r="X220" s="1444"/>
      <c r="Y220" s="1439"/>
      <c r="Z220" s="91"/>
      <c r="AA220" s="91"/>
      <c r="AB220" s="97"/>
      <c r="AC220" s="666"/>
      <c r="AD220" s="114"/>
      <c r="AE220" s="91"/>
      <c r="AF220" s="114"/>
      <c r="AG220" s="663"/>
      <c r="AH220" s="86"/>
      <c r="AI220" s="663"/>
      <c r="AJ220" s="89"/>
      <c r="AK220" s="90"/>
      <c r="AL220" s="118"/>
      <c r="AM220" s="164"/>
      <c r="AN220" s="301"/>
      <c r="AO220" s="91"/>
      <c r="AP220" s="91"/>
      <c r="AQ220" s="91"/>
      <c r="AR220" s="91"/>
      <c r="AS220" s="91"/>
      <c r="AT220" s="91"/>
      <c r="AU220" s="91"/>
      <c r="AV220" s="127"/>
      <c r="AW220" s="91"/>
      <c r="AX220" s="91"/>
      <c r="AY220" s="91"/>
      <c r="AZ220" s="91"/>
      <c r="BA220" s="91"/>
      <c r="BB220" s="91"/>
      <c r="BC220" s="91"/>
      <c r="BD220" s="91"/>
      <c r="BE220" s="91"/>
      <c r="BF220" s="91"/>
      <c r="BG220" s="91"/>
      <c r="BH220" s="91"/>
      <c r="BI220" s="91"/>
      <c r="BJ220" s="91"/>
      <c r="BK220" s="91"/>
      <c r="BL220" s="91"/>
      <c r="BM220" s="91"/>
      <c r="BN220" s="91"/>
      <c r="BO220" s="91"/>
      <c r="BP220" s="91"/>
      <c r="BQ220" s="91"/>
      <c r="BR220" s="91"/>
      <c r="BS220" s="91"/>
      <c r="BT220" s="91"/>
      <c r="BU220" s="91"/>
      <c r="BV220" s="91"/>
      <c r="BW220" s="91"/>
      <c r="BX220" s="91"/>
      <c r="BY220" s="91"/>
      <c r="BZ220" s="91"/>
      <c r="CA220" s="91"/>
      <c r="CB220" s="91"/>
      <c r="CC220" s="91"/>
      <c r="CD220" s="91"/>
      <c r="CE220" s="91"/>
      <c r="CF220" s="91"/>
      <c r="CG220" s="91"/>
      <c r="CH220" s="91"/>
      <c r="CI220" s="91"/>
      <c r="CJ220" s="91"/>
      <c r="CK220" s="91"/>
      <c r="CL220" s="91"/>
      <c r="CM220" s="91"/>
      <c r="CN220" s="91"/>
    </row>
    <row r="221" spans="2:92" ht="15.75" thickBot="1">
      <c r="B221" s="2130"/>
      <c r="C221" s="2131" t="s">
        <v>172</v>
      </c>
      <c r="D221" s="2123"/>
      <c r="E221" s="789" t="s">
        <v>118</v>
      </c>
      <c r="F221" s="2296" t="s">
        <v>119</v>
      </c>
      <c r="G221" s="169" t="s">
        <v>118</v>
      </c>
      <c r="H221" s="2296" t="s">
        <v>119</v>
      </c>
      <c r="I221" s="169" t="s">
        <v>118</v>
      </c>
      <c r="J221" s="2296" t="s">
        <v>119</v>
      </c>
      <c r="K221" s="169" t="s">
        <v>118</v>
      </c>
      <c r="L221" s="2296" t="s">
        <v>119</v>
      </c>
      <c r="M221" s="1440"/>
      <c r="N221" s="91"/>
      <c r="O221" s="114"/>
      <c r="P221" s="164"/>
      <c r="Q221" s="663"/>
      <c r="R221" s="91"/>
      <c r="S221" s="87"/>
      <c r="T221" s="670"/>
      <c r="U221" s="663"/>
      <c r="V221" s="91"/>
      <c r="W221" s="87"/>
      <c r="X221" s="147"/>
      <c r="Y221" s="663"/>
      <c r="Z221" s="91"/>
      <c r="AA221" s="91"/>
      <c r="AB221" s="97"/>
      <c r="AC221" s="662"/>
      <c r="AD221" s="114"/>
      <c r="AE221" s="91"/>
      <c r="AF221" s="114"/>
      <c r="AG221" s="663"/>
      <c r="AH221" s="89"/>
      <c r="AI221" s="663"/>
      <c r="AJ221" s="87"/>
      <c r="AK221" s="90"/>
      <c r="AL221" s="1433"/>
      <c r="AM221" s="164"/>
      <c r="AN221" s="301"/>
      <c r="AO221" s="91"/>
      <c r="AP221" s="91"/>
      <c r="AQ221" s="91"/>
      <c r="AR221" s="91"/>
      <c r="AS221" s="91"/>
      <c r="AT221" s="91"/>
      <c r="AU221" s="91"/>
      <c r="AV221" s="91"/>
      <c r="AW221" s="91"/>
      <c r="AX221" s="91"/>
      <c r="AY221" s="91"/>
      <c r="AZ221" s="91"/>
      <c r="BA221" s="91"/>
      <c r="BB221" s="91"/>
      <c r="BC221" s="91"/>
      <c r="BD221" s="91"/>
      <c r="BE221" s="91"/>
      <c r="BF221" s="91"/>
      <c r="BG221" s="91"/>
      <c r="BH221" s="91"/>
      <c r="BI221" s="91"/>
      <c r="BJ221" s="91"/>
      <c r="BK221" s="91"/>
      <c r="BL221" s="91"/>
      <c r="BM221" s="91"/>
      <c r="BN221" s="91"/>
      <c r="BO221" s="91"/>
      <c r="BP221" s="91"/>
      <c r="BQ221" s="91"/>
      <c r="BR221" s="91"/>
      <c r="BS221" s="91"/>
      <c r="BT221" s="91"/>
      <c r="BU221" s="91"/>
      <c r="BV221" s="91"/>
      <c r="BW221" s="91"/>
      <c r="BX221" s="91"/>
      <c r="BY221" s="91"/>
      <c r="BZ221" s="91"/>
      <c r="CA221" s="91"/>
      <c r="CB221" s="91"/>
      <c r="CC221" s="91"/>
      <c r="CD221" s="91"/>
      <c r="CE221" s="91"/>
      <c r="CF221" s="91"/>
      <c r="CG221" s="91"/>
      <c r="CH221" s="91"/>
      <c r="CI221" s="91"/>
      <c r="CJ221" s="91"/>
      <c r="CK221" s="91"/>
      <c r="CL221" s="91"/>
      <c r="CM221" s="91"/>
      <c r="CN221" s="91"/>
    </row>
    <row r="222" spans="2:92" ht="15" customHeight="1" thickBot="1">
      <c r="B222" s="2207" t="s">
        <v>379</v>
      </c>
      <c r="C222" s="1984" t="s">
        <v>378</v>
      </c>
      <c r="D222" s="2177">
        <v>205</v>
      </c>
      <c r="E222" s="2351" t="s">
        <v>109</v>
      </c>
      <c r="F222" s="2449">
        <v>13.3</v>
      </c>
      <c r="G222" s="1814" t="s">
        <v>82</v>
      </c>
      <c r="H222" s="2309">
        <v>6</v>
      </c>
      <c r="I222" s="1816" t="s">
        <v>294</v>
      </c>
      <c r="J222" s="2450">
        <v>40</v>
      </c>
      <c r="K222" s="200" t="s">
        <v>125</v>
      </c>
      <c r="L222" s="2141">
        <v>6</v>
      </c>
      <c r="M222" s="1440"/>
      <c r="N222" s="91"/>
      <c r="O222" s="114"/>
      <c r="P222" s="164"/>
      <c r="Q222" s="1450"/>
      <c r="R222" s="91"/>
      <c r="S222" s="87"/>
      <c r="T222" s="164"/>
      <c r="U222" s="663"/>
      <c r="V222" s="91"/>
      <c r="W222" s="91"/>
      <c r="X222" s="91"/>
      <c r="Y222" s="91"/>
      <c r="Z222" s="91"/>
      <c r="AA222" s="91"/>
      <c r="AB222" s="1445"/>
      <c r="AC222" s="91"/>
      <c r="AD222" s="114"/>
      <c r="AE222" s="91"/>
      <c r="AF222" s="114"/>
      <c r="AG222" s="91"/>
      <c r="AH222" s="89"/>
      <c r="AI222" s="663"/>
      <c r="AJ222" s="87"/>
      <c r="AK222" s="90"/>
      <c r="AL222" s="118"/>
      <c r="AM222" s="164"/>
      <c r="AN222" s="301"/>
      <c r="AO222" s="91"/>
      <c r="AP222" s="91"/>
      <c r="AQ222" s="91"/>
      <c r="AR222" s="91"/>
      <c r="AS222" s="91"/>
      <c r="AT222" s="91"/>
      <c r="AU222" s="91"/>
      <c r="AV222" s="91"/>
      <c r="AW222" s="91"/>
      <c r="AX222" s="91"/>
      <c r="AY222" s="91"/>
      <c r="AZ222" s="91"/>
      <c r="BA222" s="91"/>
      <c r="BB222" s="91"/>
      <c r="BC222" s="91"/>
      <c r="BD222" s="91"/>
      <c r="BE222" s="91"/>
      <c r="BF222" s="91"/>
      <c r="BG222" s="91"/>
      <c r="BH222" s="91"/>
      <c r="BI222" s="91"/>
      <c r="BJ222" s="91"/>
      <c r="BK222" s="91"/>
      <c r="BL222" s="91"/>
      <c r="BM222" s="91"/>
      <c r="BN222" s="91"/>
      <c r="BO222" s="91"/>
      <c r="BP222" s="91"/>
      <c r="BQ222" s="91"/>
      <c r="BR222" s="91"/>
      <c r="BS222" s="91"/>
      <c r="BT222" s="91"/>
      <c r="BU222" s="91"/>
      <c r="BV222" s="91"/>
      <c r="BW222" s="91"/>
      <c r="BX222" s="91"/>
      <c r="BY222" s="91"/>
      <c r="BZ222" s="91"/>
      <c r="CA222" s="91"/>
      <c r="CB222" s="91"/>
      <c r="CC222" s="91"/>
      <c r="CD222" s="91"/>
      <c r="CE222" s="91"/>
      <c r="CF222" s="91"/>
      <c r="CG222" s="91"/>
      <c r="CH222" s="91"/>
      <c r="CI222" s="91"/>
      <c r="CJ222" s="91"/>
      <c r="CK222" s="91"/>
      <c r="CL222" s="91"/>
      <c r="CM222" s="91"/>
      <c r="CN222" s="91"/>
    </row>
    <row r="223" spans="2:92" ht="13.5" customHeight="1" thickBot="1">
      <c r="B223" s="2167" t="s">
        <v>437</v>
      </c>
      <c r="C223" s="2269" t="s">
        <v>644</v>
      </c>
      <c r="D223" s="2300">
        <v>40</v>
      </c>
      <c r="E223" s="2351" t="s">
        <v>156</v>
      </c>
      <c r="F223" s="2154">
        <v>18.05</v>
      </c>
      <c r="G223" s="1813" t="s">
        <v>63</v>
      </c>
      <c r="H223" s="2298">
        <v>0.3</v>
      </c>
      <c r="I223" s="2155" t="s">
        <v>686</v>
      </c>
      <c r="J223" s="2156"/>
      <c r="K223" s="1810" t="s">
        <v>68</v>
      </c>
      <c r="L223" s="1870">
        <v>200</v>
      </c>
      <c r="M223" s="209"/>
      <c r="N223" s="91"/>
      <c r="O223" s="114"/>
      <c r="P223" s="164"/>
      <c r="Q223" s="663"/>
      <c r="R223" s="91"/>
      <c r="S223" s="87"/>
      <c r="T223" s="1448"/>
      <c r="U223" s="666"/>
      <c r="V223" s="91"/>
      <c r="W223" s="106"/>
      <c r="X223" s="1444"/>
      <c r="Y223" s="1439"/>
      <c r="Z223" s="91"/>
      <c r="AA223" s="91"/>
      <c r="AB223" s="1445"/>
      <c r="AC223" s="1446"/>
      <c r="AD223" s="114"/>
      <c r="AE223" s="663"/>
      <c r="AF223" s="114"/>
      <c r="AG223" s="91"/>
      <c r="AH223" s="89"/>
      <c r="AI223" s="663"/>
      <c r="AJ223" s="89"/>
      <c r="AK223" s="90"/>
      <c r="AL223" s="118"/>
      <c r="AM223" s="164"/>
      <c r="AN223" s="301"/>
      <c r="AO223" s="91"/>
      <c r="AP223" s="91"/>
      <c r="AQ223" s="91"/>
      <c r="AR223" s="91"/>
      <c r="AS223" s="91"/>
      <c r="AT223" s="91"/>
      <c r="AU223" s="91"/>
      <c r="AV223" s="91"/>
      <c r="AW223" s="91"/>
      <c r="AX223" s="91"/>
      <c r="AY223" s="91"/>
      <c r="AZ223" s="91"/>
      <c r="BA223" s="91"/>
      <c r="BB223" s="91"/>
      <c r="BC223" s="91"/>
      <c r="BD223" s="91"/>
      <c r="BE223" s="91"/>
      <c r="BF223" s="91"/>
      <c r="BG223" s="91"/>
      <c r="BH223" s="91"/>
      <c r="BI223" s="91"/>
      <c r="BJ223" s="91"/>
      <c r="BK223" s="91"/>
      <c r="BL223" s="91"/>
      <c r="BM223" s="91"/>
      <c r="BN223" s="91"/>
      <c r="BO223" s="91"/>
      <c r="BP223" s="91"/>
      <c r="BQ223" s="91"/>
      <c r="BR223" s="91"/>
      <c r="BS223" s="91"/>
      <c r="BT223" s="91"/>
      <c r="BU223" s="91"/>
      <c r="BV223" s="91"/>
      <c r="BW223" s="91"/>
      <c r="BX223" s="91"/>
      <c r="BY223" s="91"/>
      <c r="BZ223" s="91"/>
      <c r="CA223" s="91"/>
      <c r="CB223" s="91"/>
      <c r="CC223" s="91"/>
      <c r="CD223" s="91"/>
      <c r="CE223" s="91"/>
      <c r="CF223" s="91"/>
      <c r="CG223" s="91"/>
      <c r="CH223" s="91"/>
      <c r="CI223" s="91"/>
      <c r="CJ223" s="91"/>
      <c r="CK223" s="91"/>
      <c r="CL223" s="91"/>
      <c r="CM223" s="91"/>
      <c r="CN223" s="91"/>
    </row>
    <row r="224" spans="2:92" ht="13.5" customHeight="1" thickBot="1">
      <c r="B224" s="2267" t="s">
        <v>436</v>
      </c>
      <c r="C224" s="1814" t="s">
        <v>125</v>
      </c>
      <c r="D224" s="1830">
        <v>200</v>
      </c>
      <c r="E224" s="2134" t="s">
        <v>81</v>
      </c>
      <c r="F224" s="2451">
        <v>159.80000000000001</v>
      </c>
      <c r="G224" s="1813" t="s">
        <v>83</v>
      </c>
      <c r="H224" s="2298">
        <v>15</v>
      </c>
      <c r="I224" s="169" t="s">
        <v>118</v>
      </c>
      <c r="J224" s="2337" t="s">
        <v>119</v>
      </c>
      <c r="K224" s="289" t="s">
        <v>60</v>
      </c>
      <c r="L224" s="2288">
        <v>10</v>
      </c>
      <c r="M224" s="118"/>
      <c r="N224" s="91"/>
      <c r="O224" s="114"/>
      <c r="P224" s="1448"/>
      <c r="Q224" s="666"/>
      <c r="R224" s="91"/>
      <c r="S224" s="1475"/>
      <c r="T224" s="673"/>
      <c r="U224" s="324"/>
      <c r="V224" s="91"/>
      <c r="W224" s="114"/>
      <c r="X224" s="1447"/>
      <c r="Y224" s="1462"/>
      <c r="Z224" s="91"/>
      <c r="AA224" s="91"/>
      <c r="AB224" s="97"/>
      <c r="AC224" s="665"/>
      <c r="AD224" s="87"/>
      <c r="AE224" s="91"/>
      <c r="AF224" s="114"/>
      <c r="AG224" s="91"/>
      <c r="AH224" s="87"/>
      <c r="AI224" s="663"/>
      <c r="AJ224" s="87"/>
      <c r="AK224" s="86"/>
      <c r="AL224" s="129"/>
      <c r="AM224" s="164"/>
      <c r="AN224" s="301"/>
      <c r="AO224" s="91"/>
      <c r="AP224" s="91"/>
      <c r="AQ224" s="91"/>
      <c r="AR224" s="91"/>
      <c r="AS224" s="91"/>
      <c r="AT224" s="91"/>
      <c r="AU224" s="91"/>
      <c r="AV224" s="91"/>
      <c r="AW224" s="91"/>
      <c r="AX224" s="91"/>
      <c r="AY224" s="91"/>
      <c r="AZ224" s="91"/>
      <c r="BA224" s="91"/>
      <c r="BB224" s="91"/>
      <c r="BC224" s="91"/>
      <c r="BD224" s="91"/>
      <c r="BE224" s="91"/>
      <c r="BF224" s="91"/>
      <c r="BG224" s="91"/>
      <c r="BH224" s="91"/>
      <c r="BI224" s="91"/>
      <c r="BJ224" s="91"/>
      <c r="BK224" s="91"/>
      <c r="BL224" s="91"/>
      <c r="BM224" s="91"/>
      <c r="BN224" s="91"/>
      <c r="BO224" s="91"/>
      <c r="BP224" s="91"/>
      <c r="BQ224" s="91"/>
      <c r="BR224" s="91"/>
      <c r="BS224" s="91"/>
      <c r="BT224" s="91"/>
      <c r="BU224" s="91"/>
      <c r="BV224" s="91"/>
      <c r="BW224" s="91"/>
      <c r="BX224" s="91"/>
      <c r="BY224" s="91"/>
      <c r="BZ224" s="91"/>
      <c r="CA224" s="91"/>
      <c r="CB224" s="91"/>
      <c r="CC224" s="91"/>
      <c r="CD224" s="91"/>
      <c r="CE224" s="91"/>
      <c r="CF224" s="91"/>
      <c r="CG224" s="91"/>
      <c r="CH224" s="91"/>
      <c r="CI224" s="91"/>
      <c r="CJ224" s="91"/>
      <c r="CK224" s="91"/>
      <c r="CL224" s="91"/>
      <c r="CM224" s="91"/>
      <c r="CN224" s="91"/>
    </row>
    <row r="225" spans="2:92" ht="14.25" customHeight="1">
      <c r="B225" s="2167" t="s">
        <v>8</v>
      </c>
      <c r="C225" s="1990" t="s">
        <v>9</v>
      </c>
      <c r="D225" s="1809">
        <v>70</v>
      </c>
      <c r="E225" s="2134" t="s">
        <v>60</v>
      </c>
      <c r="F225" s="2154">
        <v>6</v>
      </c>
      <c r="G225" s="2349"/>
      <c r="H225" s="2452"/>
      <c r="I225" s="77" t="s">
        <v>684</v>
      </c>
      <c r="J225" s="2141">
        <v>110</v>
      </c>
      <c r="K225" s="1803" t="s">
        <v>82</v>
      </c>
      <c r="L225" s="1870"/>
      <c r="M225" s="129"/>
      <c r="N225" s="91"/>
      <c r="O225" s="87"/>
      <c r="P225" s="164"/>
      <c r="Q225" s="1453"/>
      <c r="R225" s="91"/>
      <c r="S225" s="91"/>
      <c r="T225" s="91"/>
      <c r="U225" s="91"/>
      <c r="V225" s="91"/>
      <c r="W225" s="87"/>
      <c r="X225" s="106"/>
      <c r="Y225" s="89"/>
      <c r="Z225" s="91"/>
      <c r="AA225" s="91"/>
      <c r="AB225" s="1445"/>
      <c r="AC225" s="665"/>
      <c r="AD225" s="114"/>
      <c r="AE225" s="91"/>
      <c r="AF225" s="114"/>
      <c r="AG225" s="91"/>
      <c r="AH225" s="87"/>
      <c r="AI225" s="663"/>
      <c r="AJ225" s="89"/>
      <c r="AK225" s="90"/>
      <c r="AL225" s="118"/>
      <c r="AM225" s="164"/>
      <c r="AN225" s="301"/>
      <c r="AO225" s="91"/>
      <c r="AP225" s="91"/>
      <c r="AQ225" s="91"/>
      <c r="AR225" s="91"/>
      <c r="AS225" s="91"/>
      <c r="AT225" s="91"/>
      <c r="AU225" s="91"/>
      <c r="AV225" s="91"/>
      <c r="AW225" s="91"/>
      <c r="AX225" s="91"/>
      <c r="AY225" s="91"/>
      <c r="AZ225" s="91"/>
      <c r="BA225" s="91"/>
      <c r="BB225" s="91"/>
      <c r="BC225" s="91"/>
      <c r="BD225" s="91"/>
      <c r="BE225" s="91"/>
      <c r="BF225" s="91"/>
      <c r="BG225" s="91"/>
      <c r="BH225" s="91"/>
      <c r="BI225" s="91"/>
      <c r="BJ225" s="91"/>
      <c r="BK225" s="91"/>
      <c r="BL225" s="91"/>
      <c r="BM225" s="91"/>
      <c r="BN225" s="91"/>
      <c r="BO225" s="91"/>
      <c r="BP225" s="91"/>
      <c r="BQ225" s="91"/>
      <c r="BR225" s="91"/>
      <c r="BS225" s="91"/>
      <c r="BT225" s="91"/>
      <c r="BU225" s="91"/>
      <c r="BV225" s="91"/>
      <c r="BW225" s="91"/>
      <c r="BX225" s="91"/>
      <c r="BY225" s="91"/>
      <c r="BZ225" s="91"/>
      <c r="CA225" s="91"/>
      <c r="CB225" s="91"/>
      <c r="CC225" s="91"/>
      <c r="CD225" s="91"/>
      <c r="CE225" s="91"/>
      <c r="CF225" s="91"/>
      <c r="CG225" s="91"/>
      <c r="CH225" s="91"/>
      <c r="CI225" s="91"/>
      <c r="CJ225" s="91"/>
      <c r="CK225" s="91"/>
      <c r="CL225" s="91"/>
      <c r="CM225" s="91"/>
      <c r="CN225" s="91"/>
    </row>
    <row r="226" spans="2:92" ht="12.75" customHeight="1" thickBot="1">
      <c r="B226" s="2167" t="s">
        <v>8</v>
      </c>
      <c r="C226" s="1814" t="s">
        <v>395</v>
      </c>
      <c r="D226" s="1809">
        <v>40</v>
      </c>
      <c r="I226" s="50"/>
      <c r="J226" s="68"/>
      <c r="K226" s="50"/>
      <c r="L226" s="68"/>
      <c r="M226" s="129"/>
      <c r="N226" s="91"/>
      <c r="O226" s="114"/>
      <c r="P226" s="1448"/>
      <c r="Q226" s="663"/>
      <c r="R226" s="91"/>
      <c r="S226" s="91"/>
      <c r="T226" s="164"/>
      <c r="U226" s="91"/>
      <c r="V226" s="91"/>
      <c r="W226" s="92"/>
      <c r="X226" s="147"/>
      <c r="Y226" s="663"/>
      <c r="Z226" s="91"/>
      <c r="AA226" s="91"/>
      <c r="AB226" s="1445"/>
      <c r="AC226" s="91"/>
      <c r="AD226" s="114"/>
      <c r="AE226" s="91"/>
      <c r="AF226" s="114"/>
      <c r="AG226" s="91"/>
      <c r="AH226" s="87"/>
      <c r="AI226" s="1470"/>
      <c r="AJ226" s="87"/>
      <c r="AK226" s="100"/>
      <c r="AL226" s="129"/>
      <c r="AM226" s="164"/>
      <c r="AN226" s="301"/>
      <c r="AO226" s="91"/>
      <c r="AP226" s="91"/>
      <c r="AQ226" s="91"/>
      <c r="AR226" s="91"/>
      <c r="AS226" s="91"/>
      <c r="AT226" s="91"/>
      <c r="AU226" s="91"/>
      <c r="AV226" s="91"/>
      <c r="AW226" s="91"/>
      <c r="AX226" s="91"/>
      <c r="AY226" s="91"/>
      <c r="AZ226" s="91"/>
      <c r="BA226" s="91"/>
      <c r="BB226" s="91"/>
      <c r="BC226" s="91"/>
      <c r="BD226" s="91"/>
      <c r="BE226" s="91"/>
      <c r="BF226" s="91"/>
      <c r="BG226" s="91"/>
      <c r="BH226" s="91"/>
      <c r="BI226" s="91"/>
      <c r="BJ226" s="91"/>
      <c r="BK226" s="91"/>
      <c r="BL226" s="91"/>
      <c r="BM226" s="91"/>
      <c r="BN226" s="91"/>
      <c r="BO226" s="91"/>
      <c r="BP226" s="91"/>
      <c r="BQ226" s="91"/>
      <c r="BR226" s="91"/>
      <c r="BS226" s="91"/>
      <c r="BT226" s="91"/>
      <c r="BU226" s="91"/>
      <c r="BV226" s="91"/>
      <c r="BW226" s="91"/>
      <c r="BX226" s="91"/>
      <c r="BY226" s="91"/>
      <c r="BZ226" s="91"/>
      <c r="CA226" s="91"/>
      <c r="CB226" s="91"/>
      <c r="CC226" s="91"/>
      <c r="CD226" s="91"/>
      <c r="CE226" s="91"/>
      <c r="CF226" s="91"/>
      <c r="CG226" s="91"/>
      <c r="CH226" s="91"/>
      <c r="CI226" s="91"/>
      <c r="CJ226" s="91"/>
      <c r="CK226" s="91"/>
      <c r="CL226" s="91"/>
      <c r="CM226" s="91"/>
      <c r="CN226" s="91"/>
    </row>
    <row r="227" spans="2:92" ht="13.5" customHeight="1" thickBot="1">
      <c r="B227" s="1881" t="s">
        <v>444</v>
      </c>
      <c r="C227" s="1814" t="s">
        <v>445</v>
      </c>
      <c r="D227" s="1809">
        <v>110</v>
      </c>
      <c r="E227" s="2453" t="s">
        <v>232</v>
      </c>
      <c r="F227" s="2326"/>
      <c r="G227" s="282" t="s">
        <v>399</v>
      </c>
      <c r="H227" s="2156"/>
      <c r="I227" s="2454" t="s">
        <v>705</v>
      </c>
      <c r="J227" s="2302"/>
      <c r="K227" s="38"/>
      <c r="L227" s="45"/>
      <c r="M227" s="129"/>
      <c r="N227" s="91"/>
      <c r="O227" s="114"/>
      <c r="P227" s="164"/>
      <c r="Q227" s="663"/>
      <c r="R227" s="91"/>
      <c r="S227" s="97"/>
      <c r="T227" s="1448"/>
      <c r="U227" s="1466"/>
      <c r="V227" s="91"/>
      <c r="W227" s="89"/>
      <c r="X227" s="106"/>
      <c r="Y227" s="663"/>
      <c r="Z227" s="91"/>
      <c r="AA227" s="91"/>
      <c r="AB227" s="1445"/>
      <c r="AC227" s="1466"/>
      <c r="AD227" s="206"/>
      <c r="AE227" s="91"/>
      <c r="AF227" s="114"/>
      <c r="AG227" s="663"/>
      <c r="AH227" s="87"/>
      <c r="AI227" s="1470"/>
      <c r="AJ227" s="87"/>
      <c r="AK227" s="176"/>
      <c r="AL227" s="220"/>
      <c r="AM227" s="1448"/>
      <c r="AN227" s="301"/>
      <c r="AO227" s="91"/>
      <c r="AP227" s="91"/>
      <c r="AQ227" s="91"/>
      <c r="AR227" s="91"/>
      <c r="AS227" s="91"/>
      <c r="AT227" s="91"/>
      <c r="AU227" s="91"/>
      <c r="AV227" s="91"/>
      <c r="AW227" s="91"/>
      <c r="AX227" s="91"/>
      <c r="AY227" s="91"/>
      <c r="AZ227" s="91"/>
      <c r="BA227" s="91"/>
      <c r="BB227" s="91"/>
      <c r="BC227" s="91"/>
      <c r="BD227" s="91"/>
      <c r="BE227" s="91"/>
      <c r="BF227" s="91"/>
      <c r="BG227" s="91"/>
      <c r="BH227" s="91"/>
      <c r="BI227" s="91"/>
      <c r="BJ227" s="91"/>
      <c r="BK227" s="91"/>
      <c r="BL227" s="91"/>
      <c r="BM227" s="91"/>
      <c r="BN227" s="91"/>
      <c r="BO227" s="91"/>
      <c r="BP227" s="91"/>
      <c r="BQ227" s="91"/>
      <c r="BR227" s="91"/>
      <c r="BS227" s="91"/>
      <c r="BT227" s="91"/>
      <c r="BU227" s="91"/>
      <c r="BV227" s="91"/>
      <c r="BW227" s="91"/>
      <c r="BX227" s="91"/>
      <c r="BY227" s="91"/>
      <c r="BZ227" s="91"/>
      <c r="CA227" s="91"/>
      <c r="CB227" s="91"/>
      <c r="CC227" s="91"/>
      <c r="CD227" s="91"/>
      <c r="CE227" s="91"/>
      <c r="CF227" s="91"/>
      <c r="CG227" s="91"/>
      <c r="CH227" s="91"/>
      <c r="CI227" s="91"/>
      <c r="CJ227" s="91"/>
      <c r="CK227" s="91"/>
      <c r="CL227" s="91"/>
      <c r="CM227" s="91"/>
      <c r="CN227" s="91"/>
    </row>
    <row r="228" spans="2:92" ht="13.5" customHeight="1" thickBot="1">
      <c r="B228" s="767" t="s">
        <v>425</v>
      </c>
      <c r="C228" s="2305"/>
      <c r="D228" s="2306">
        <f>SUM(D222:D227)</f>
        <v>665</v>
      </c>
      <c r="E228" s="2455" t="s">
        <v>233</v>
      </c>
      <c r="F228" s="2328"/>
      <c r="G228" s="202" t="s">
        <v>118</v>
      </c>
      <c r="H228" s="2337" t="s">
        <v>119</v>
      </c>
      <c r="I228" s="789" t="s">
        <v>118</v>
      </c>
      <c r="J228" s="2296" t="s">
        <v>119</v>
      </c>
      <c r="K228" s="169" t="s">
        <v>118</v>
      </c>
      <c r="L228" s="2296" t="s">
        <v>119</v>
      </c>
      <c r="M228" s="129"/>
      <c r="N228" s="91"/>
      <c r="O228" s="206"/>
      <c r="P228" s="164"/>
      <c r="Q228" s="663"/>
      <c r="R228" s="91"/>
      <c r="S228" s="1445"/>
      <c r="T228" s="1448"/>
      <c r="U228" s="1466"/>
      <c r="V228" s="91"/>
      <c r="W228" s="87"/>
      <c r="X228" s="106"/>
      <c r="Y228" s="91"/>
      <c r="Z228" s="91"/>
      <c r="AA228" s="91"/>
      <c r="AB228" s="1445"/>
      <c r="AC228" s="91"/>
      <c r="AD228" s="114"/>
      <c r="AE228" s="663"/>
      <c r="AF228" s="114"/>
      <c r="AG228" s="663"/>
      <c r="AH228" s="87"/>
      <c r="AI228" s="91"/>
      <c r="AJ228" s="87"/>
      <c r="AK228" s="176"/>
      <c r="AL228" s="220"/>
      <c r="AM228" s="164"/>
      <c r="AN228" s="301"/>
      <c r="AO228" s="91"/>
      <c r="AP228" s="91"/>
      <c r="AQ228" s="91"/>
      <c r="AR228" s="91"/>
      <c r="AS228" s="91"/>
      <c r="AT228" s="91"/>
      <c r="AU228" s="91"/>
      <c r="AV228" s="91"/>
      <c r="AW228" s="91"/>
      <c r="AX228" s="91"/>
      <c r="AY228" s="91"/>
      <c r="AZ228" s="91"/>
      <c r="BA228" s="91"/>
      <c r="BB228" s="91"/>
      <c r="BC228" s="91"/>
      <c r="BD228" s="91"/>
      <c r="BE228" s="91"/>
      <c r="BF228" s="91"/>
      <c r="BG228" s="91"/>
      <c r="BH228" s="91"/>
      <c r="BI228" s="91"/>
      <c r="BJ228" s="91"/>
      <c r="BK228" s="91"/>
      <c r="BL228" s="91"/>
      <c r="BM228" s="91"/>
      <c r="BN228" s="91"/>
      <c r="BO228" s="91"/>
      <c r="BP228" s="91"/>
      <c r="BQ228" s="91"/>
      <c r="BR228" s="91"/>
      <c r="BS228" s="91"/>
      <c r="BT228" s="91"/>
      <c r="BU228" s="91"/>
      <c r="BV228" s="91"/>
      <c r="BW228" s="91"/>
      <c r="BX228" s="91"/>
      <c r="BY228" s="91"/>
      <c r="BZ228" s="91"/>
      <c r="CA228" s="91"/>
      <c r="CB228" s="91"/>
      <c r="CC228" s="91"/>
      <c r="CD228" s="91"/>
      <c r="CE228" s="91"/>
      <c r="CF228" s="91"/>
      <c r="CG228" s="91"/>
      <c r="CH228" s="91"/>
      <c r="CI228" s="91"/>
      <c r="CJ228" s="91"/>
      <c r="CK228" s="91"/>
      <c r="CL228" s="91"/>
      <c r="CM228" s="91"/>
      <c r="CN228" s="91"/>
    </row>
    <row r="229" spans="2:92" ht="13.5" customHeight="1" thickBot="1">
      <c r="B229" s="2130"/>
      <c r="C229" s="2131" t="s">
        <v>152</v>
      </c>
      <c r="D229" s="2123"/>
      <c r="E229" s="783" t="s">
        <v>118</v>
      </c>
      <c r="F229" s="2279" t="s">
        <v>119</v>
      </c>
      <c r="G229" s="275" t="s">
        <v>401</v>
      </c>
      <c r="H229" s="2450">
        <v>70</v>
      </c>
      <c r="I229" s="2134" t="s">
        <v>267</v>
      </c>
      <c r="J229" s="2456">
        <v>57.6</v>
      </c>
      <c r="K229" s="1813" t="s">
        <v>284</v>
      </c>
      <c r="L229" s="2298"/>
      <c r="M229" s="127"/>
      <c r="N229" s="91"/>
      <c r="O229" s="106"/>
      <c r="P229" s="164"/>
      <c r="Q229" s="666"/>
      <c r="R229" s="91"/>
      <c r="S229" s="1445"/>
      <c r="T229" s="164"/>
      <c r="U229" s="1466"/>
      <c r="V229" s="91"/>
      <c r="W229" s="87"/>
      <c r="X229" s="106"/>
      <c r="Y229" s="91"/>
      <c r="Z229" s="91"/>
      <c r="AA229" s="91"/>
      <c r="AB229" s="1445"/>
      <c r="AC229" s="91"/>
      <c r="AD229" s="639"/>
      <c r="AE229" s="91"/>
      <c r="AF229" s="114"/>
      <c r="AG229" s="663"/>
      <c r="AH229" s="87"/>
      <c r="AI229" s="91"/>
      <c r="AJ229" s="87"/>
      <c r="AK229" s="176"/>
      <c r="AL229" s="220"/>
      <c r="AM229" s="164"/>
      <c r="AN229" s="301"/>
      <c r="AO229" s="91"/>
      <c r="AP229" s="91"/>
      <c r="AQ229" s="91"/>
      <c r="AR229" s="91"/>
      <c r="AS229" s="91"/>
      <c r="AT229" s="91"/>
      <c r="AU229" s="91"/>
      <c r="AV229" s="91"/>
      <c r="AW229" s="91"/>
      <c r="AX229" s="91"/>
      <c r="AY229" s="91"/>
      <c r="AZ229" s="91"/>
      <c r="BA229" s="91"/>
      <c r="BB229" s="91"/>
      <c r="BC229" s="91"/>
      <c r="BD229" s="91"/>
      <c r="BE229" s="91"/>
      <c r="BF229" s="91"/>
      <c r="BG229" s="91"/>
      <c r="BH229" s="91"/>
      <c r="BI229" s="91"/>
      <c r="BJ229" s="91"/>
      <c r="BK229" s="91"/>
      <c r="BL229" s="91"/>
      <c r="BM229" s="91"/>
      <c r="BN229" s="91"/>
      <c r="BO229" s="91"/>
      <c r="BP229" s="91"/>
      <c r="BQ229" s="91"/>
      <c r="BR229" s="91"/>
      <c r="BS229" s="91"/>
      <c r="BT229" s="91"/>
      <c r="BU229" s="91"/>
      <c r="BV229" s="91"/>
      <c r="BW229" s="91"/>
      <c r="BX229" s="91"/>
      <c r="BY229" s="91"/>
      <c r="BZ229" s="91"/>
      <c r="CA229" s="91"/>
      <c r="CB229" s="91"/>
      <c r="CC229" s="91"/>
      <c r="CD229" s="91"/>
      <c r="CE229" s="91"/>
      <c r="CF229" s="91"/>
      <c r="CG229" s="91"/>
      <c r="CH229" s="91"/>
      <c r="CI229" s="91"/>
      <c r="CJ229" s="91"/>
      <c r="CK229" s="91"/>
      <c r="CL229" s="91"/>
      <c r="CM229" s="91"/>
      <c r="CN229" s="91"/>
    </row>
    <row r="230" spans="2:92" ht="13.5" customHeight="1">
      <c r="B230" s="1964" t="s">
        <v>400</v>
      </c>
      <c r="C230" s="1814" t="s">
        <v>399</v>
      </c>
      <c r="D230" s="2083">
        <v>70</v>
      </c>
      <c r="E230" s="78" t="s">
        <v>132</v>
      </c>
      <c r="F230" s="2141">
        <v>5</v>
      </c>
      <c r="G230" s="295"/>
      <c r="H230" s="158"/>
      <c r="I230" s="2134" t="s">
        <v>103</v>
      </c>
      <c r="J230" s="2456">
        <v>28.8</v>
      </c>
      <c r="K230" s="1814" t="s">
        <v>63</v>
      </c>
      <c r="L230" s="2298">
        <v>0.54</v>
      </c>
      <c r="M230" s="127"/>
      <c r="N230" s="91"/>
      <c r="O230" s="114"/>
      <c r="P230" s="164"/>
      <c r="Q230" s="1470"/>
      <c r="R230" s="91"/>
      <c r="S230" s="1445"/>
      <c r="T230" s="164"/>
      <c r="U230" s="665"/>
      <c r="V230" s="91"/>
      <c r="W230" s="89"/>
      <c r="X230" s="91"/>
      <c r="Y230" s="91"/>
      <c r="Z230" s="91"/>
      <c r="AA230" s="91"/>
      <c r="AB230" s="1445"/>
      <c r="AC230" s="662"/>
      <c r="AD230" s="114"/>
      <c r="AE230" s="1453"/>
      <c r="AF230" s="114"/>
      <c r="AG230" s="91"/>
      <c r="AH230" s="87"/>
      <c r="AI230" s="663"/>
      <c r="AJ230" s="87"/>
      <c r="AK230" s="176"/>
      <c r="AL230" s="220"/>
      <c r="AM230" s="164"/>
      <c r="AN230" s="301"/>
      <c r="AO230" s="91"/>
      <c r="AP230" s="91"/>
      <c r="AQ230" s="91"/>
      <c r="AR230" s="91"/>
      <c r="AS230" s="91"/>
      <c r="AT230" s="91"/>
      <c r="AU230" s="91"/>
      <c r="AV230" s="91"/>
      <c r="AW230" s="91"/>
      <c r="AX230" s="91"/>
      <c r="AY230" s="91"/>
      <c r="AZ230" s="91"/>
      <c r="BA230" s="91"/>
      <c r="BB230" s="91"/>
      <c r="BC230" s="91"/>
      <c r="BD230" s="91"/>
      <c r="BE230" s="91"/>
      <c r="BF230" s="91"/>
      <c r="BG230" s="91"/>
      <c r="BH230" s="91"/>
      <c r="BI230" s="91"/>
      <c r="BJ230" s="91"/>
      <c r="BK230" s="91"/>
      <c r="BL230" s="91"/>
      <c r="BM230" s="91"/>
      <c r="BN230" s="91"/>
      <c r="BO230" s="91"/>
      <c r="BP230" s="91"/>
      <c r="BQ230" s="91"/>
      <c r="BR230" s="91"/>
      <c r="BS230" s="91"/>
      <c r="BT230" s="91"/>
      <c r="BU230" s="91"/>
      <c r="BV230" s="91"/>
      <c r="BW230" s="91"/>
      <c r="BX230" s="91"/>
      <c r="BY230" s="91"/>
      <c r="BZ230" s="91"/>
      <c r="CA230" s="91"/>
      <c r="CB230" s="91"/>
      <c r="CC230" s="91"/>
      <c r="CD230" s="91"/>
      <c r="CE230" s="91"/>
      <c r="CF230" s="91"/>
      <c r="CG230" s="91"/>
      <c r="CH230" s="91"/>
      <c r="CI230" s="91"/>
      <c r="CJ230" s="91"/>
      <c r="CK230" s="91"/>
      <c r="CL230" s="91"/>
      <c r="CM230" s="91"/>
      <c r="CN230" s="91"/>
    </row>
    <row r="231" spans="2:92" ht="13.5" customHeight="1" thickBot="1">
      <c r="B231" s="1981" t="s">
        <v>666</v>
      </c>
      <c r="C231" s="2457" t="s">
        <v>131</v>
      </c>
      <c r="D231" s="354">
        <v>250</v>
      </c>
      <c r="E231" s="1803" t="s">
        <v>102</v>
      </c>
      <c r="F231" s="1870">
        <v>60</v>
      </c>
      <c r="G231" s="55"/>
      <c r="H231" s="66"/>
      <c r="I231" s="2134" t="s">
        <v>290</v>
      </c>
      <c r="J231" s="2456">
        <v>14.4</v>
      </c>
      <c r="K231" s="1814" t="s">
        <v>99</v>
      </c>
      <c r="L231" s="2341">
        <v>13.5</v>
      </c>
      <c r="M231" s="128"/>
      <c r="N231" s="91"/>
      <c r="O231" s="114"/>
      <c r="P231" s="164"/>
      <c r="Q231" s="663"/>
      <c r="R231" s="91"/>
      <c r="S231" s="1445"/>
      <c r="T231" s="164"/>
      <c r="U231" s="662"/>
      <c r="V231" s="91"/>
      <c r="W231" s="87"/>
      <c r="X231" s="91"/>
      <c r="Y231" s="662"/>
      <c r="Z231" s="91"/>
      <c r="AA231" s="91"/>
      <c r="AB231" s="1445"/>
      <c r="AC231" s="1452"/>
      <c r="AD231" s="114"/>
      <c r="AE231" s="663"/>
      <c r="AF231" s="114"/>
      <c r="AG231" s="663"/>
      <c r="AH231" s="87"/>
      <c r="AI231" s="91"/>
      <c r="AJ231" s="92"/>
      <c r="AK231" s="176"/>
      <c r="AL231" s="220"/>
      <c r="AM231" s="164"/>
      <c r="AN231" s="301"/>
      <c r="AO231" s="91"/>
      <c r="AP231" s="91"/>
      <c r="AQ231" s="91"/>
      <c r="AR231" s="91"/>
      <c r="AS231" s="91"/>
      <c r="AT231" s="91"/>
      <c r="AU231" s="91"/>
      <c r="AV231" s="91"/>
      <c r="AW231" s="91"/>
      <c r="AX231" s="91"/>
      <c r="AY231" s="91"/>
      <c r="AZ231" s="91"/>
      <c r="BA231" s="91"/>
      <c r="BB231" s="91"/>
      <c r="BC231" s="91"/>
      <c r="BD231" s="91"/>
      <c r="BE231" s="91"/>
      <c r="BF231" s="91"/>
      <c r="BG231" s="91"/>
      <c r="BH231" s="91"/>
      <c r="BI231" s="91"/>
      <c r="BJ231" s="91"/>
      <c r="BK231" s="91"/>
      <c r="BL231" s="91"/>
      <c r="BM231" s="91"/>
      <c r="BN231" s="91"/>
      <c r="BO231" s="91"/>
      <c r="BP231" s="91"/>
      <c r="BQ231" s="91"/>
      <c r="BR231" s="91"/>
      <c r="BS231" s="91"/>
      <c r="BT231" s="91"/>
      <c r="BU231" s="91"/>
      <c r="BV231" s="91"/>
      <c r="BW231" s="91"/>
      <c r="BX231" s="91"/>
      <c r="BY231" s="91"/>
      <c r="BZ231" s="91"/>
      <c r="CA231" s="91"/>
      <c r="CB231" s="91"/>
      <c r="CC231" s="91"/>
      <c r="CD231" s="91"/>
      <c r="CE231" s="91"/>
      <c r="CF231" s="91"/>
      <c r="CG231" s="91"/>
      <c r="CH231" s="91"/>
      <c r="CI231" s="91"/>
      <c r="CJ231" s="91"/>
      <c r="CK231" s="91"/>
      <c r="CL231" s="91"/>
      <c r="CM231" s="91"/>
      <c r="CN231" s="91"/>
    </row>
    <row r="232" spans="2:92" ht="12" customHeight="1" thickBot="1">
      <c r="B232" s="1964" t="s">
        <v>450</v>
      </c>
      <c r="C232" s="1814" t="s">
        <v>160</v>
      </c>
      <c r="D232" s="2083">
        <v>100</v>
      </c>
      <c r="E232" s="1803" t="s">
        <v>103</v>
      </c>
      <c r="F232" s="1870">
        <v>20</v>
      </c>
      <c r="G232" s="2458" t="s">
        <v>160</v>
      </c>
      <c r="H232" s="2459"/>
      <c r="I232" s="2134" t="s">
        <v>192</v>
      </c>
      <c r="J232" s="2116">
        <v>23.96</v>
      </c>
      <c r="K232" s="1814" t="s">
        <v>106</v>
      </c>
      <c r="L232" s="2341">
        <v>4.05</v>
      </c>
      <c r="M232" s="124"/>
      <c r="N232" s="91"/>
      <c r="O232" s="114"/>
      <c r="P232" s="164"/>
      <c r="Q232" s="663"/>
      <c r="R232" s="91"/>
      <c r="S232" s="1445"/>
      <c r="T232" s="164"/>
      <c r="U232" s="662"/>
      <c r="V232" s="91"/>
      <c r="W232" s="114"/>
      <c r="X232" s="1511"/>
      <c r="Y232" s="1512"/>
      <c r="Z232" s="91"/>
      <c r="AA232" s="91"/>
      <c r="AB232" s="1445"/>
      <c r="AC232" s="91"/>
      <c r="AD232" s="114"/>
      <c r="AE232" s="663"/>
      <c r="AF232" s="114"/>
      <c r="AG232" s="91"/>
      <c r="AH232" s="116"/>
      <c r="AI232" s="663"/>
      <c r="AJ232" s="87"/>
      <c r="AK232" s="176"/>
      <c r="AL232" s="220"/>
      <c r="AM232" s="164"/>
      <c r="AN232" s="301"/>
      <c r="AO232" s="91"/>
      <c r="AP232" s="91"/>
      <c r="AQ232" s="91"/>
      <c r="AR232" s="91"/>
      <c r="AS232" s="91"/>
      <c r="AT232" s="91"/>
      <c r="AU232" s="91"/>
      <c r="AV232" s="91"/>
      <c r="AW232" s="91"/>
      <c r="AX232" s="91"/>
      <c r="AY232" s="91"/>
      <c r="AZ232" s="91"/>
      <c r="BA232" s="91"/>
      <c r="BB232" s="91"/>
      <c r="BC232" s="91"/>
      <c r="BD232" s="91"/>
      <c r="BE232" s="91"/>
      <c r="BF232" s="91"/>
      <c r="BG232" s="91"/>
      <c r="BH232" s="91"/>
      <c r="BI232" s="91"/>
      <c r="BJ232" s="91"/>
      <c r="BK232" s="91"/>
      <c r="BL232" s="91"/>
      <c r="BM232" s="91"/>
      <c r="BN232" s="91"/>
      <c r="BO232" s="91"/>
      <c r="BP232" s="91"/>
      <c r="BQ232" s="91"/>
      <c r="BR232" s="91"/>
      <c r="BS232" s="91"/>
      <c r="BT232" s="91"/>
      <c r="BU232" s="91"/>
      <c r="BV232" s="91"/>
      <c r="BW232" s="91"/>
      <c r="BX232" s="91"/>
      <c r="BY232" s="91"/>
      <c r="BZ232" s="91"/>
      <c r="CA232" s="91"/>
      <c r="CB232" s="91"/>
      <c r="CC232" s="91"/>
      <c r="CD232" s="91"/>
      <c r="CE232" s="91"/>
      <c r="CF232" s="91"/>
      <c r="CG232" s="91"/>
      <c r="CH232" s="91"/>
      <c r="CI232" s="91"/>
      <c r="CJ232" s="91"/>
      <c r="CK232" s="91"/>
      <c r="CL232" s="91"/>
      <c r="CM232" s="91"/>
      <c r="CN232" s="91"/>
    </row>
    <row r="233" spans="2:92" ht="15" customHeight="1" thickBot="1">
      <c r="B233" s="1982" t="s">
        <v>667</v>
      </c>
      <c r="C233" s="1814" t="s">
        <v>14</v>
      </c>
      <c r="D233" s="2083">
        <v>180</v>
      </c>
      <c r="E233" s="1803" t="s">
        <v>290</v>
      </c>
      <c r="F233" s="1870">
        <v>10</v>
      </c>
      <c r="G233" s="788" t="s">
        <v>118</v>
      </c>
      <c r="H233" s="2157" t="s">
        <v>119</v>
      </c>
      <c r="I233" s="2134" t="s">
        <v>105</v>
      </c>
      <c r="J233" s="2116">
        <v>36</v>
      </c>
      <c r="K233" s="1814" t="s">
        <v>82</v>
      </c>
      <c r="L233" s="2341"/>
      <c r="M233" s="118"/>
      <c r="N233" s="91"/>
      <c r="O233" s="114"/>
      <c r="P233" s="164"/>
      <c r="Q233" s="663"/>
      <c r="R233" s="91"/>
      <c r="S233" s="114"/>
      <c r="T233" s="673"/>
      <c r="U233" s="1513"/>
      <c r="V233" s="91"/>
      <c r="W233" s="87"/>
      <c r="X233" s="86"/>
      <c r="Y233" s="106"/>
      <c r="Z233" s="91"/>
      <c r="AA233" s="91"/>
      <c r="AB233" s="1445"/>
      <c r="AC233" s="91"/>
      <c r="AD233" s="114"/>
      <c r="AE233" s="91"/>
      <c r="AF233" s="114"/>
      <c r="AG233" s="663"/>
      <c r="AH233" s="91"/>
      <c r="AI233" s="663"/>
      <c r="AJ233" s="89"/>
      <c r="AK233" s="176"/>
      <c r="AL233" s="220"/>
      <c r="AM233" s="164"/>
      <c r="AN233" s="301"/>
      <c r="AO233" s="91"/>
      <c r="AP233" s="91"/>
      <c r="AQ233" s="91"/>
      <c r="AR233" s="91"/>
      <c r="AS233" s="91"/>
      <c r="AT233" s="91"/>
      <c r="AU233" s="91"/>
      <c r="AV233" s="91"/>
      <c r="AW233" s="91"/>
      <c r="AX233" s="91"/>
      <c r="AY233" s="91"/>
      <c r="AZ233" s="91"/>
      <c r="BA233" s="91"/>
      <c r="BB233" s="91"/>
      <c r="BC233" s="91"/>
      <c r="BD233" s="91"/>
      <c r="BE233" s="91"/>
      <c r="BF233" s="91"/>
      <c r="BG233" s="91"/>
      <c r="BH233" s="91"/>
      <c r="BI233" s="91"/>
      <c r="BJ233" s="91"/>
      <c r="BK233" s="91"/>
      <c r="BL233" s="91"/>
      <c r="BM233" s="91"/>
      <c r="BN233" s="91"/>
      <c r="BO233" s="91"/>
      <c r="BP233" s="91"/>
      <c r="BQ233" s="91"/>
      <c r="BR233" s="91"/>
      <c r="BS233" s="91"/>
      <c r="BT233" s="91"/>
      <c r="BU233" s="91"/>
      <c r="BV233" s="91"/>
      <c r="BW233" s="91"/>
      <c r="BX233" s="91"/>
      <c r="BY233" s="91"/>
      <c r="BZ233" s="91"/>
      <c r="CA233" s="91"/>
      <c r="CB233" s="91"/>
      <c r="CC233" s="91"/>
      <c r="CD233" s="91"/>
      <c r="CE233" s="91"/>
      <c r="CF233" s="91"/>
      <c r="CG233" s="91"/>
      <c r="CH233" s="91"/>
      <c r="CI233" s="91"/>
      <c r="CJ233" s="91"/>
      <c r="CK233" s="91"/>
      <c r="CL233" s="91"/>
      <c r="CM233" s="91"/>
      <c r="CN233" s="91"/>
    </row>
    <row r="234" spans="2:92" ht="15.75">
      <c r="B234" s="1964" t="s">
        <v>414</v>
      </c>
      <c r="C234" s="1814" t="s">
        <v>413</v>
      </c>
      <c r="D234" s="2460">
        <v>200</v>
      </c>
      <c r="E234" s="1803" t="s">
        <v>133</v>
      </c>
      <c r="F234" s="1870">
        <v>20</v>
      </c>
      <c r="G234" s="78" t="s">
        <v>88</v>
      </c>
      <c r="H234" s="2138">
        <v>86.2</v>
      </c>
      <c r="I234" s="2134" t="s">
        <v>92</v>
      </c>
      <c r="J234" s="2456">
        <v>7.2</v>
      </c>
      <c r="K234" s="1814" t="s">
        <v>81</v>
      </c>
      <c r="L234" s="2451">
        <v>20</v>
      </c>
      <c r="M234" s="91"/>
      <c r="N234" s="91"/>
      <c r="O234" s="114"/>
      <c r="P234" s="1448"/>
      <c r="Q234" s="666"/>
      <c r="R234" s="91"/>
      <c r="S234" s="91"/>
      <c r="T234" s="91"/>
      <c r="U234" s="91"/>
      <c r="V234" s="91"/>
      <c r="W234" s="126"/>
      <c r="X234" s="91"/>
      <c r="Y234" s="91"/>
      <c r="Z234" s="91"/>
      <c r="AA234" s="91"/>
      <c r="AB234" s="1459"/>
      <c r="AC234" s="663"/>
      <c r="AD234" s="91"/>
      <c r="AE234" s="663"/>
      <c r="AF234" s="114"/>
      <c r="AG234" s="91"/>
      <c r="AH234" s="91"/>
      <c r="AI234" s="663"/>
      <c r="AJ234" s="89"/>
      <c r="AK234" s="176"/>
      <c r="AL234" s="220"/>
      <c r="AM234" s="164"/>
      <c r="AN234" s="301"/>
      <c r="AO234" s="91"/>
      <c r="AP234" s="91"/>
      <c r="AQ234" s="91"/>
      <c r="AR234" s="86"/>
      <c r="AS234" s="91"/>
      <c r="AT234" s="91"/>
      <c r="AU234" s="91"/>
      <c r="AV234" s="91"/>
      <c r="AW234" s="91"/>
      <c r="AX234" s="91"/>
      <c r="AY234" s="91"/>
      <c r="AZ234" s="91"/>
      <c r="BA234" s="91"/>
      <c r="BB234" s="91"/>
      <c r="BC234" s="91"/>
      <c r="BD234" s="91"/>
      <c r="BE234" s="91"/>
      <c r="BF234" s="91"/>
      <c r="BG234" s="91"/>
      <c r="BH234" s="91"/>
      <c r="BI234" s="91"/>
      <c r="BJ234" s="91"/>
      <c r="BK234" s="91"/>
      <c r="BL234" s="91"/>
      <c r="BM234" s="91"/>
      <c r="BN234" s="91"/>
      <c r="BO234" s="91"/>
      <c r="BP234" s="91"/>
      <c r="BQ234" s="91"/>
      <c r="BR234" s="91"/>
      <c r="BS234" s="91"/>
      <c r="BT234" s="91"/>
      <c r="BU234" s="91"/>
      <c r="BV234" s="91"/>
      <c r="BW234" s="91"/>
      <c r="BX234" s="91"/>
      <c r="BY234" s="91"/>
      <c r="BZ234" s="91"/>
      <c r="CA234" s="91"/>
      <c r="CB234" s="91"/>
      <c r="CC234" s="91"/>
      <c r="CD234" s="91"/>
      <c r="CE234" s="91"/>
      <c r="CF234" s="91"/>
      <c r="CG234" s="91"/>
      <c r="CH234" s="91"/>
      <c r="CI234" s="91"/>
      <c r="CJ234" s="91"/>
      <c r="CK234" s="91"/>
      <c r="CL234" s="91"/>
      <c r="CM234" s="91"/>
      <c r="CN234" s="91"/>
    </row>
    <row r="235" spans="2:92" ht="16.5" thickBot="1">
      <c r="B235" s="1964" t="s">
        <v>8</v>
      </c>
      <c r="C235" s="1814" t="s">
        <v>9</v>
      </c>
      <c r="D235" s="2083">
        <v>70</v>
      </c>
      <c r="E235" s="1803" t="s">
        <v>83</v>
      </c>
      <c r="F235" s="2148">
        <v>5</v>
      </c>
      <c r="G235" s="1803" t="s">
        <v>79</v>
      </c>
      <c r="H235" s="2150">
        <v>18.3</v>
      </c>
      <c r="I235" s="2388" t="s">
        <v>277</v>
      </c>
      <c r="J235" s="2461">
        <v>1.78E-2</v>
      </c>
      <c r="K235" s="2299" t="s">
        <v>277</v>
      </c>
      <c r="L235" s="2462">
        <v>1E-3</v>
      </c>
      <c r="M235" s="91"/>
      <c r="N235" s="91"/>
      <c r="O235" s="114"/>
      <c r="P235" s="164"/>
      <c r="Q235" s="1453"/>
      <c r="R235" s="91"/>
      <c r="S235" s="91"/>
      <c r="T235" s="91"/>
      <c r="U235" s="91"/>
      <c r="V235" s="91"/>
      <c r="W235" s="91"/>
      <c r="X235" s="91"/>
      <c r="Y235" s="91"/>
      <c r="Z235" s="91"/>
      <c r="AA235" s="1444"/>
      <c r="AB235" s="114"/>
      <c r="AC235" s="662"/>
      <c r="AD235" s="91"/>
      <c r="AE235" s="663"/>
      <c r="AF235" s="89"/>
      <c r="AG235" s="91"/>
      <c r="AH235" s="91"/>
      <c r="AI235" s="663"/>
      <c r="AJ235" s="89"/>
      <c r="AK235" s="176"/>
      <c r="AL235" s="220"/>
      <c r="AM235" s="164"/>
      <c r="AN235" s="301"/>
      <c r="AO235" s="91"/>
      <c r="AP235" s="91"/>
      <c r="AQ235" s="91"/>
      <c r="AR235" s="91"/>
      <c r="AS235" s="91"/>
      <c r="AT235" s="91"/>
      <c r="AU235" s="91"/>
      <c r="AV235" s="91"/>
      <c r="AW235" s="91"/>
      <c r="AX235" s="91"/>
      <c r="AY235" s="91"/>
      <c r="AZ235" s="91"/>
      <c r="BA235" s="91"/>
      <c r="BB235" s="91"/>
      <c r="BC235" s="91"/>
      <c r="BD235" s="91"/>
      <c r="BE235" s="91"/>
      <c r="BF235" s="91"/>
      <c r="BG235" s="91"/>
      <c r="BH235" s="91"/>
      <c r="BI235" s="91"/>
      <c r="BJ235" s="91"/>
      <c r="BK235" s="91"/>
      <c r="BL235" s="91"/>
      <c r="BM235" s="91"/>
      <c r="BN235" s="91"/>
      <c r="BO235" s="91"/>
      <c r="BP235" s="91"/>
      <c r="BQ235" s="91"/>
      <c r="BR235" s="91"/>
      <c r="BS235" s="91"/>
      <c r="BT235" s="91"/>
      <c r="BU235" s="91"/>
      <c r="BV235" s="91"/>
      <c r="BW235" s="91"/>
      <c r="BX235" s="91"/>
      <c r="BY235" s="91"/>
      <c r="BZ235" s="91"/>
      <c r="CA235" s="91"/>
      <c r="CB235" s="91"/>
      <c r="CC235" s="91"/>
      <c r="CD235" s="91"/>
      <c r="CE235" s="91"/>
      <c r="CF235" s="91"/>
      <c r="CG235" s="91"/>
      <c r="CH235" s="91"/>
      <c r="CI235" s="91"/>
      <c r="CJ235" s="91"/>
      <c r="CK235" s="91"/>
      <c r="CL235" s="91"/>
      <c r="CM235" s="91"/>
      <c r="CN235" s="91"/>
    </row>
    <row r="236" spans="2:92" ht="16.5" thickBot="1">
      <c r="B236" s="1964" t="s">
        <v>8</v>
      </c>
      <c r="C236" s="1814" t="s">
        <v>395</v>
      </c>
      <c r="D236" s="2083">
        <v>40</v>
      </c>
      <c r="E236" s="1811" t="s">
        <v>86</v>
      </c>
      <c r="F236" s="2148">
        <v>0.5</v>
      </c>
      <c r="G236" s="1803" t="s">
        <v>290</v>
      </c>
      <c r="H236" s="2150">
        <v>17</v>
      </c>
      <c r="I236" s="2463" t="s">
        <v>706</v>
      </c>
      <c r="J236" s="221"/>
      <c r="K236" s="221"/>
      <c r="L236" s="789"/>
      <c r="M236" s="302"/>
      <c r="N236" s="91"/>
      <c r="O236" s="114"/>
      <c r="P236" s="164"/>
      <c r="Q236" s="663"/>
      <c r="R236" s="91"/>
      <c r="S236" s="91"/>
      <c r="T236" s="91"/>
      <c r="U236" s="91"/>
      <c r="V236" s="91"/>
      <c r="W236" s="91"/>
      <c r="X236" s="91"/>
      <c r="Y236" s="91"/>
      <c r="Z236" s="91"/>
      <c r="AA236" s="1476"/>
      <c r="AB236" s="114"/>
      <c r="AC236" s="666"/>
      <c r="AD236" s="91"/>
      <c r="AE236" s="663"/>
      <c r="AF236" s="87"/>
      <c r="AG236" s="91"/>
      <c r="AH236" s="91"/>
      <c r="AI236" s="663"/>
      <c r="AJ236" s="89"/>
      <c r="AK236" s="176"/>
      <c r="AL236" s="220"/>
      <c r="AM236" s="164"/>
      <c r="AN236" s="301"/>
      <c r="AO236" s="91"/>
      <c r="AP236" s="91"/>
      <c r="AQ236" s="91"/>
      <c r="AR236" s="89"/>
      <c r="AS236" s="91"/>
      <c r="AT236" s="91"/>
      <c r="AU236" s="91"/>
      <c r="AV236" s="91"/>
      <c r="AW236" s="91"/>
      <c r="AX236" s="91"/>
      <c r="AY236" s="91"/>
      <c r="AZ236" s="91"/>
      <c r="BA236" s="91"/>
      <c r="BB236" s="91"/>
      <c r="BC236" s="91"/>
      <c r="BD236" s="91"/>
      <c r="BE236" s="91"/>
      <c r="BF236" s="91"/>
      <c r="BG236" s="91"/>
      <c r="BH236" s="91"/>
      <c r="BI236" s="91"/>
      <c r="BJ236" s="91"/>
      <c r="BK236" s="91"/>
      <c r="BL236" s="91"/>
      <c r="BM236" s="91"/>
      <c r="BN236" s="91"/>
      <c r="BO236" s="91"/>
      <c r="BP236" s="91"/>
      <c r="BQ236" s="91"/>
      <c r="BR236" s="91"/>
      <c r="BS236" s="91"/>
      <c r="BT236" s="91"/>
      <c r="BU236" s="91"/>
      <c r="BV236" s="91"/>
      <c r="BW236" s="91"/>
      <c r="BX236" s="91"/>
      <c r="BY236" s="91"/>
      <c r="BZ236" s="91"/>
      <c r="CA236" s="91"/>
      <c r="CB236" s="91"/>
      <c r="CC236" s="91"/>
      <c r="CD236" s="91"/>
      <c r="CE236" s="91"/>
      <c r="CF236" s="91"/>
      <c r="CG236" s="91"/>
      <c r="CH236" s="91"/>
      <c r="CI236" s="91"/>
      <c r="CJ236" s="91"/>
      <c r="CK236" s="91"/>
      <c r="CL236" s="91"/>
      <c r="CM236" s="91"/>
      <c r="CN236" s="91"/>
    </row>
    <row r="237" spans="2:92" ht="16.5" thickBot="1">
      <c r="B237" s="2240"/>
      <c r="C237" s="2423"/>
      <c r="D237" s="2124"/>
      <c r="E237" s="1811" t="s">
        <v>87</v>
      </c>
      <c r="F237" s="2282">
        <v>0.01</v>
      </c>
      <c r="G237" s="281" t="s">
        <v>85</v>
      </c>
      <c r="H237" s="2144">
        <v>10</v>
      </c>
      <c r="I237" s="789" t="s">
        <v>118</v>
      </c>
      <c r="J237" s="2296" t="s">
        <v>119</v>
      </c>
      <c r="K237" s="169" t="s">
        <v>118</v>
      </c>
      <c r="L237" s="2296" t="s">
        <v>119</v>
      </c>
      <c r="M237" s="129"/>
      <c r="N237" s="91"/>
      <c r="O237" s="114"/>
      <c r="P237" s="164"/>
      <c r="Q237" s="663"/>
      <c r="R237" s="91"/>
      <c r="S237" s="91"/>
      <c r="T237" s="91"/>
      <c r="U237" s="91"/>
      <c r="V237" s="91"/>
      <c r="W237" s="91"/>
      <c r="X237" s="91"/>
      <c r="Y237" s="91"/>
      <c r="Z237" s="91"/>
      <c r="AA237" s="91"/>
      <c r="AB237" s="91"/>
      <c r="AC237" s="663"/>
      <c r="AD237" s="284"/>
      <c r="AE237" s="663"/>
      <c r="AF237" s="102"/>
      <c r="AG237" s="91"/>
      <c r="AH237" s="91"/>
      <c r="AI237" s="663"/>
      <c r="AJ237" s="89"/>
      <c r="AK237" s="176"/>
      <c r="AL237" s="220"/>
      <c r="AM237" s="164"/>
      <c r="AN237" s="301"/>
      <c r="AO237" s="91"/>
      <c r="AP237" s="91"/>
      <c r="AQ237" s="91"/>
      <c r="AR237" s="209"/>
      <c r="AS237" s="91"/>
      <c r="AT237" s="91"/>
      <c r="AU237" s="91"/>
      <c r="AV237" s="91"/>
      <c r="AW237" s="91"/>
      <c r="AX237" s="91"/>
      <c r="AY237" s="91"/>
      <c r="AZ237" s="91"/>
      <c r="BA237" s="91"/>
      <c r="BB237" s="91"/>
      <c r="BC237" s="91"/>
      <c r="BD237" s="91"/>
      <c r="BE237" s="91"/>
      <c r="BF237" s="91"/>
      <c r="BG237" s="91"/>
      <c r="BH237" s="91"/>
      <c r="BI237" s="91"/>
      <c r="BJ237" s="91"/>
      <c r="BK237" s="91"/>
      <c r="BL237" s="91"/>
      <c r="BM237" s="91"/>
      <c r="BN237" s="91"/>
      <c r="BO237" s="91"/>
      <c r="BP237" s="91"/>
      <c r="BQ237" s="91"/>
      <c r="BR237" s="91"/>
      <c r="BS237" s="91"/>
      <c r="BT237" s="91"/>
      <c r="BU237" s="91"/>
      <c r="BV237" s="91"/>
      <c r="BW237" s="91"/>
      <c r="BX237" s="91"/>
      <c r="BY237" s="91"/>
      <c r="BZ237" s="91"/>
      <c r="CA237" s="91"/>
      <c r="CB237" s="91"/>
      <c r="CC237" s="91"/>
      <c r="CD237" s="91"/>
      <c r="CE237" s="91"/>
      <c r="CF237" s="91"/>
      <c r="CG237" s="91"/>
      <c r="CH237" s="91"/>
      <c r="CI237" s="91"/>
      <c r="CJ237" s="91"/>
      <c r="CK237" s="91"/>
      <c r="CL237" s="91"/>
      <c r="CM237" s="91"/>
      <c r="CN237" s="91"/>
    </row>
    <row r="238" spans="2:92">
      <c r="B238" s="2240"/>
      <c r="C238" s="2423"/>
      <c r="D238" s="2124"/>
      <c r="E238" s="1803" t="s">
        <v>82</v>
      </c>
      <c r="F238" s="2393">
        <v>187.5</v>
      </c>
      <c r="G238" s="1803" t="s">
        <v>92</v>
      </c>
      <c r="H238" s="1870">
        <v>5.5</v>
      </c>
      <c r="I238" s="2180" t="s">
        <v>89</v>
      </c>
      <c r="J238" s="2464">
        <v>30</v>
      </c>
      <c r="K238" s="292" t="s">
        <v>93</v>
      </c>
      <c r="L238" s="1214">
        <v>0.2</v>
      </c>
      <c r="M238" s="129"/>
      <c r="N238" s="91"/>
      <c r="O238" s="114"/>
      <c r="P238" s="1514"/>
      <c r="Q238" s="1462"/>
      <c r="R238" s="91"/>
      <c r="S238" s="114"/>
      <c r="T238" s="786"/>
      <c r="U238" s="673"/>
      <c r="V238" s="91"/>
      <c r="W238" s="91"/>
      <c r="X238" s="91"/>
      <c r="Y238" s="91"/>
      <c r="Z238" s="91"/>
      <c r="AA238" s="91"/>
      <c r="AB238" s="756"/>
      <c r="AC238" s="663"/>
      <c r="AD238" s="148"/>
      <c r="AE238" s="240"/>
      <c r="AF238" s="87"/>
      <c r="AG238" s="91"/>
      <c r="AH238" s="91"/>
      <c r="AI238" s="663"/>
      <c r="AJ238" s="87"/>
      <c r="AK238" s="86"/>
      <c r="AL238" s="106"/>
      <c r="AM238" s="91"/>
      <c r="AN238" s="91"/>
      <c r="AO238" s="91"/>
      <c r="AP238" s="87"/>
      <c r="AQ238" s="206"/>
      <c r="AR238" s="124"/>
      <c r="AS238" s="91"/>
      <c r="AT238" s="91"/>
      <c r="AU238" s="91"/>
      <c r="AV238" s="91"/>
      <c r="AW238" s="91"/>
      <c r="AX238" s="91"/>
      <c r="AY238" s="91"/>
      <c r="AZ238" s="91"/>
      <c r="BA238" s="91"/>
      <c r="BB238" s="91"/>
      <c r="BC238" s="91"/>
      <c r="BD238" s="91"/>
      <c r="BE238" s="91"/>
      <c r="BF238" s="91"/>
      <c r="BG238" s="91"/>
      <c r="BH238" s="91"/>
      <c r="BI238" s="91"/>
      <c r="BJ238" s="91"/>
      <c r="BK238" s="91"/>
      <c r="BL238" s="91"/>
      <c r="BM238" s="91"/>
      <c r="BN238" s="91"/>
      <c r="BO238" s="91"/>
      <c r="BP238" s="91"/>
      <c r="BQ238" s="91"/>
      <c r="BR238" s="91"/>
      <c r="BS238" s="91"/>
      <c r="BT238" s="91"/>
      <c r="BU238" s="91"/>
      <c r="BV238" s="91"/>
      <c r="BW238" s="91"/>
      <c r="BX238" s="91"/>
      <c r="BY238" s="91"/>
      <c r="BZ238" s="91"/>
      <c r="CA238" s="91"/>
      <c r="CB238" s="91"/>
      <c r="CC238" s="91"/>
      <c r="CD238" s="91"/>
      <c r="CE238" s="91"/>
      <c r="CF238" s="91"/>
      <c r="CG238" s="91"/>
      <c r="CH238" s="91"/>
      <c r="CI238" s="91"/>
      <c r="CJ238" s="91"/>
      <c r="CK238" s="91"/>
      <c r="CL238" s="91"/>
      <c r="CM238" s="91"/>
      <c r="CN238" s="91"/>
    </row>
    <row r="239" spans="2:92" ht="15.75" thickBot="1">
      <c r="B239" s="757" t="s">
        <v>426</v>
      </c>
      <c r="C239" s="734"/>
      <c r="D239" s="763">
        <f>SUM(D230:D238)</f>
        <v>910</v>
      </c>
      <c r="E239" s="2445" t="s">
        <v>373</v>
      </c>
      <c r="F239" s="2271">
        <v>1</v>
      </c>
      <c r="G239" s="193" t="s">
        <v>81</v>
      </c>
      <c r="H239" s="962">
        <v>6.5</v>
      </c>
      <c r="I239" s="2245" t="s">
        <v>60</v>
      </c>
      <c r="J239" s="2465">
        <v>10</v>
      </c>
      <c r="K239" s="307" t="s">
        <v>82</v>
      </c>
      <c r="L239" s="962">
        <v>203</v>
      </c>
      <c r="M239" s="129"/>
      <c r="N239" s="91"/>
      <c r="O239" s="91"/>
      <c r="P239" s="91"/>
      <c r="Q239" s="91"/>
      <c r="R239" s="91"/>
      <c r="S239" s="114"/>
      <c r="T239" s="672"/>
      <c r="U239" s="673"/>
      <c r="V239" s="91"/>
      <c r="W239" s="91"/>
      <c r="X239" s="91"/>
      <c r="Y239" s="91"/>
      <c r="Z239" s="91"/>
      <c r="AA239" s="91"/>
      <c r="AB239" s="91"/>
      <c r="AC239" s="663"/>
      <c r="AD239" s="91"/>
      <c r="AE239" s="663"/>
      <c r="AF239" s="91"/>
      <c r="AG239" s="663"/>
      <c r="AH239" s="86"/>
      <c r="AI239" s="240"/>
      <c r="AJ239" s="209"/>
      <c r="AK239" s="91"/>
      <c r="AL239" s="91"/>
      <c r="AM239" s="91"/>
      <c r="AN239" s="91"/>
      <c r="AO239" s="91"/>
      <c r="AP239" s="148"/>
      <c r="AQ239" s="207"/>
      <c r="AR239" s="209"/>
      <c r="AS239" s="91"/>
      <c r="AT239" s="91"/>
      <c r="AU239" s="91"/>
      <c r="AV239" s="91"/>
      <c r="AW239" s="91"/>
      <c r="AX239" s="91"/>
      <c r="AY239" s="91"/>
      <c r="AZ239" s="91"/>
      <c r="BA239" s="91"/>
      <c r="BB239" s="91"/>
      <c r="BC239" s="91"/>
      <c r="BD239" s="91"/>
      <c r="BE239" s="91"/>
      <c r="BF239" s="91"/>
      <c r="BG239" s="91"/>
      <c r="BH239" s="91"/>
      <c r="BI239" s="91"/>
      <c r="BJ239" s="91"/>
      <c r="BK239" s="91"/>
      <c r="BL239" s="91"/>
      <c r="BM239" s="91"/>
      <c r="BN239" s="91"/>
      <c r="BO239" s="91"/>
      <c r="BP239" s="91"/>
      <c r="BQ239" s="91"/>
      <c r="BR239" s="91"/>
      <c r="BS239" s="91"/>
      <c r="BT239" s="91"/>
      <c r="BU239" s="91"/>
      <c r="BV239" s="91"/>
      <c r="BW239" s="91"/>
      <c r="BX239" s="91"/>
      <c r="BY239" s="91"/>
      <c r="BZ239" s="91"/>
      <c r="CA239" s="91"/>
      <c r="CB239" s="91"/>
      <c r="CC239" s="91"/>
      <c r="CD239" s="91"/>
      <c r="CE239" s="91"/>
      <c r="CF239" s="91"/>
      <c r="CG239" s="91"/>
      <c r="CH239" s="91"/>
      <c r="CI239" s="91"/>
      <c r="CJ239" s="91"/>
      <c r="CK239" s="91"/>
      <c r="CL239" s="91"/>
      <c r="CM239" s="91"/>
      <c r="CN239" s="91"/>
    </row>
    <row r="240" spans="2:92">
      <c r="M240" s="129"/>
      <c r="N240" s="91"/>
      <c r="O240" s="91"/>
      <c r="P240" s="91"/>
      <c r="Q240" s="91"/>
      <c r="R240" s="91"/>
      <c r="S240" s="114"/>
      <c r="T240" s="674"/>
      <c r="U240" s="673"/>
      <c r="V240" s="91"/>
      <c r="W240" s="86"/>
      <c r="X240" s="91"/>
      <c r="Y240" s="91"/>
      <c r="Z240" s="91"/>
      <c r="AA240" s="91"/>
      <c r="AB240" s="91"/>
      <c r="AC240" s="663"/>
      <c r="AD240" s="91"/>
      <c r="AE240" s="663"/>
      <c r="AF240" s="91"/>
      <c r="AG240" s="663"/>
      <c r="AH240" s="86"/>
      <c r="AI240" s="663"/>
      <c r="AJ240" s="91"/>
      <c r="AK240" s="91"/>
      <c r="AL240" s="91"/>
      <c r="AM240" s="91"/>
      <c r="AN240" s="91"/>
      <c r="AO240" s="91"/>
      <c r="AP240" s="87"/>
      <c r="AQ240" s="206"/>
      <c r="AR240" s="124"/>
      <c r="AS240" s="87"/>
      <c r="AT240" s="206"/>
      <c r="AU240" s="124"/>
      <c r="AV240" s="106"/>
      <c r="AW240" s="91"/>
      <c r="AX240" s="91"/>
      <c r="AY240" s="91"/>
      <c r="AZ240" s="91"/>
      <c r="BA240" s="91"/>
      <c r="BB240" s="91"/>
      <c r="BC240" s="91"/>
      <c r="BD240" s="91"/>
      <c r="BE240" s="91"/>
      <c r="BF240" s="91"/>
      <c r="BG240" s="91"/>
      <c r="BH240" s="91"/>
      <c r="BI240" s="91"/>
      <c r="BJ240" s="91"/>
      <c r="BK240" s="91"/>
      <c r="BL240" s="91"/>
      <c r="BM240" s="91"/>
      <c r="BN240" s="91"/>
      <c r="BO240" s="91"/>
      <c r="BP240" s="91"/>
      <c r="BQ240" s="91"/>
      <c r="BR240" s="91"/>
      <c r="BS240" s="91"/>
      <c r="BT240" s="91"/>
      <c r="BU240" s="91"/>
      <c r="BV240" s="91"/>
      <c r="BW240" s="91"/>
      <c r="BX240" s="91"/>
      <c r="BY240" s="91"/>
      <c r="BZ240" s="91"/>
      <c r="CA240" s="91"/>
      <c r="CB240" s="91"/>
      <c r="CC240" s="91"/>
      <c r="CD240" s="91"/>
      <c r="CE240" s="91"/>
      <c r="CF240" s="91"/>
      <c r="CG240" s="91"/>
      <c r="CH240" s="91"/>
      <c r="CI240" s="91"/>
      <c r="CJ240" s="91"/>
      <c r="CK240" s="91"/>
      <c r="CL240" s="91"/>
      <c r="CM240" s="91"/>
      <c r="CN240" s="91"/>
    </row>
    <row r="241" spans="2:92" ht="15.75" thickBot="1">
      <c r="B241" s="2" t="s">
        <v>592</v>
      </c>
      <c r="C241" s="2198"/>
      <c r="D241" s="2124"/>
      <c r="F241" s="2324" t="s">
        <v>295</v>
      </c>
      <c r="I241" s="72"/>
      <c r="J241" s="2323"/>
      <c r="K241" t="s">
        <v>170</v>
      </c>
      <c r="L241" s="2323"/>
      <c r="M241" s="91"/>
      <c r="N241" s="91"/>
      <c r="O241" s="91"/>
      <c r="P241" s="91"/>
      <c r="Q241" s="91"/>
      <c r="R241" s="91"/>
      <c r="S241" s="91"/>
      <c r="T241" s="91"/>
      <c r="U241" s="91"/>
      <c r="V241" s="91"/>
      <c r="W241" s="91"/>
      <c r="X241" s="91"/>
      <c r="Y241" s="91"/>
      <c r="Z241" s="91"/>
      <c r="AA241" s="91"/>
      <c r="AB241" s="91"/>
      <c r="AC241" s="663"/>
      <c r="AD241" s="91"/>
      <c r="AE241" s="663"/>
      <c r="AF241" s="91"/>
      <c r="AG241" s="663"/>
      <c r="AH241" s="86"/>
      <c r="AI241" s="663"/>
      <c r="AJ241" s="91"/>
      <c r="AK241" s="91"/>
      <c r="AL241" s="91"/>
      <c r="AM241" s="91"/>
      <c r="AN241" s="91"/>
      <c r="AO241" s="91"/>
      <c r="AP241" s="87"/>
      <c r="AQ241" s="86"/>
      <c r="AR241" s="123"/>
      <c r="AS241" s="87"/>
      <c r="AT241" s="208"/>
      <c r="AU241" s="127"/>
      <c r="AV241" s="91"/>
      <c r="AW241" s="91"/>
      <c r="AX241" s="91"/>
      <c r="AY241" s="91"/>
      <c r="AZ241" s="91"/>
      <c r="BA241" s="91"/>
      <c r="BB241" s="91"/>
      <c r="BC241" s="91"/>
      <c r="BD241" s="91"/>
      <c r="BE241" s="91"/>
      <c r="BF241" s="91"/>
      <c r="BG241" s="91"/>
      <c r="BH241" s="91"/>
      <c r="BI241" s="91"/>
      <c r="BJ241" s="91"/>
      <c r="BK241" s="91"/>
      <c r="BL241" s="91"/>
      <c r="BM241" s="91"/>
      <c r="BN241" s="91"/>
      <c r="BO241" s="91"/>
      <c r="BP241" s="91"/>
      <c r="BQ241" s="91"/>
      <c r="BR241" s="91"/>
      <c r="BS241" s="91"/>
      <c r="BT241" s="91"/>
      <c r="BU241" s="91"/>
      <c r="BV241" s="91"/>
      <c r="BW241" s="91"/>
      <c r="BX241" s="91"/>
      <c r="BY241" s="91"/>
      <c r="BZ241" s="91"/>
      <c r="CA241" s="91"/>
      <c r="CB241" s="91"/>
      <c r="CC241" s="91"/>
      <c r="CD241" s="91"/>
      <c r="CE241" s="91"/>
      <c r="CF241" s="91"/>
      <c r="CG241" s="91"/>
      <c r="CH241" s="91"/>
      <c r="CI241" s="91"/>
      <c r="CJ241" s="91"/>
      <c r="CK241" s="91"/>
      <c r="CL241" s="91"/>
      <c r="CM241" s="91"/>
      <c r="CN241" s="91"/>
    </row>
    <row r="242" spans="2:92">
      <c r="B242" s="26" t="s">
        <v>1</v>
      </c>
      <c r="C242" s="2260" t="s">
        <v>2</v>
      </c>
      <c r="D242" s="2122" t="s">
        <v>3</v>
      </c>
      <c r="E242" s="75" t="s">
        <v>69</v>
      </c>
      <c r="F242" s="2325"/>
      <c r="G242" s="63"/>
      <c r="H242" s="63"/>
      <c r="I242" s="63"/>
      <c r="J242" s="2325"/>
      <c r="K242" s="63"/>
      <c r="L242" s="2325"/>
      <c r="M242" s="123"/>
      <c r="N242" s="91"/>
      <c r="O242" s="91"/>
      <c r="P242" s="91"/>
      <c r="Q242" s="91"/>
      <c r="R242" s="91"/>
      <c r="S242" s="91"/>
      <c r="T242" s="91"/>
      <c r="U242" s="91"/>
      <c r="V242" s="91"/>
      <c r="W242" s="86"/>
      <c r="X242" s="91"/>
      <c r="Y242" s="91"/>
      <c r="Z242" s="91"/>
      <c r="AA242" s="91"/>
      <c r="AB242" s="91"/>
      <c r="AC242" s="543"/>
      <c r="AD242" s="91"/>
      <c r="AE242" s="663"/>
      <c r="AF242" s="91"/>
      <c r="AG242" s="662"/>
      <c r="AH242" s="98"/>
      <c r="AI242" s="663"/>
      <c r="AJ242" s="91"/>
      <c r="AK242" s="91"/>
      <c r="AL242" s="91"/>
      <c r="AM242" s="91"/>
      <c r="AN242" s="91"/>
      <c r="AO242" s="91"/>
      <c r="AP242" s="87"/>
      <c r="AQ242" s="86"/>
      <c r="AR242" s="129"/>
      <c r="AS242" s="87"/>
      <c r="AT242" s="91"/>
      <c r="AU242" s="127"/>
      <c r="AV242" s="106"/>
      <c r="AW242" s="91"/>
      <c r="AX242" s="91"/>
      <c r="AY242" s="91"/>
      <c r="AZ242" s="91"/>
      <c r="BA242" s="91"/>
      <c r="BB242" s="91"/>
      <c r="BC242" s="91"/>
      <c r="BD242" s="91"/>
      <c r="BE242" s="91"/>
      <c r="BF242" s="91"/>
      <c r="BG242" s="91"/>
      <c r="BH242" s="91"/>
      <c r="BI242" s="91"/>
      <c r="BJ242" s="91"/>
      <c r="BK242" s="91"/>
      <c r="BL242" s="91"/>
      <c r="BM242" s="91"/>
      <c r="BN242" s="91"/>
      <c r="BO242" s="91"/>
      <c r="BP242" s="91"/>
      <c r="BQ242" s="91"/>
      <c r="BR242" s="91"/>
      <c r="BS242" s="91"/>
      <c r="BT242" s="91"/>
      <c r="BU242" s="91"/>
      <c r="BV242" s="91"/>
      <c r="BW242" s="91"/>
      <c r="BX242" s="91"/>
      <c r="BY242" s="91"/>
      <c r="BZ242" s="91"/>
      <c r="CA242" s="91"/>
      <c r="CB242" s="91"/>
      <c r="CC242" s="91"/>
      <c r="CD242" s="91"/>
      <c r="CE242" s="91"/>
      <c r="CF242" s="91"/>
      <c r="CG242" s="91"/>
      <c r="CH242" s="91"/>
      <c r="CI242" s="91"/>
      <c r="CJ242" s="91"/>
      <c r="CK242" s="91"/>
      <c r="CL242" s="91"/>
      <c r="CM242" s="91"/>
      <c r="CN242" s="91"/>
    </row>
    <row r="243" spans="2:92" ht="16.5" thickBot="1">
      <c r="B243" s="28" t="s">
        <v>4</v>
      </c>
      <c r="C243" s="2261"/>
      <c r="D243" s="2125" t="s">
        <v>70</v>
      </c>
      <c r="E243" s="55"/>
      <c r="F243" s="2323"/>
      <c r="J243" s="2323"/>
      <c r="K243" s="29"/>
      <c r="L243" s="2327"/>
      <c r="M243" s="123"/>
      <c r="N243" s="91"/>
      <c r="O243" s="791"/>
      <c r="P243" s="91"/>
      <c r="Q243" s="91"/>
      <c r="R243" s="87"/>
      <c r="S243" s="91"/>
      <c r="T243" s="91"/>
      <c r="U243" s="91"/>
      <c r="V243" s="91"/>
      <c r="W243" s="91"/>
      <c r="X243" s="91"/>
      <c r="Y243" s="91"/>
      <c r="Z243" s="91"/>
      <c r="AA243" s="91"/>
      <c r="AB243" s="91"/>
      <c r="AC243" s="543"/>
      <c r="AD243" s="91"/>
      <c r="AE243" s="663"/>
      <c r="AF243" s="91"/>
      <c r="AG243" s="663"/>
      <c r="AH243" s="91"/>
      <c r="AI243" s="663"/>
      <c r="AJ243" s="91"/>
      <c r="AK243" s="91"/>
      <c r="AL243" s="91"/>
      <c r="AM243" s="91"/>
      <c r="AN243" s="91"/>
      <c r="AO243" s="91"/>
      <c r="AP243" s="89"/>
      <c r="AQ243" s="90"/>
      <c r="AR243" s="129"/>
      <c r="AS243" s="89"/>
      <c r="AT243" s="90"/>
      <c r="AU243" s="129"/>
      <c r="AV243" s="91"/>
      <c r="AW243" s="91"/>
      <c r="AX243" s="91"/>
      <c r="AY243" s="91"/>
      <c r="AZ243" s="91"/>
      <c r="BA243" s="91"/>
      <c r="BB243" s="91"/>
      <c r="BC243" s="91"/>
      <c r="BD243" s="91"/>
      <c r="BE243" s="91"/>
      <c r="BF243" s="91"/>
      <c r="BG243" s="91"/>
      <c r="BH243" s="91"/>
      <c r="BI243" s="91"/>
      <c r="BJ243" s="91"/>
      <c r="BK243" s="91"/>
      <c r="BL243" s="91"/>
      <c r="BM243" s="91"/>
      <c r="BN243" s="91"/>
      <c r="BO243" s="91"/>
      <c r="BP243" s="91"/>
      <c r="BQ243" s="91"/>
      <c r="BR243" s="91"/>
      <c r="BS243" s="91"/>
      <c r="BT243" s="91"/>
      <c r="BU243" s="91"/>
      <c r="BV243" s="91"/>
      <c r="BW243" s="91"/>
      <c r="BX243" s="91"/>
      <c r="BY243" s="91"/>
      <c r="BZ243" s="91"/>
      <c r="CA243" s="91"/>
      <c r="CB243" s="91"/>
      <c r="CC243" s="91"/>
      <c r="CD243" s="91"/>
      <c r="CE243" s="91"/>
      <c r="CF243" s="91"/>
      <c r="CG243" s="91"/>
      <c r="CH243" s="91"/>
      <c r="CI243" s="91"/>
      <c r="CJ243" s="91"/>
      <c r="CK243" s="91"/>
      <c r="CL243" s="91"/>
      <c r="CM243" s="91"/>
      <c r="CN243" s="91"/>
    </row>
    <row r="244" spans="2:92" ht="16.5" thickBot="1">
      <c r="B244" s="2466" t="s">
        <v>285</v>
      </c>
      <c r="C244" s="2467"/>
      <c r="D244" s="2468"/>
      <c r="E244" s="737" t="s">
        <v>669</v>
      </c>
      <c r="F244" s="2302"/>
      <c r="G244" s="38"/>
      <c r="H244" s="63"/>
      <c r="I244" s="2155" t="s">
        <v>686</v>
      </c>
      <c r="J244" s="2156"/>
      <c r="K244" s="2469" t="s">
        <v>649</v>
      </c>
      <c r="L244" s="2156"/>
      <c r="M244" s="209"/>
      <c r="N244" s="164"/>
      <c r="O244" s="1444"/>
      <c r="P244" s="1444"/>
      <c r="Q244" s="1439"/>
      <c r="R244" s="91"/>
      <c r="S244" s="1444"/>
      <c r="T244" s="1444"/>
      <c r="U244" s="1439"/>
      <c r="V244" s="91"/>
      <c r="W244" s="1444"/>
      <c r="X244" s="1444"/>
      <c r="Y244" s="1439"/>
      <c r="Z244" s="91"/>
      <c r="AA244" s="91"/>
      <c r="AB244" s="91"/>
      <c r="AC244" s="663"/>
      <c r="AD244" s="87"/>
      <c r="AE244" s="662"/>
      <c r="AF244" s="129"/>
      <c r="AG244" s="663"/>
      <c r="AH244" s="91"/>
      <c r="AI244" s="240"/>
      <c r="AJ244" s="91"/>
      <c r="AK244" s="91"/>
      <c r="AL244" s="91"/>
      <c r="AM244" s="91"/>
      <c r="AN244" s="91"/>
      <c r="AO244" s="91"/>
      <c r="AP244" s="87"/>
      <c r="AQ244" s="91"/>
      <c r="AR244" s="129"/>
      <c r="AS244" s="87"/>
      <c r="AT244" s="91"/>
      <c r="AU244" s="91"/>
      <c r="AV244" s="91"/>
      <c r="AW244" s="91"/>
      <c r="AX244" s="91"/>
      <c r="AY244" s="91"/>
      <c r="AZ244" s="91"/>
      <c r="BA244" s="91"/>
      <c r="BB244" s="91"/>
      <c r="BC244" s="91"/>
      <c r="BD244" s="91"/>
      <c r="BE244" s="91"/>
      <c r="BF244" s="91"/>
      <c r="BG244" s="91"/>
      <c r="BH244" s="91"/>
      <c r="BI244" s="91"/>
      <c r="BJ244" s="91"/>
      <c r="BK244" s="91"/>
      <c r="BL244" s="91"/>
      <c r="BM244" s="91"/>
      <c r="BN244" s="91"/>
      <c r="BO244" s="91"/>
      <c r="BP244" s="91"/>
      <c r="BQ244" s="91"/>
      <c r="BR244" s="91"/>
      <c r="BS244" s="91"/>
      <c r="BT244" s="91"/>
      <c r="BU244" s="91"/>
      <c r="BV244" s="91"/>
      <c r="BW244" s="91"/>
      <c r="BX244" s="91"/>
      <c r="BY244" s="91"/>
      <c r="BZ244" s="91"/>
      <c r="CA244" s="91"/>
      <c r="CB244" s="91"/>
      <c r="CC244" s="91"/>
      <c r="CD244" s="91"/>
      <c r="CE244" s="91"/>
      <c r="CF244" s="91"/>
      <c r="CG244" s="91"/>
      <c r="CH244" s="91"/>
      <c r="CI244" s="91"/>
      <c r="CJ244" s="91"/>
      <c r="CK244" s="91"/>
      <c r="CL244" s="91"/>
      <c r="CM244" s="91"/>
      <c r="CN244" s="91"/>
    </row>
    <row r="245" spans="2:92" ht="15.75" thickBot="1">
      <c r="B245" s="2470"/>
      <c r="C245" s="2471" t="s">
        <v>172</v>
      </c>
      <c r="D245" s="2472"/>
      <c r="E245" s="789" t="s">
        <v>118</v>
      </c>
      <c r="F245" s="2296" t="s">
        <v>119</v>
      </c>
      <c r="G245" s="169" t="s">
        <v>118</v>
      </c>
      <c r="H245" s="2296" t="s">
        <v>119</v>
      </c>
      <c r="I245" s="789" t="s">
        <v>118</v>
      </c>
      <c r="J245" s="2296" t="s">
        <v>119</v>
      </c>
      <c r="K245" s="202" t="s">
        <v>118</v>
      </c>
      <c r="L245" s="2368" t="s">
        <v>119</v>
      </c>
      <c r="M245" s="129"/>
      <c r="N245" s="91"/>
      <c r="O245" s="114"/>
      <c r="P245" s="164"/>
      <c r="Q245" s="663"/>
      <c r="R245" s="91"/>
      <c r="S245" s="91"/>
      <c r="T245" s="164"/>
      <c r="U245" s="91"/>
      <c r="V245" s="91"/>
      <c r="W245" s="87"/>
      <c r="X245" s="91"/>
      <c r="Y245" s="663"/>
      <c r="Z245" s="91"/>
      <c r="AA245" s="91"/>
      <c r="AB245" s="91"/>
      <c r="AC245" s="663"/>
      <c r="AD245" s="87"/>
      <c r="AE245" s="662"/>
      <c r="AF245" s="129"/>
      <c r="AG245" s="663"/>
      <c r="AH245" s="91"/>
      <c r="AI245" s="663"/>
      <c r="AJ245" s="86"/>
      <c r="AK245" s="91"/>
      <c r="AL245" s="91"/>
      <c r="AM245" s="91"/>
      <c r="AN245" s="91"/>
      <c r="AO245" s="91"/>
      <c r="AP245" s="87"/>
      <c r="AQ245" s="91"/>
      <c r="AR245" s="129"/>
      <c r="AS245" s="91"/>
      <c r="AT245" s="91"/>
      <c r="AU245" s="91"/>
      <c r="AV245" s="91"/>
      <c r="AW245" s="91"/>
      <c r="AX245" s="91"/>
      <c r="AY245" s="91"/>
      <c r="AZ245" s="91"/>
      <c r="BA245" s="91"/>
      <c r="BB245" s="91"/>
      <c r="BC245" s="91"/>
      <c r="BD245" s="91"/>
      <c r="BE245" s="91"/>
      <c r="BF245" s="91"/>
      <c r="BG245" s="91"/>
      <c r="BH245" s="91"/>
      <c r="BI245" s="91"/>
      <c r="BJ245" s="91"/>
      <c r="BK245" s="91"/>
      <c r="BL245" s="91"/>
      <c r="BM245" s="91"/>
      <c r="BN245" s="91"/>
      <c r="BO245" s="91"/>
      <c r="BP245" s="91"/>
      <c r="BQ245" s="91"/>
      <c r="BR245" s="91"/>
      <c r="BS245" s="91"/>
      <c r="BT245" s="91"/>
      <c r="BU245" s="91"/>
      <c r="BV245" s="91"/>
      <c r="BW245" s="91"/>
      <c r="BX245" s="91"/>
      <c r="BY245" s="91"/>
      <c r="BZ245" s="91"/>
      <c r="CA245" s="91"/>
      <c r="CB245" s="91"/>
      <c r="CC245" s="91"/>
      <c r="CD245" s="91"/>
      <c r="CE245" s="91"/>
      <c r="CF245" s="91"/>
      <c r="CG245" s="91"/>
      <c r="CH245" s="91"/>
      <c r="CI245" s="91"/>
      <c r="CJ245" s="91"/>
      <c r="CK245" s="91"/>
      <c r="CL245" s="91"/>
      <c r="CM245" s="91"/>
      <c r="CN245" s="91"/>
    </row>
    <row r="246" spans="2:92" ht="15.75" thickBot="1">
      <c r="B246" s="1983" t="s">
        <v>668</v>
      </c>
      <c r="C246" s="1984" t="s">
        <v>669</v>
      </c>
      <c r="D246" s="2177">
        <v>220</v>
      </c>
      <c r="E246" s="51" t="s">
        <v>217</v>
      </c>
      <c r="F246" s="2307">
        <v>138.1</v>
      </c>
      <c r="G246" s="291" t="s">
        <v>81</v>
      </c>
      <c r="H246" s="2330">
        <v>32</v>
      </c>
      <c r="I246" s="234" t="s">
        <v>684</v>
      </c>
      <c r="J246" s="2266">
        <v>110</v>
      </c>
      <c r="K246" s="78" t="s">
        <v>97</v>
      </c>
      <c r="L246" s="2330">
        <v>2</v>
      </c>
      <c r="M246" s="129"/>
      <c r="N246" s="91"/>
      <c r="O246" s="114"/>
      <c r="P246" s="164"/>
      <c r="Q246" s="1518"/>
      <c r="R246" s="91"/>
      <c r="S246" s="97"/>
      <c r="T246" s="1448"/>
      <c r="U246" s="665"/>
      <c r="V246" s="91"/>
      <c r="W246" s="91"/>
      <c r="X246" s="91"/>
      <c r="Y246" s="91"/>
      <c r="Z246" s="91"/>
      <c r="AA246" s="91"/>
      <c r="AB246" s="236"/>
      <c r="AC246" s="663"/>
      <c r="AD246" s="87"/>
      <c r="AE246" s="662"/>
      <c r="AF246" s="129"/>
      <c r="AG246" s="663"/>
      <c r="AH246" s="91"/>
      <c r="AI246" s="663"/>
      <c r="AJ246" s="86"/>
      <c r="AK246" s="91"/>
      <c r="AL246" s="91"/>
      <c r="AM246" s="91"/>
      <c r="AN246" s="91"/>
      <c r="AO246" s="91"/>
      <c r="AP246" s="87"/>
      <c r="AQ246" s="91"/>
      <c r="AR246" s="129"/>
      <c r="AS246" s="91"/>
      <c r="AT246" s="91"/>
      <c r="AU246" s="91"/>
      <c r="AV246" s="91"/>
      <c r="AW246" s="91"/>
      <c r="AX246" s="91"/>
      <c r="AY246" s="91"/>
      <c r="AZ246" s="91"/>
      <c r="BA246" s="91"/>
      <c r="BB246" s="91"/>
      <c r="BC246" s="91"/>
      <c r="BD246" s="91"/>
      <c r="BE246" s="91"/>
      <c r="BF246" s="91"/>
      <c r="BG246" s="91"/>
      <c r="BH246" s="91"/>
      <c r="BI246" s="91"/>
      <c r="BJ246" s="91"/>
      <c r="BK246" s="91"/>
      <c r="BL246" s="91"/>
      <c r="BM246" s="91"/>
      <c r="BN246" s="91"/>
      <c r="BO246" s="91"/>
      <c r="BP246" s="91"/>
      <c r="BQ246" s="91"/>
      <c r="BR246" s="91"/>
      <c r="BS246" s="91"/>
      <c r="BT246" s="91"/>
      <c r="BU246" s="91"/>
      <c r="BV246" s="91"/>
      <c r="BW246" s="91"/>
      <c r="BX246" s="91"/>
      <c r="BY246" s="91"/>
      <c r="BZ246" s="91"/>
      <c r="CA246" s="91"/>
      <c r="CB246" s="91"/>
      <c r="CC246" s="91"/>
      <c r="CD246" s="91"/>
      <c r="CE246" s="91"/>
      <c r="CF246" s="91"/>
      <c r="CG246" s="91"/>
      <c r="CH246" s="91"/>
      <c r="CI246" s="91"/>
      <c r="CJ246" s="91"/>
      <c r="CK246" s="91"/>
      <c r="CL246" s="91"/>
      <c r="CM246" s="91"/>
      <c r="CN246" s="91"/>
    </row>
    <row r="247" spans="2:92" ht="16.5" thickBot="1">
      <c r="B247" s="2473"/>
      <c r="C247" s="2474"/>
      <c r="D247" s="2147"/>
      <c r="E247" s="2134" t="s">
        <v>161</v>
      </c>
      <c r="F247" s="2309">
        <v>20</v>
      </c>
      <c r="G247" s="1813" t="s">
        <v>63</v>
      </c>
      <c r="H247" s="1870">
        <v>0.7</v>
      </c>
      <c r="I247" s="2475" t="s">
        <v>695</v>
      </c>
      <c r="J247" s="203"/>
      <c r="K247" s="281" t="s">
        <v>176</v>
      </c>
      <c r="L247" s="2288">
        <v>66</v>
      </c>
      <c r="M247" s="127"/>
      <c r="N247" s="91"/>
      <c r="O247" s="114"/>
      <c r="P247" s="164"/>
      <c r="Q247" s="663"/>
      <c r="R247" s="91"/>
      <c r="S247" s="1445"/>
      <c r="T247" s="1448"/>
      <c r="U247" s="665"/>
      <c r="V247" s="91"/>
      <c r="W247" s="106"/>
      <c r="X247" s="1444"/>
      <c r="Y247" s="1439"/>
      <c r="Z247" s="91"/>
      <c r="AA247" s="91"/>
      <c r="AB247" s="541"/>
      <c r="AC247" s="663"/>
      <c r="AD247" s="91"/>
      <c r="AE247" s="663"/>
      <c r="AF247" s="91"/>
      <c r="AG247" s="663"/>
      <c r="AH247" s="91"/>
      <c r="AI247" s="663"/>
      <c r="AJ247" s="91"/>
      <c r="AK247" s="91"/>
      <c r="AL247" s="91"/>
      <c r="AM247" s="91"/>
      <c r="AN247" s="91"/>
      <c r="AO247" s="91"/>
      <c r="AP247" s="91"/>
      <c r="AQ247" s="91"/>
      <c r="AR247" s="91"/>
      <c r="AS247" s="91"/>
      <c r="AT247" s="91"/>
      <c r="AU247" s="91"/>
      <c r="AV247" s="91"/>
      <c r="AW247" s="91"/>
      <c r="AX247" s="91"/>
      <c r="AY247" s="91"/>
      <c r="AZ247" s="91"/>
      <c r="BA247" s="91"/>
      <c r="BB247" s="91"/>
      <c r="BC247" s="91"/>
      <c r="BD247" s="91"/>
      <c r="BE247" s="91"/>
      <c r="BF247" s="91"/>
      <c r="BG247" s="91"/>
      <c r="BH247" s="91"/>
      <c r="BI247" s="91"/>
      <c r="BJ247" s="91"/>
      <c r="BK247" s="91"/>
      <c r="BL247" s="91"/>
      <c r="BM247" s="91"/>
      <c r="BN247" s="91"/>
      <c r="BO247" s="91"/>
      <c r="BP247" s="91"/>
      <c r="BQ247" s="91"/>
      <c r="BR247" s="91"/>
      <c r="BS247" s="91"/>
      <c r="BT247" s="91"/>
      <c r="BU247" s="91"/>
      <c r="BV247" s="91"/>
      <c r="BW247" s="91"/>
      <c r="BX247" s="91"/>
      <c r="BY247" s="91"/>
      <c r="BZ247" s="91"/>
      <c r="CA247" s="91"/>
      <c r="CB247" s="91"/>
      <c r="CC247" s="91"/>
      <c r="CD247" s="91"/>
      <c r="CE247" s="91"/>
      <c r="CF247" s="91"/>
      <c r="CG247" s="91"/>
      <c r="CH247" s="91"/>
      <c r="CI247" s="91"/>
      <c r="CJ247" s="91"/>
      <c r="CK247" s="91"/>
      <c r="CL247" s="91"/>
      <c r="CM247" s="91"/>
      <c r="CN247" s="91"/>
    </row>
    <row r="248" spans="2:92" ht="15.75" thickBot="1">
      <c r="B248" s="1964" t="s">
        <v>418</v>
      </c>
      <c r="C248" s="1879" t="s">
        <v>94</v>
      </c>
      <c r="D248" s="2148">
        <v>200</v>
      </c>
      <c r="E248" s="2134" t="s">
        <v>57</v>
      </c>
      <c r="F248" s="2309">
        <v>12.84</v>
      </c>
      <c r="G248" s="1814" t="s">
        <v>83</v>
      </c>
      <c r="H248" s="2148">
        <v>6.91</v>
      </c>
      <c r="I248" s="169" t="s">
        <v>118</v>
      </c>
      <c r="J248" s="2296" t="s">
        <v>119</v>
      </c>
      <c r="K248" s="1803" t="s">
        <v>60</v>
      </c>
      <c r="L248" s="1870">
        <v>11</v>
      </c>
      <c r="M248" s="129"/>
      <c r="N248" s="91"/>
      <c r="O248" s="114"/>
      <c r="P248" s="164"/>
      <c r="Q248" s="663"/>
      <c r="R248" s="91"/>
      <c r="S248" s="1445"/>
      <c r="T248" s="164"/>
      <c r="U248" s="665"/>
      <c r="V248" s="91"/>
      <c r="W248" s="114"/>
      <c r="X248" s="1447"/>
      <c r="Y248" s="663"/>
      <c r="Z248" s="91"/>
      <c r="AA248" s="91"/>
      <c r="AB248" s="509"/>
      <c r="AC248" s="663"/>
      <c r="AD248" s="91"/>
      <c r="AE248" s="663"/>
      <c r="AF248" s="91"/>
      <c r="AG248" s="663"/>
      <c r="AH248" s="91"/>
      <c r="AI248" s="663"/>
      <c r="AJ248" s="91"/>
      <c r="AK248" s="207"/>
      <c r="AL248" s="302"/>
      <c r="AM248" s="207"/>
      <c r="AN248" s="302"/>
      <c r="AO248" s="91"/>
      <c r="AP248" s="89"/>
      <c r="AQ248" s="204"/>
      <c r="AR248" s="91"/>
      <c r="AS248" s="91"/>
      <c r="AT248" s="91"/>
      <c r="AU248" s="91"/>
      <c r="AV248" s="91"/>
      <c r="AW248" s="91"/>
      <c r="AX248" s="91"/>
      <c r="AY248" s="91"/>
      <c r="AZ248" s="91"/>
      <c r="BA248" s="91"/>
      <c r="BB248" s="91"/>
      <c r="BC248" s="91"/>
      <c r="BD248" s="91"/>
      <c r="BE248" s="91"/>
      <c r="BF248" s="91"/>
      <c r="BG248" s="91"/>
      <c r="BH248" s="91"/>
      <c r="BI248" s="91"/>
      <c r="BJ248" s="91"/>
      <c r="BK248" s="91"/>
      <c r="BL248" s="91"/>
      <c r="BM248" s="91"/>
      <c r="BN248" s="91"/>
      <c r="BO248" s="91"/>
      <c r="BP248" s="91"/>
      <c r="BQ248" s="91"/>
      <c r="BR248" s="91"/>
      <c r="BS248" s="91"/>
      <c r="BT248" s="91"/>
      <c r="BU248" s="91"/>
      <c r="BV248" s="91"/>
      <c r="BW248" s="91"/>
      <c r="BX248" s="91"/>
      <c r="BY248" s="91"/>
      <c r="BZ248" s="91"/>
      <c r="CA248" s="91"/>
      <c r="CB248" s="91"/>
      <c r="CC248" s="91"/>
      <c r="CD248" s="91"/>
      <c r="CE248" s="91"/>
      <c r="CF248" s="91"/>
      <c r="CG248" s="91"/>
      <c r="CH248" s="91"/>
      <c r="CI248" s="91"/>
      <c r="CJ248" s="91"/>
      <c r="CK248" s="91"/>
      <c r="CL248" s="91"/>
      <c r="CM248" s="91"/>
      <c r="CN248" s="91"/>
    </row>
    <row r="249" spans="2:92" ht="15.75" thickBot="1">
      <c r="B249" s="2320" t="s">
        <v>8</v>
      </c>
      <c r="C249" s="1990" t="s">
        <v>206</v>
      </c>
      <c r="D249" s="2270">
        <v>30</v>
      </c>
      <c r="E249" s="2245" t="s">
        <v>276</v>
      </c>
      <c r="F249" s="2465">
        <v>100.8</v>
      </c>
      <c r="G249" s="307" t="s">
        <v>83</v>
      </c>
      <c r="H249" s="2291">
        <v>4</v>
      </c>
      <c r="I249" s="278" t="s">
        <v>696</v>
      </c>
      <c r="J249" s="2328">
        <v>30</v>
      </c>
      <c r="K249" s="281" t="s">
        <v>176</v>
      </c>
      <c r="L249" s="2288">
        <v>145</v>
      </c>
      <c r="M249" s="129"/>
      <c r="N249" s="91"/>
      <c r="O249" s="87"/>
      <c r="P249" s="164"/>
      <c r="Q249" s="1453"/>
      <c r="R249" s="91"/>
      <c r="S249" s="1445"/>
      <c r="T249" s="164"/>
      <c r="U249" s="662"/>
      <c r="V249" s="91"/>
      <c r="W249" s="87"/>
      <c r="X249" s="106"/>
      <c r="Y249" s="89"/>
      <c r="Z249" s="91"/>
      <c r="AA249" s="91"/>
      <c r="AB249" s="97"/>
      <c r="AC249" s="663"/>
      <c r="AD249" s="91"/>
      <c r="AE249" s="663"/>
      <c r="AF249" s="87"/>
      <c r="AG249" s="662"/>
      <c r="AH249" s="91"/>
      <c r="AI249" s="663"/>
      <c r="AJ249" s="87"/>
      <c r="AK249" s="86"/>
      <c r="AL249" s="129"/>
      <c r="AM249" s="670"/>
      <c r="AN249" s="301"/>
      <c r="AO249" s="91"/>
      <c r="AP249" s="91"/>
      <c r="AQ249" s="91"/>
      <c r="AR249" s="91"/>
      <c r="AS249" s="91"/>
      <c r="AT249" s="91"/>
      <c r="AU249" s="91"/>
      <c r="AV249" s="91"/>
      <c r="AW249" s="91"/>
      <c r="AX249" s="91"/>
      <c r="AY249" s="91"/>
      <c r="AZ249" s="91"/>
      <c r="BA249" s="91"/>
      <c r="BB249" s="91"/>
      <c r="BC249" s="91"/>
      <c r="BD249" s="91"/>
      <c r="BE249" s="91"/>
      <c r="BF249" s="91"/>
      <c r="BG249" s="91"/>
      <c r="BH249" s="91"/>
      <c r="BI249" s="91"/>
      <c r="BJ249" s="91"/>
      <c r="BK249" s="91"/>
      <c r="BL249" s="91"/>
      <c r="BM249" s="91"/>
      <c r="BN249" s="91"/>
      <c r="BO249" s="91"/>
      <c r="BP249" s="91"/>
      <c r="BQ249" s="91"/>
      <c r="BR249" s="91"/>
      <c r="BS249" s="91"/>
      <c r="BT249" s="91"/>
      <c r="BU249" s="91"/>
      <c r="BV249" s="91"/>
      <c r="BW249" s="91"/>
      <c r="BX249" s="91"/>
      <c r="BY249" s="91"/>
      <c r="BZ249" s="91"/>
      <c r="CA249" s="91"/>
      <c r="CB249" s="91"/>
      <c r="CC249" s="91"/>
      <c r="CD249" s="91"/>
      <c r="CE249" s="91"/>
      <c r="CF249" s="91"/>
      <c r="CG249" s="91"/>
      <c r="CH249" s="91"/>
      <c r="CI249" s="91"/>
      <c r="CJ249" s="91"/>
      <c r="CK249" s="91"/>
      <c r="CL249" s="91"/>
      <c r="CM249" s="91"/>
      <c r="CN249" s="91"/>
    </row>
    <row r="250" spans="2:92" ht="15.75" thickBot="1">
      <c r="B250" s="2320" t="s">
        <v>8</v>
      </c>
      <c r="C250" s="1990" t="s">
        <v>9</v>
      </c>
      <c r="D250" s="1809">
        <v>55</v>
      </c>
      <c r="I250" s="55"/>
      <c r="J250" s="2303"/>
      <c r="K250" s="295"/>
      <c r="L250" s="2410"/>
      <c r="M250" s="129"/>
      <c r="N250" s="164"/>
      <c r="O250" s="114"/>
      <c r="P250" s="164"/>
      <c r="Q250" s="666"/>
      <c r="R250" s="91"/>
      <c r="S250" s="1445"/>
      <c r="T250" s="164"/>
      <c r="U250" s="1452"/>
      <c r="V250" s="91"/>
      <c r="W250" s="92"/>
      <c r="X250" s="106"/>
      <c r="Y250" s="663"/>
      <c r="Z250" s="91"/>
      <c r="AA250" s="91"/>
      <c r="AB250" s="97"/>
      <c r="AC250" s="663"/>
      <c r="AD250" s="91"/>
      <c r="AE250" s="543"/>
      <c r="AF250" s="506"/>
      <c r="AG250" s="663"/>
      <c r="AH250" s="91"/>
      <c r="AI250" s="663"/>
      <c r="AJ250" s="87"/>
      <c r="AK250" s="86"/>
      <c r="AL250" s="129"/>
      <c r="AM250" s="164"/>
      <c r="AN250" s="301"/>
      <c r="AO250" s="91"/>
      <c r="AP250" s="91"/>
      <c r="AQ250" s="91"/>
      <c r="AR250" s="91"/>
      <c r="AS250" s="91"/>
      <c r="AT250" s="91"/>
      <c r="AU250" s="91"/>
      <c r="AV250" s="91"/>
      <c r="AW250" s="91"/>
      <c r="AX250" s="91"/>
      <c r="AY250" s="91"/>
      <c r="AZ250" s="91"/>
      <c r="BA250" s="91"/>
      <c r="BB250" s="91"/>
      <c r="BC250" s="91"/>
      <c r="BD250" s="91"/>
      <c r="BE250" s="91"/>
      <c r="BF250" s="91"/>
      <c r="BG250" s="91"/>
      <c r="BH250" s="91"/>
      <c r="BI250" s="91"/>
      <c r="BJ250" s="91"/>
      <c r="BK250" s="91"/>
      <c r="BL250" s="91"/>
      <c r="BM250" s="91"/>
      <c r="BN250" s="91"/>
      <c r="BO250" s="91"/>
      <c r="BP250" s="91"/>
      <c r="BQ250" s="91"/>
      <c r="BR250" s="91"/>
      <c r="BS250" s="91"/>
      <c r="BT250" s="91"/>
      <c r="BU250" s="91"/>
      <c r="BV250" s="91"/>
      <c r="BW250" s="91"/>
      <c r="BX250" s="91"/>
      <c r="BY250" s="91"/>
      <c r="BZ250" s="91"/>
      <c r="CA250" s="91"/>
      <c r="CB250" s="91"/>
      <c r="CC250" s="91"/>
      <c r="CD250" s="91"/>
      <c r="CE250" s="91"/>
      <c r="CF250" s="91"/>
      <c r="CG250" s="91"/>
      <c r="CH250" s="91"/>
      <c r="CI250" s="91"/>
      <c r="CJ250" s="91"/>
      <c r="CK250" s="91"/>
      <c r="CL250" s="91"/>
      <c r="CM250" s="91"/>
      <c r="CN250" s="91"/>
    </row>
    <row r="251" spans="2:92" ht="15.75" thickBot="1">
      <c r="B251" s="2320" t="s">
        <v>8</v>
      </c>
      <c r="C251" s="1814" t="s">
        <v>395</v>
      </c>
      <c r="D251" s="1809">
        <v>30</v>
      </c>
      <c r="E251" s="2476" t="s">
        <v>462</v>
      </c>
      <c r="F251" s="2156"/>
      <c r="G251" s="228" t="s">
        <v>154</v>
      </c>
      <c r="H251" s="2477"/>
      <c r="I251" s="228" t="s">
        <v>707</v>
      </c>
      <c r="J251" s="2156"/>
      <c r="K251" s="38"/>
      <c r="L251" s="2478"/>
      <c r="M251" s="129"/>
      <c r="N251" s="91"/>
      <c r="O251" s="114"/>
      <c r="P251" s="164"/>
      <c r="Q251" s="663"/>
      <c r="R251" s="91"/>
      <c r="S251" s="114"/>
      <c r="T251" s="1448"/>
      <c r="U251" s="1513"/>
      <c r="V251" s="91"/>
      <c r="W251" s="89"/>
      <c r="X251" s="106"/>
      <c r="Y251" s="663"/>
      <c r="Z251" s="91"/>
      <c r="AA251" s="91"/>
      <c r="AB251" s="97"/>
      <c r="AC251" s="663"/>
      <c r="AD251" s="114"/>
      <c r="AE251" s="91"/>
      <c r="AF251" s="114"/>
      <c r="AG251" s="663"/>
      <c r="AH251" s="86"/>
      <c r="AI251" s="663"/>
      <c r="AJ251" s="87"/>
      <c r="AK251" s="98"/>
      <c r="AL251" s="127"/>
      <c r="AM251" s="164"/>
      <c r="AN251" s="301"/>
      <c r="AO251" s="91"/>
      <c r="AP251" s="91"/>
      <c r="AQ251" s="91"/>
      <c r="AR251" s="91"/>
      <c r="AS251" s="91"/>
      <c r="AT251" s="91"/>
      <c r="AU251" s="91"/>
      <c r="AV251" s="91"/>
      <c r="AW251" s="91"/>
      <c r="AX251" s="91"/>
      <c r="AY251" s="91"/>
      <c r="AZ251" s="91"/>
      <c r="BA251" s="91"/>
      <c r="BB251" s="91"/>
      <c r="BC251" s="91"/>
      <c r="BD251" s="91"/>
      <c r="BE251" s="91"/>
      <c r="BF251" s="91"/>
      <c r="BG251" s="91"/>
      <c r="BH251" s="91"/>
      <c r="BI251" s="91"/>
      <c r="BJ251" s="91"/>
      <c r="BK251" s="91"/>
      <c r="BL251" s="91"/>
      <c r="BM251" s="91"/>
      <c r="BN251" s="91"/>
      <c r="BO251" s="91"/>
      <c r="BP251" s="91"/>
      <c r="BQ251" s="91"/>
      <c r="BR251" s="91"/>
      <c r="BS251" s="91"/>
      <c r="BT251" s="91"/>
      <c r="BU251" s="91"/>
      <c r="BV251" s="91"/>
      <c r="BW251" s="91"/>
      <c r="BX251" s="91"/>
      <c r="BY251" s="91"/>
      <c r="BZ251" s="91"/>
      <c r="CA251" s="91"/>
      <c r="CB251" s="91"/>
      <c r="CC251" s="91"/>
      <c r="CD251" s="91"/>
      <c r="CE251" s="91"/>
      <c r="CF251" s="91"/>
      <c r="CG251" s="91"/>
      <c r="CH251" s="91"/>
      <c r="CI251" s="91"/>
      <c r="CJ251" s="91"/>
      <c r="CK251" s="91"/>
      <c r="CL251" s="91"/>
      <c r="CM251" s="91"/>
      <c r="CN251" s="91"/>
    </row>
    <row r="252" spans="2:92" ht="15.75" thickBot="1">
      <c r="B252" s="1881" t="s">
        <v>444</v>
      </c>
      <c r="C252" s="1814" t="s">
        <v>445</v>
      </c>
      <c r="D252" s="1809">
        <v>110</v>
      </c>
      <c r="E252" s="789" t="s">
        <v>118</v>
      </c>
      <c r="F252" s="2296" t="s">
        <v>119</v>
      </c>
      <c r="G252" s="221" t="s">
        <v>118</v>
      </c>
      <c r="H252" s="2157" t="s">
        <v>119</v>
      </c>
      <c r="I252" s="169" t="s">
        <v>118</v>
      </c>
      <c r="J252" s="2296" t="s">
        <v>119</v>
      </c>
      <c r="K252" s="202" t="s">
        <v>118</v>
      </c>
      <c r="L252" s="2368" t="s">
        <v>119</v>
      </c>
      <c r="M252" s="129"/>
      <c r="N252" s="91"/>
      <c r="O252" s="114"/>
      <c r="P252" s="164"/>
      <c r="Q252" s="663"/>
      <c r="R252" s="91"/>
      <c r="S252" s="91"/>
      <c r="T252" s="91"/>
      <c r="U252" s="91"/>
      <c r="V252" s="91"/>
      <c r="W252" s="87"/>
      <c r="X252" s="106"/>
      <c r="Y252" s="91"/>
      <c r="Z252" s="91"/>
      <c r="AA252" s="91"/>
      <c r="AB252" s="97"/>
      <c r="AC252" s="663"/>
      <c r="AD252" s="114"/>
      <c r="AE252" s="91"/>
      <c r="AF252" s="114"/>
      <c r="AG252" s="663"/>
      <c r="AH252" s="86"/>
      <c r="AI252" s="663"/>
      <c r="AJ252" s="87"/>
      <c r="AK252" s="86"/>
      <c r="AL252" s="129"/>
      <c r="AM252" s="164"/>
      <c r="AN252" s="301"/>
      <c r="AO252" s="91"/>
      <c r="AP252" s="91"/>
      <c r="AQ252" s="91"/>
      <c r="AR252" s="91"/>
      <c r="AS252" s="91"/>
      <c r="AT252" s="91"/>
      <c r="AU252" s="91"/>
      <c r="AV252" s="91"/>
      <c r="AW252" s="91"/>
      <c r="AX252" s="91"/>
      <c r="AY252" s="91"/>
      <c r="AZ252" s="91"/>
      <c r="BA252" s="91"/>
      <c r="BB252" s="91"/>
      <c r="BC252" s="91"/>
      <c r="BD252" s="91"/>
      <c r="BE252" s="91"/>
      <c r="BF252" s="91"/>
      <c r="BG252" s="91"/>
      <c r="BH252" s="91"/>
      <c r="BI252" s="91"/>
      <c r="BJ252" s="91"/>
      <c r="BK252" s="91"/>
      <c r="BL252" s="91"/>
      <c r="BM252" s="91"/>
      <c r="BN252" s="91"/>
      <c r="BO252" s="91"/>
      <c r="BP252" s="91"/>
      <c r="BQ252" s="91"/>
      <c r="BR252" s="91"/>
      <c r="BS252" s="91"/>
      <c r="BT252" s="91"/>
      <c r="BU252" s="91"/>
      <c r="BV252" s="91"/>
      <c r="BW252" s="91"/>
      <c r="BX252" s="91"/>
      <c r="BY252" s="91"/>
      <c r="BZ252" s="91"/>
      <c r="CA252" s="91"/>
      <c r="CB252" s="91"/>
      <c r="CC252" s="91"/>
      <c r="CD252" s="91"/>
      <c r="CE252" s="91"/>
      <c r="CF252" s="91"/>
      <c r="CG252" s="91"/>
      <c r="CH252" s="91"/>
      <c r="CI252" s="91"/>
      <c r="CJ252" s="91"/>
      <c r="CK252" s="91"/>
      <c r="CL252" s="91"/>
      <c r="CM252" s="91"/>
      <c r="CN252" s="91"/>
    </row>
    <row r="253" spans="2:92" ht="15.75" thickBot="1">
      <c r="B253" s="767" t="s">
        <v>425</v>
      </c>
      <c r="C253" s="2305"/>
      <c r="D253" s="2306">
        <f>SUM(D246:D252)</f>
        <v>645</v>
      </c>
      <c r="E253" s="78" t="s">
        <v>76</v>
      </c>
      <c r="F253" s="2141">
        <v>50</v>
      </c>
      <c r="G253" s="78" t="s">
        <v>151</v>
      </c>
      <c r="H253" s="2330">
        <v>89.5</v>
      </c>
      <c r="I253" s="224" t="s">
        <v>53</v>
      </c>
      <c r="J253" s="2339">
        <v>165.6</v>
      </c>
      <c r="K253" s="2479" t="s">
        <v>708</v>
      </c>
      <c r="L253" s="2330"/>
      <c r="M253" s="127"/>
      <c r="N253" s="91"/>
      <c r="O253" s="114"/>
      <c r="P253" s="164"/>
      <c r="Q253" s="666"/>
      <c r="R253" s="91"/>
      <c r="S253" s="91"/>
      <c r="T253" s="91"/>
      <c r="U253" s="91"/>
      <c r="V253" s="91"/>
      <c r="W253" s="87"/>
      <c r="X253" s="106"/>
      <c r="Y253" s="91"/>
      <c r="Z253" s="91"/>
      <c r="AA253" s="91"/>
      <c r="AB253" s="1445"/>
      <c r="AC253" s="665"/>
      <c r="AD253" s="114"/>
      <c r="AE253" s="91"/>
      <c r="AF253" s="114"/>
      <c r="AG253" s="91"/>
      <c r="AH253" s="89"/>
      <c r="AI253" s="663"/>
      <c r="AJ253" s="87"/>
      <c r="AK253" s="86"/>
      <c r="AL253" s="129"/>
      <c r="AM253" s="164"/>
      <c r="AN253" s="301"/>
      <c r="AO253" s="91"/>
      <c r="AP253" s="91"/>
      <c r="AQ253" s="91"/>
      <c r="AR253" s="91"/>
      <c r="AS253" s="91"/>
      <c r="AT253" s="91"/>
      <c r="AU253" s="91"/>
      <c r="AV253" s="91"/>
      <c r="AW253" s="91"/>
      <c r="AX253" s="91"/>
      <c r="AY253" s="91"/>
      <c r="AZ253" s="91"/>
      <c r="BA253" s="91"/>
      <c r="BB253" s="91"/>
      <c r="BC253" s="91"/>
      <c r="BD253" s="91"/>
      <c r="BE253" s="91"/>
      <c r="BF253" s="91"/>
      <c r="BG253" s="91"/>
      <c r="BH253" s="91"/>
      <c r="BI253" s="91"/>
      <c r="BJ253" s="91"/>
      <c r="BK253" s="91"/>
      <c r="BL253" s="91"/>
      <c r="BM253" s="91"/>
      <c r="BN253" s="91"/>
      <c r="BO253" s="91"/>
      <c r="BP253" s="91"/>
      <c r="BQ253" s="91"/>
      <c r="BR253" s="91"/>
      <c r="BS253" s="91"/>
      <c r="BT253" s="91"/>
      <c r="BU253" s="91"/>
      <c r="BV253" s="91"/>
      <c r="BW253" s="91"/>
      <c r="BX253" s="91"/>
      <c r="BY253" s="91"/>
      <c r="BZ253" s="91"/>
      <c r="CA253" s="91"/>
      <c r="CB253" s="91"/>
      <c r="CC253" s="91"/>
      <c r="CD253" s="91"/>
      <c r="CE253" s="91"/>
      <c r="CF253" s="91"/>
      <c r="CG253" s="91"/>
      <c r="CH253" s="91"/>
      <c r="CI253" s="91"/>
      <c r="CJ253" s="91"/>
      <c r="CK253" s="91"/>
      <c r="CL253" s="91"/>
      <c r="CM253" s="91"/>
      <c r="CN253" s="91"/>
    </row>
    <row r="254" spans="2:92">
      <c r="B254" s="2130"/>
      <c r="C254" s="2131" t="s">
        <v>152</v>
      </c>
      <c r="D254" s="2123"/>
      <c r="E254" s="1803" t="s">
        <v>102</v>
      </c>
      <c r="F254" s="1870">
        <v>40</v>
      </c>
      <c r="G254" s="1803" t="s">
        <v>79</v>
      </c>
      <c r="H254" s="1870">
        <v>11.6</v>
      </c>
      <c r="I254" s="2480" t="s">
        <v>74</v>
      </c>
      <c r="J254" s="2341">
        <v>7.2</v>
      </c>
      <c r="K254" s="2481" t="s">
        <v>99</v>
      </c>
      <c r="L254" s="1870">
        <v>4</v>
      </c>
      <c r="M254" s="129"/>
      <c r="N254" s="91"/>
      <c r="O254" s="114"/>
      <c r="P254" s="164"/>
      <c r="Q254" s="663"/>
      <c r="R254" s="91"/>
      <c r="S254" s="91"/>
      <c r="T254" s="91"/>
      <c r="U254" s="91"/>
      <c r="V254" s="91"/>
      <c r="W254" s="89"/>
      <c r="X254" s="91"/>
      <c r="Y254" s="91"/>
      <c r="Z254" s="91"/>
      <c r="AA254" s="91"/>
      <c r="AB254" s="1445"/>
      <c r="AC254" s="1446"/>
      <c r="AD254" s="114"/>
      <c r="AE254" s="91"/>
      <c r="AF254" s="114"/>
      <c r="AG254" s="91"/>
      <c r="AH254" s="89"/>
      <c r="AI254" s="663"/>
      <c r="AJ254" s="87"/>
      <c r="AK254" s="100"/>
      <c r="AL254" s="129"/>
      <c r="AM254" s="164"/>
      <c r="AN254" s="301"/>
      <c r="AO254" s="91"/>
      <c r="AP254" s="91"/>
      <c r="AQ254" s="91"/>
      <c r="AR254" s="91"/>
      <c r="AS254" s="91"/>
      <c r="AT254" s="91"/>
      <c r="AU254" s="91"/>
      <c r="AV254" s="91"/>
      <c r="AW254" s="91"/>
      <c r="AX254" s="91"/>
      <c r="AY254" s="91"/>
      <c r="AZ254" s="91"/>
      <c r="BA254" s="91"/>
      <c r="BB254" s="91"/>
      <c r="BC254" s="91"/>
      <c r="BD254" s="91"/>
      <c r="BE254" s="91"/>
      <c r="BF254" s="91"/>
      <c r="BG254" s="91"/>
      <c r="BH254" s="91"/>
      <c r="BI254" s="91"/>
      <c r="BJ254" s="91"/>
      <c r="BK254" s="91"/>
      <c r="BL254" s="91"/>
      <c r="BM254" s="91"/>
      <c r="BN254" s="91"/>
      <c r="BO254" s="91"/>
      <c r="BP254" s="91"/>
      <c r="BQ254" s="91"/>
      <c r="BR254" s="91"/>
      <c r="BS254" s="91"/>
      <c r="BT254" s="91"/>
      <c r="BU254" s="91"/>
      <c r="BV254" s="91"/>
      <c r="BW254" s="91"/>
      <c r="BX254" s="91"/>
      <c r="BY254" s="91"/>
      <c r="BZ254" s="91"/>
      <c r="CA254" s="91"/>
      <c r="CB254" s="91"/>
      <c r="CC254" s="91"/>
      <c r="CD254" s="91"/>
      <c r="CE254" s="91"/>
      <c r="CF254" s="91"/>
      <c r="CG254" s="91"/>
      <c r="CH254" s="91"/>
      <c r="CI254" s="91"/>
      <c r="CJ254" s="91"/>
      <c r="CK254" s="91"/>
      <c r="CL254" s="91"/>
      <c r="CM254" s="91"/>
      <c r="CN254" s="91"/>
    </row>
    <row r="255" spans="2:92">
      <c r="B255" s="2320" t="s">
        <v>398</v>
      </c>
      <c r="C255" s="2134" t="s">
        <v>397</v>
      </c>
      <c r="D255" s="1830">
        <v>70</v>
      </c>
      <c r="E255" s="1803" t="s">
        <v>103</v>
      </c>
      <c r="F255" s="1870">
        <v>11.25</v>
      </c>
      <c r="G255" s="281" t="s">
        <v>81</v>
      </c>
      <c r="H255" s="2148">
        <v>9</v>
      </c>
      <c r="I255" s="1803" t="s">
        <v>303</v>
      </c>
      <c r="J255" s="2346">
        <v>7.2</v>
      </c>
      <c r="K255" s="2181" t="s">
        <v>81</v>
      </c>
      <c r="L255" s="2148">
        <v>18.5</v>
      </c>
      <c r="M255" s="127"/>
      <c r="N255" s="324"/>
      <c r="O255" s="114"/>
      <c r="P255" s="164"/>
      <c r="Q255" s="1470"/>
      <c r="R255" s="91"/>
      <c r="S255" s="91"/>
      <c r="T255" s="91"/>
      <c r="U255" s="91"/>
      <c r="V255" s="91"/>
      <c r="W255" s="87"/>
      <c r="X255" s="91"/>
      <c r="Y255" s="91"/>
      <c r="Z255" s="91"/>
      <c r="AA255" s="91"/>
      <c r="AB255" s="97"/>
      <c r="AC255" s="91"/>
      <c r="AD255" s="114"/>
      <c r="AE255" s="663"/>
      <c r="AF255" s="114"/>
      <c r="AG255" s="91"/>
      <c r="AH255" s="89"/>
      <c r="AI255" s="663"/>
      <c r="AJ255" s="87"/>
      <c r="AK255" s="86"/>
      <c r="AL255" s="129"/>
      <c r="AM255" s="164"/>
      <c r="AN255" s="301"/>
      <c r="AO255" s="91"/>
      <c r="AP255" s="91"/>
      <c r="AQ255" s="91"/>
      <c r="AR255" s="91"/>
      <c r="AS255" s="91"/>
      <c r="AT255" s="91"/>
      <c r="AU255" s="91"/>
      <c r="AV255" s="91"/>
      <c r="AW255" s="91"/>
      <c r="AX255" s="91"/>
      <c r="AY255" s="91"/>
      <c r="AZ255" s="91"/>
      <c r="BA255" s="91"/>
      <c r="BB255" s="91"/>
      <c r="BC255" s="91"/>
      <c r="BD255" s="91"/>
      <c r="BE255" s="91"/>
      <c r="BF255" s="91"/>
      <c r="BG255" s="91"/>
      <c r="BH255" s="91"/>
      <c r="BI255" s="91"/>
      <c r="BJ255" s="91"/>
      <c r="BK255" s="91"/>
      <c r="BL255" s="91"/>
      <c r="BM255" s="91"/>
      <c r="BN255" s="91"/>
      <c r="BO255" s="91"/>
      <c r="BP255" s="91"/>
      <c r="BQ255" s="91"/>
      <c r="BR255" s="91"/>
      <c r="BS255" s="91"/>
      <c r="BT255" s="91"/>
      <c r="BU255" s="91"/>
      <c r="BV255" s="91"/>
      <c r="BW255" s="91"/>
      <c r="BX255" s="91"/>
      <c r="BY255" s="91"/>
      <c r="BZ255" s="91"/>
      <c r="CA255" s="91"/>
      <c r="CB255" s="91"/>
      <c r="CC255" s="91"/>
      <c r="CD255" s="91"/>
      <c r="CE255" s="91"/>
      <c r="CF255" s="91"/>
      <c r="CG255" s="91"/>
      <c r="CH255" s="91"/>
      <c r="CI255" s="91"/>
      <c r="CJ255" s="91"/>
      <c r="CK255" s="91"/>
      <c r="CL255" s="91"/>
      <c r="CM255" s="91"/>
      <c r="CN255" s="91"/>
    </row>
    <row r="256" spans="2:92">
      <c r="B256" s="1968" t="s">
        <v>670</v>
      </c>
      <c r="C256" s="2139" t="s">
        <v>462</v>
      </c>
      <c r="D256" s="2082">
        <v>250</v>
      </c>
      <c r="E256" s="1803" t="s">
        <v>303</v>
      </c>
      <c r="F256" s="1870">
        <v>11.25</v>
      </c>
      <c r="G256" s="1803" t="s">
        <v>303</v>
      </c>
      <c r="H256" s="2288">
        <v>22</v>
      </c>
      <c r="I256" s="1803" t="s">
        <v>83</v>
      </c>
      <c r="J256" s="2341">
        <v>9.7200000000000006</v>
      </c>
      <c r="K256" s="1814" t="s">
        <v>107</v>
      </c>
      <c r="L256" s="1870">
        <v>3.5</v>
      </c>
      <c r="M256" s="129"/>
      <c r="N256" s="91"/>
      <c r="O256" s="87"/>
      <c r="P256" s="558"/>
      <c r="Q256" s="663"/>
      <c r="R256" s="91"/>
      <c r="S256" s="114"/>
      <c r="T256" s="672"/>
      <c r="U256" s="787"/>
      <c r="V256" s="91"/>
      <c r="W256" s="114"/>
      <c r="X256" s="1511"/>
      <c r="Y256" s="1512"/>
      <c r="Z256" s="91"/>
      <c r="AA256" s="91"/>
      <c r="AB256" s="1445"/>
      <c r="AC256" s="91"/>
      <c r="AD256" s="87"/>
      <c r="AE256" s="91"/>
      <c r="AF256" s="114"/>
      <c r="AG256" s="91"/>
      <c r="AH256" s="87"/>
      <c r="AI256" s="663"/>
      <c r="AJ256" s="89"/>
      <c r="AK256" s="90"/>
      <c r="AL256" s="118"/>
      <c r="AM256" s="164"/>
      <c r="AN256" s="301"/>
      <c r="AO256" s="91"/>
      <c r="AP256" s="91"/>
      <c r="AQ256" s="91"/>
      <c r="AR256" s="91"/>
      <c r="AS256" s="91"/>
      <c r="AT256" s="91"/>
      <c r="AU256" s="91"/>
      <c r="AV256" s="91"/>
      <c r="AW256" s="91"/>
      <c r="AX256" s="91"/>
      <c r="AY256" s="91"/>
      <c r="AZ256" s="91"/>
      <c r="BA256" s="91"/>
      <c r="BB256" s="91"/>
      <c r="BC256" s="91"/>
      <c r="BD256" s="91"/>
      <c r="BE256" s="91"/>
      <c r="BF256" s="91"/>
      <c r="BG256" s="91"/>
      <c r="BH256" s="91"/>
      <c r="BI256" s="91"/>
      <c r="BJ256" s="91"/>
      <c r="BK256" s="91"/>
      <c r="BL256" s="91"/>
      <c r="BM256" s="91"/>
      <c r="BN256" s="91"/>
      <c r="BO256" s="91"/>
      <c r="BP256" s="91"/>
      <c r="BQ256" s="91"/>
      <c r="BR256" s="91"/>
      <c r="BS256" s="91"/>
      <c r="BT256" s="91"/>
      <c r="BU256" s="91"/>
      <c r="BV256" s="91"/>
      <c r="BW256" s="91"/>
      <c r="BX256" s="91"/>
      <c r="BY256" s="91"/>
      <c r="BZ256" s="91"/>
      <c r="CA256" s="91"/>
      <c r="CB256" s="91"/>
      <c r="CC256" s="91"/>
      <c r="CD256" s="91"/>
      <c r="CE256" s="91"/>
      <c r="CF256" s="91"/>
      <c r="CG256" s="91"/>
      <c r="CH256" s="91"/>
      <c r="CI256" s="91"/>
      <c r="CJ256" s="91"/>
      <c r="CK256" s="91"/>
      <c r="CL256" s="91"/>
      <c r="CM256" s="91"/>
      <c r="CN256" s="91"/>
    </row>
    <row r="257" spans="2:92" ht="15.75">
      <c r="B257" s="1985" t="s">
        <v>155</v>
      </c>
      <c r="C257" s="171" t="s">
        <v>154</v>
      </c>
      <c r="D257" s="2182">
        <v>120</v>
      </c>
      <c r="E257" s="1803" t="s">
        <v>107</v>
      </c>
      <c r="F257" s="1870">
        <v>7.5</v>
      </c>
      <c r="G257" s="289" t="s">
        <v>218</v>
      </c>
      <c r="H257" s="2285">
        <v>4</v>
      </c>
      <c r="I257" s="2480" t="s">
        <v>63</v>
      </c>
      <c r="J257" s="2341">
        <v>0.6</v>
      </c>
      <c r="K257" s="2481" t="s">
        <v>80</v>
      </c>
      <c r="L257" s="2148">
        <v>2.7</v>
      </c>
      <c r="M257" s="129"/>
      <c r="N257" s="91"/>
      <c r="O257" s="114"/>
      <c r="P257" s="164"/>
      <c r="Q257" s="663"/>
      <c r="R257" s="91"/>
      <c r="S257" s="114"/>
      <c r="T257" s="672"/>
      <c r="U257" s="673"/>
      <c r="V257" s="91"/>
      <c r="W257" s="89"/>
      <c r="X257" s="176"/>
      <c r="Y257" s="220"/>
      <c r="Z257" s="91"/>
      <c r="AA257" s="91"/>
      <c r="AB257" s="1445"/>
      <c r="AC257" s="665"/>
      <c r="AD257" s="114"/>
      <c r="AE257" s="91"/>
      <c r="AF257" s="114"/>
      <c r="AG257" s="91"/>
      <c r="AH257" s="87"/>
      <c r="AI257" s="663"/>
      <c r="AJ257" s="87"/>
      <c r="AK257" s="86"/>
      <c r="AL257" s="118"/>
      <c r="AM257" s="1448"/>
      <c r="AN257" s="301"/>
      <c r="AO257" s="91"/>
      <c r="AP257" s="91"/>
      <c r="AQ257" s="91"/>
      <c r="AR257" s="91"/>
      <c r="AS257" s="91"/>
      <c r="AT257" s="91"/>
      <c r="AU257" s="91"/>
      <c r="AV257" s="91"/>
      <c r="AW257" s="91"/>
      <c r="AX257" s="91"/>
      <c r="AY257" s="91"/>
      <c r="AZ257" s="91"/>
      <c r="BA257" s="91"/>
      <c r="BB257" s="91"/>
      <c r="BC257" s="91"/>
      <c r="BD257" s="91"/>
      <c r="BE257" s="91"/>
      <c r="BF257" s="91"/>
      <c r="BG257" s="91"/>
      <c r="BH257" s="91"/>
      <c r="BI257" s="91"/>
      <c r="BJ257" s="91"/>
      <c r="BK257" s="91"/>
      <c r="BL257" s="91"/>
      <c r="BM257" s="91"/>
      <c r="BN257" s="91"/>
      <c r="BO257" s="91"/>
      <c r="BP257" s="91"/>
      <c r="BQ257" s="91"/>
      <c r="BR257" s="91"/>
      <c r="BS257" s="91"/>
      <c r="BT257" s="91"/>
      <c r="BU257" s="91"/>
      <c r="BV257" s="91"/>
      <c r="BW257" s="91"/>
      <c r="BX257" s="91"/>
      <c r="BY257" s="91"/>
      <c r="BZ257" s="91"/>
      <c r="CA257" s="91"/>
      <c r="CB257" s="91"/>
      <c r="CC257" s="91"/>
      <c r="CD257" s="91"/>
      <c r="CE257" s="91"/>
      <c r="CF257" s="91"/>
      <c r="CG257" s="91"/>
      <c r="CH257" s="91"/>
      <c r="CI257" s="91"/>
      <c r="CJ257" s="91"/>
      <c r="CK257" s="91"/>
      <c r="CL257" s="91"/>
      <c r="CM257" s="91"/>
      <c r="CN257" s="91"/>
    </row>
    <row r="258" spans="2:92" ht="15.75">
      <c r="B258" s="1986" t="s">
        <v>671</v>
      </c>
      <c r="C258" s="171" t="s">
        <v>420</v>
      </c>
      <c r="D258" s="2182">
        <v>180</v>
      </c>
      <c r="E258" s="1810" t="s">
        <v>60</v>
      </c>
      <c r="F258" s="1870">
        <v>1.5</v>
      </c>
      <c r="G258" s="281" t="s">
        <v>78</v>
      </c>
      <c r="H258" s="1870">
        <v>4</v>
      </c>
      <c r="I258" s="1810" t="s">
        <v>277</v>
      </c>
      <c r="J258" s="2341">
        <v>1.24E-2</v>
      </c>
      <c r="K258" s="2481" t="s">
        <v>82</v>
      </c>
      <c r="L258" s="1870">
        <v>10</v>
      </c>
      <c r="M258" s="129"/>
      <c r="N258" s="91"/>
      <c r="O258" s="114"/>
      <c r="P258" s="164"/>
      <c r="Q258" s="663"/>
      <c r="R258" s="91"/>
      <c r="S258" s="114"/>
      <c r="T258" s="672"/>
      <c r="U258" s="673"/>
      <c r="V258" s="91"/>
      <c r="W258" s="89"/>
      <c r="X258" s="176"/>
      <c r="Y258" s="220"/>
      <c r="Z258" s="91"/>
      <c r="AA258" s="91"/>
      <c r="AB258" s="1445"/>
      <c r="AC258" s="665"/>
      <c r="AD258" s="114"/>
      <c r="AE258" s="91"/>
      <c r="AF258" s="114"/>
      <c r="AG258" s="91"/>
      <c r="AH258" s="87"/>
      <c r="AI258" s="663"/>
      <c r="AJ258" s="87"/>
      <c r="AK258" s="176"/>
      <c r="AL258" s="220"/>
      <c r="AM258" s="164"/>
      <c r="AN258" s="301"/>
      <c r="AO258" s="91"/>
      <c r="AP258" s="91"/>
      <c r="AQ258" s="91"/>
      <c r="AR258" s="91"/>
      <c r="AS258" s="91"/>
      <c r="AT258" s="91"/>
      <c r="AU258" s="91"/>
      <c r="AV258" s="91"/>
      <c r="AW258" s="91"/>
      <c r="AX258" s="91"/>
      <c r="AY258" s="91"/>
      <c r="AZ258" s="91"/>
      <c r="BA258" s="91"/>
      <c r="BB258" s="91"/>
      <c r="BC258" s="91"/>
      <c r="BD258" s="91"/>
      <c r="BE258" s="91"/>
      <c r="BF258" s="91"/>
      <c r="BG258" s="91"/>
      <c r="BH258" s="91"/>
      <c r="BI258" s="91"/>
      <c r="BJ258" s="91"/>
      <c r="BK258" s="91"/>
      <c r="BL258" s="91"/>
      <c r="BM258" s="91"/>
      <c r="BN258" s="91"/>
      <c r="BO258" s="91"/>
      <c r="BP258" s="91"/>
      <c r="BQ258" s="91"/>
      <c r="BR258" s="91"/>
      <c r="BS258" s="91"/>
      <c r="BT258" s="91"/>
      <c r="BU258" s="91"/>
      <c r="BV258" s="91"/>
      <c r="BW258" s="91"/>
      <c r="BX258" s="91"/>
      <c r="BY258" s="91"/>
      <c r="BZ258" s="91"/>
      <c r="CA258" s="91"/>
      <c r="CB258" s="91"/>
      <c r="CC258" s="91"/>
      <c r="CD258" s="91"/>
      <c r="CE258" s="91"/>
      <c r="CF258" s="91"/>
      <c r="CG258" s="91"/>
      <c r="CH258" s="91"/>
      <c r="CI258" s="91"/>
      <c r="CJ258" s="91"/>
      <c r="CK258" s="91"/>
      <c r="CL258" s="91"/>
      <c r="CM258" s="91"/>
      <c r="CN258" s="91"/>
    </row>
    <row r="259" spans="2:92" ht="15.75">
      <c r="B259" s="2151"/>
      <c r="C259" s="2180" t="s">
        <v>419</v>
      </c>
      <c r="D259" s="2286"/>
      <c r="E259" s="1803" t="s">
        <v>83</v>
      </c>
      <c r="F259" s="2148">
        <v>5</v>
      </c>
      <c r="G259" s="1803" t="s">
        <v>276</v>
      </c>
      <c r="H259" s="2288">
        <v>10</v>
      </c>
      <c r="I259" s="55"/>
      <c r="K259" s="2481" t="s">
        <v>63</v>
      </c>
      <c r="L259" s="1870">
        <v>0.36</v>
      </c>
      <c r="M259" s="91"/>
      <c r="N259" s="756"/>
      <c r="O259" s="114"/>
      <c r="P259" s="164"/>
      <c r="Q259" s="663"/>
      <c r="R259" s="91"/>
      <c r="S259" s="114"/>
      <c r="T259" s="674"/>
      <c r="U259" s="673"/>
      <c r="V259" s="91"/>
      <c r="W259" s="91"/>
      <c r="X259" s="91"/>
      <c r="Y259" s="91"/>
      <c r="Z259" s="91"/>
      <c r="AA259" s="91"/>
      <c r="AB259" s="1445"/>
      <c r="AC259" s="91"/>
      <c r="AD259" s="206"/>
      <c r="AE259" s="663"/>
      <c r="AF259" s="114"/>
      <c r="AG259" s="91"/>
      <c r="AH259" s="87"/>
      <c r="AI259" s="663"/>
      <c r="AJ259" s="87"/>
      <c r="AK259" s="176"/>
      <c r="AL259" s="220"/>
      <c r="AM259" s="164"/>
      <c r="AN259" s="301"/>
      <c r="AO259" s="91"/>
      <c r="AP259" s="91"/>
      <c r="AQ259" s="91"/>
      <c r="AR259" s="91"/>
      <c r="AS259" s="91"/>
      <c r="AT259" s="91"/>
      <c r="AU259" s="91"/>
      <c r="AV259" s="91"/>
      <c r="AW259" s="91"/>
      <c r="AX259" s="91"/>
      <c r="AY259" s="91"/>
      <c r="AZ259" s="91"/>
      <c r="BA259" s="91"/>
      <c r="BB259" s="91"/>
      <c r="BC259" s="91"/>
      <c r="BD259" s="91"/>
      <c r="BE259" s="91"/>
      <c r="BF259" s="91"/>
      <c r="BG259" s="91"/>
      <c r="BH259" s="91"/>
      <c r="BI259" s="91"/>
      <c r="BJ259" s="91"/>
      <c r="BK259" s="91"/>
      <c r="BL259" s="91"/>
      <c r="BM259" s="91"/>
      <c r="BN259" s="91"/>
      <c r="BO259" s="91"/>
      <c r="BP259" s="91"/>
      <c r="BQ259" s="91"/>
      <c r="BR259" s="91"/>
      <c r="BS259" s="91"/>
      <c r="BT259" s="91"/>
      <c r="BU259" s="91"/>
      <c r="BV259" s="91"/>
      <c r="BW259" s="91"/>
      <c r="BX259" s="91"/>
      <c r="BY259" s="91"/>
      <c r="BZ259" s="91"/>
      <c r="CA259" s="91"/>
      <c r="CB259" s="91"/>
      <c r="CC259" s="91"/>
      <c r="CD259" s="91"/>
      <c r="CE259" s="91"/>
      <c r="CF259" s="91"/>
      <c r="CG259" s="91"/>
      <c r="CH259" s="91"/>
      <c r="CI259" s="91"/>
      <c r="CJ259" s="91"/>
      <c r="CK259" s="91"/>
      <c r="CL259" s="91"/>
      <c r="CM259" s="91"/>
      <c r="CN259" s="91"/>
    </row>
    <row r="260" spans="2:92" ht="16.5" thickBot="1">
      <c r="B260" s="2221" t="s">
        <v>548</v>
      </c>
      <c r="C260" s="1990" t="s">
        <v>178</v>
      </c>
      <c r="D260" s="2286">
        <v>200</v>
      </c>
      <c r="E260" s="1811" t="s">
        <v>86</v>
      </c>
      <c r="F260" s="2148">
        <v>1.6</v>
      </c>
      <c r="G260" s="281" t="s">
        <v>96</v>
      </c>
      <c r="H260" s="2288">
        <v>6</v>
      </c>
      <c r="I260" s="50"/>
      <c r="J260" s="29"/>
      <c r="K260" s="2299" t="s">
        <v>277</v>
      </c>
      <c r="L260" s="2288">
        <v>6.9999999999999999E-4</v>
      </c>
      <c r="M260" s="91"/>
      <c r="N260" s="91"/>
      <c r="O260" s="114"/>
      <c r="P260" s="1479"/>
      <c r="Q260" s="666"/>
      <c r="R260" s="91"/>
      <c r="S260" s="91"/>
      <c r="T260" s="91"/>
      <c r="U260" s="91"/>
      <c r="V260" s="91"/>
      <c r="W260" s="91"/>
      <c r="X260" s="91"/>
      <c r="Y260" s="91"/>
      <c r="Z260" s="91"/>
      <c r="AA260" s="91"/>
      <c r="AB260" s="1445"/>
      <c r="AC260" s="91"/>
      <c r="AD260" s="114"/>
      <c r="AE260" s="91"/>
      <c r="AF260" s="114"/>
      <c r="AG260" s="91"/>
      <c r="AH260" s="87"/>
      <c r="AI260" s="663"/>
      <c r="AJ260" s="87"/>
      <c r="AK260" s="176"/>
      <c r="AL260" s="220"/>
      <c r="AM260" s="164"/>
      <c r="AN260" s="301"/>
      <c r="AO260" s="91"/>
      <c r="AP260" s="91"/>
      <c r="AQ260" s="91"/>
      <c r="AR260" s="91"/>
      <c r="AS260" s="91"/>
      <c r="AT260" s="91"/>
      <c r="AU260" s="91"/>
      <c r="AV260" s="91"/>
      <c r="AW260" s="91"/>
      <c r="AX260" s="91"/>
      <c r="AY260" s="91"/>
      <c r="AZ260" s="91"/>
      <c r="BA260" s="91"/>
      <c r="BB260" s="91"/>
      <c r="BC260" s="91"/>
      <c r="BD260" s="91"/>
      <c r="BE260" s="91"/>
      <c r="BF260" s="91"/>
      <c r="BG260" s="91"/>
      <c r="BH260" s="91"/>
      <c r="BI260" s="91"/>
      <c r="BJ260" s="91"/>
      <c r="BK260" s="91"/>
      <c r="BL260" s="91"/>
      <c r="BM260" s="91"/>
      <c r="BN260" s="91"/>
      <c r="BO260" s="91"/>
      <c r="BP260" s="91"/>
      <c r="BQ260" s="91"/>
      <c r="BR260" s="91"/>
      <c r="BS260" s="91"/>
      <c r="BT260" s="91"/>
      <c r="BU260" s="91"/>
      <c r="BV260" s="91"/>
      <c r="BW260" s="91"/>
      <c r="BX260" s="91"/>
      <c r="BY260" s="91"/>
      <c r="BZ260" s="91"/>
      <c r="CA260" s="91"/>
      <c r="CB260" s="91"/>
      <c r="CC260" s="91"/>
      <c r="CD260" s="91"/>
      <c r="CE260" s="91"/>
      <c r="CF260" s="91"/>
      <c r="CG260" s="91"/>
      <c r="CH260" s="91"/>
      <c r="CI260" s="91"/>
      <c r="CJ260" s="91"/>
      <c r="CK260" s="91"/>
      <c r="CL260" s="91"/>
      <c r="CM260" s="91"/>
      <c r="CN260" s="91"/>
    </row>
    <row r="261" spans="2:92" ht="16.5" thickBot="1">
      <c r="B261" s="1925" t="s">
        <v>8</v>
      </c>
      <c r="C261" s="2134" t="s">
        <v>9</v>
      </c>
      <c r="D261" s="2083">
        <v>70</v>
      </c>
      <c r="E261" s="1811" t="s">
        <v>277</v>
      </c>
      <c r="F261" s="2282">
        <v>0.01</v>
      </c>
      <c r="G261" s="1810" t="s">
        <v>218</v>
      </c>
      <c r="H261" s="2224">
        <v>10</v>
      </c>
      <c r="I261" s="2482" t="s">
        <v>397</v>
      </c>
      <c r="J261" s="2326"/>
      <c r="K261" s="295"/>
      <c r="L261" s="158"/>
      <c r="M261" s="91"/>
      <c r="N261" s="91"/>
      <c r="O261" s="114"/>
      <c r="P261" s="164"/>
      <c r="Q261" s="1453"/>
      <c r="R261" s="91"/>
      <c r="S261" s="91"/>
      <c r="T261" s="91"/>
      <c r="U261" s="91"/>
      <c r="V261" s="91"/>
      <c r="W261" s="91"/>
      <c r="X261" s="91"/>
      <c r="Y261" s="91"/>
      <c r="Z261" s="91"/>
      <c r="AA261" s="91"/>
      <c r="AB261" s="1445"/>
      <c r="AC261" s="91"/>
      <c r="AD261" s="639"/>
      <c r="AE261" s="663"/>
      <c r="AF261" s="114"/>
      <c r="AG261" s="663"/>
      <c r="AH261" s="87"/>
      <c r="AI261" s="663"/>
      <c r="AJ261" s="92"/>
      <c r="AK261" s="176"/>
      <c r="AL261" s="220"/>
      <c r="AM261" s="164"/>
      <c r="AN261" s="301"/>
      <c r="AO261" s="91"/>
      <c r="AP261" s="91"/>
      <c r="AQ261" s="91"/>
      <c r="AR261" s="91"/>
      <c r="AS261" s="91"/>
      <c r="AT261" s="91"/>
      <c r="AU261" s="91"/>
      <c r="AV261" s="91"/>
      <c r="AW261" s="91"/>
      <c r="AX261" s="91"/>
      <c r="AY261" s="91"/>
      <c r="AZ261" s="91"/>
      <c r="BA261" s="91"/>
      <c r="BB261" s="91"/>
      <c r="BC261" s="91"/>
      <c r="BD261" s="91"/>
      <c r="BE261" s="91"/>
      <c r="BF261" s="91"/>
      <c r="BG261" s="91"/>
      <c r="BH261" s="91"/>
      <c r="BI261" s="91"/>
      <c r="BJ261" s="91"/>
      <c r="BK261" s="91"/>
      <c r="BL261" s="91"/>
      <c r="BM261" s="91"/>
      <c r="BN261" s="91"/>
      <c r="BO261" s="91"/>
      <c r="BP261" s="91"/>
      <c r="BQ261" s="91"/>
      <c r="BR261" s="91"/>
      <c r="BS261" s="91"/>
      <c r="BT261" s="91"/>
      <c r="BU261" s="91"/>
      <c r="BV261" s="91"/>
      <c r="BW261" s="91"/>
      <c r="BX261" s="91"/>
      <c r="BY261" s="91"/>
      <c r="BZ261" s="91"/>
      <c r="CA261" s="91"/>
      <c r="CB261" s="91"/>
      <c r="CC261" s="91"/>
      <c r="CD261" s="91"/>
      <c r="CE261" s="91"/>
      <c r="CF261" s="91"/>
      <c r="CG261" s="91"/>
      <c r="CH261" s="91"/>
      <c r="CI261" s="91"/>
      <c r="CJ261" s="91"/>
      <c r="CK261" s="91"/>
      <c r="CL261" s="91"/>
      <c r="CM261" s="91"/>
      <c r="CN261" s="91"/>
    </row>
    <row r="262" spans="2:92" ht="16.5" thickBot="1">
      <c r="B262" s="2320" t="s">
        <v>8</v>
      </c>
      <c r="C262" s="2134" t="s">
        <v>395</v>
      </c>
      <c r="D262" s="2083">
        <v>50</v>
      </c>
      <c r="E262" s="1803" t="s">
        <v>82</v>
      </c>
      <c r="F262" s="1870">
        <v>175</v>
      </c>
      <c r="G262" s="55"/>
      <c r="H262" s="66"/>
      <c r="I262" s="169" t="s">
        <v>118</v>
      </c>
      <c r="J262" s="2296" t="s">
        <v>119</v>
      </c>
      <c r="L262" s="66"/>
      <c r="M262" s="91"/>
      <c r="N262" s="91"/>
      <c r="O262" s="231"/>
      <c r="P262" s="164"/>
      <c r="Q262" s="663"/>
      <c r="R262" s="91"/>
      <c r="S262" s="91"/>
      <c r="T262" s="91"/>
      <c r="U262" s="91"/>
      <c r="V262" s="91"/>
      <c r="W262" s="91"/>
      <c r="X262" s="91"/>
      <c r="Y262" s="91"/>
      <c r="Z262" s="91"/>
      <c r="AA262" s="91"/>
      <c r="AB262" s="1445"/>
      <c r="AC262" s="91"/>
      <c r="AD262" s="114"/>
      <c r="AE262" s="91"/>
      <c r="AF262" s="114"/>
      <c r="AG262" s="663"/>
      <c r="AH262" s="87"/>
      <c r="AI262" s="663"/>
      <c r="AJ262" s="87"/>
      <c r="AK262" s="176"/>
      <c r="AL262" s="220"/>
      <c r="AM262" s="164"/>
      <c r="AN262" s="301"/>
      <c r="AO262" s="91"/>
      <c r="AP262" s="91"/>
      <c r="AQ262" s="91"/>
      <c r="AR262" s="91"/>
      <c r="AS262" s="91"/>
      <c r="AT262" s="91"/>
      <c r="AU262" s="91"/>
      <c r="AV262" s="91"/>
      <c r="AW262" s="91"/>
      <c r="AX262" s="91"/>
      <c r="AY262" s="91"/>
      <c r="AZ262" s="91"/>
      <c r="BA262" s="91"/>
      <c r="BB262" s="91"/>
      <c r="BC262" s="91"/>
      <c r="BD262" s="91"/>
      <c r="BE262" s="91"/>
      <c r="BF262" s="91"/>
      <c r="BG262" s="91"/>
      <c r="BH262" s="91"/>
      <c r="BI262" s="91"/>
      <c r="BJ262" s="91"/>
      <c r="BK262" s="91"/>
      <c r="BL262" s="91"/>
      <c r="BM262" s="91"/>
      <c r="BN262" s="91"/>
      <c r="BO262" s="91"/>
      <c r="BP262" s="91"/>
      <c r="BQ262" s="91"/>
      <c r="BR262" s="91"/>
      <c r="BS262" s="91"/>
      <c r="BT262" s="91"/>
      <c r="BU262" s="91"/>
      <c r="BV262" s="91"/>
      <c r="BW262" s="91"/>
      <c r="BX262" s="91"/>
      <c r="BY262" s="91"/>
      <c r="BZ262" s="91"/>
      <c r="CA262" s="91"/>
      <c r="CB262" s="91"/>
      <c r="CC262" s="91"/>
      <c r="CD262" s="91"/>
      <c r="CE262" s="91"/>
      <c r="CF262" s="91"/>
      <c r="CG262" s="91"/>
      <c r="CH262" s="91"/>
      <c r="CI262" s="91"/>
      <c r="CJ262" s="91"/>
      <c r="CK262" s="91"/>
      <c r="CL262" s="91"/>
      <c r="CM262" s="91"/>
      <c r="CN262" s="91"/>
    </row>
    <row r="263" spans="2:92" ht="16.5" thickBot="1">
      <c r="B263" s="757" t="s">
        <v>426</v>
      </c>
      <c r="C263" s="734"/>
      <c r="D263" s="2483">
        <f>SUM(D255:D262)</f>
        <v>940</v>
      </c>
      <c r="E263" s="2445" t="s">
        <v>373</v>
      </c>
      <c r="F263" s="2271">
        <v>1</v>
      </c>
      <c r="G263" s="50"/>
      <c r="H263" s="68"/>
      <c r="I263" s="2170" t="s">
        <v>177</v>
      </c>
      <c r="J263" s="2447">
        <v>70</v>
      </c>
      <c r="K263" s="29"/>
      <c r="L263" s="68"/>
      <c r="M263" s="91"/>
      <c r="N263" s="91"/>
      <c r="O263" s="114"/>
      <c r="P263" s="164"/>
      <c r="Q263" s="663"/>
      <c r="R263" s="91"/>
      <c r="S263" s="91"/>
      <c r="T263" s="91"/>
      <c r="U263" s="91"/>
      <c r="V263" s="91"/>
      <c r="W263" s="91"/>
      <c r="X263" s="91"/>
      <c r="Y263" s="91"/>
      <c r="Z263" s="91"/>
      <c r="AA263" s="91"/>
      <c r="AB263" s="1445"/>
      <c r="AC263" s="662"/>
      <c r="AD263" s="114"/>
      <c r="AE263" s="91"/>
      <c r="AF263" s="114"/>
      <c r="AG263" s="663"/>
      <c r="AH263" s="87"/>
      <c r="AI263" s="663"/>
      <c r="AJ263" s="89"/>
      <c r="AK263" s="176"/>
      <c r="AL263" s="220"/>
      <c r="AM263" s="164"/>
      <c r="AN263" s="301"/>
      <c r="AO263" s="91"/>
      <c r="AP263" s="91"/>
      <c r="AQ263" s="91"/>
      <c r="AR263" s="91"/>
      <c r="AS263" s="91"/>
      <c r="AT263" s="91"/>
      <c r="AU263" s="91"/>
      <c r="AV263" s="91"/>
      <c r="AW263" s="91"/>
      <c r="AX263" s="91"/>
      <c r="AY263" s="91"/>
      <c r="AZ263" s="91"/>
      <c r="BA263" s="91"/>
      <c r="BB263" s="91"/>
      <c r="BC263" s="91"/>
      <c r="BD263" s="91"/>
      <c r="BE263" s="91"/>
      <c r="BF263" s="91"/>
      <c r="BG263" s="91"/>
      <c r="BH263" s="91"/>
      <c r="BI263" s="91"/>
      <c r="BJ263" s="91"/>
      <c r="BK263" s="91"/>
      <c r="BL263" s="91"/>
      <c r="BM263" s="91"/>
      <c r="BN263" s="91"/>
      <c r="BO263" s="91"/>
      <c r="BP263" s="91"/>
      <c r="BQ263" s="91"/>
      <c r="BR263" s="91"/>
      <c r="BS263" s="91"/>
      <c r="BT263" s="91"/>
      <c r="BU263" s="91"/>
      <c r="BV263" s="91"/>
      <c r="BW263" s="91"/>
      <c r="BX263" s="91"/>
      <c r="BY263" s="91"/>
      <c r="BZ263" s="91"/>
      <c r="CA263" s="91"/>
      <c r="CB263" s="91"/>
      <c r="CC263" s="91"/>
      <c r="CD263" s="91"/>
      <c r="CE263" s="91"/>
      <c r="CF263" s="91"/>
      <c r="CG263" s="91"/>
      <c r="CH263" s="91"/>
      <c r="CI263" s="91"/>
      <c r="CJ263" s="91"/>
      <c r="CK263" s="91"/>
      <c r="CL263" s="91"/>
      <c r="CM263" s="91"/>
      <c r="CN263" s="91"/>
    </row>
    <row r="264" spans="2:92" ht="15.75">
      <c r="F264" s="2323"/>
      <c r="M264" s="106"/>
      <c r="N264" s="91"/>
      <c r="O264" s="114"/>
      <c r="P264" s="164"/>
      <c r="Q264" s="663"/>
      <c r="R264" s="91"/>
      <c r="S264" s="91"/>
      <c r="T264" s="91"/>
      <c r="U264" s="91"/>
      <c r="V264" s="91"/>
      <c r="W264" s="91"/>
      <c r="X264" s="91"/>
      <c r="Y264" s="91"/>
      <c r="Z264" s="91"/>
      <c r="AA264" s="91"/>
      <c r="AB264" s="1445"/>
      <c r="AC264" s="662"/>
      <c r="AD264" s="114"/>
      <c r="AE264" s="663"/>
      <c r="AF264" s="114"/>
      <c r="AG264" s="91"/>
      <c r="AH264" s="116"/>
      <c r="AI264" s="663"/>
      <c r="AJ264" s="89"/>
      <c r="AK264" s="176"/>
      <c r="AL264" s="220"/>
      <c r="AM264" s="164"/>
      <c r="AN264" s="301"/>
      <c r="AO264" s="91"/>
      <c r="AP264" s="91"/>
      <c r="AQ264" s="91"/>
      <c r="AR264" s="86"/>
      <c r="AS264" s="91"/>
      <c r="AT264" s="91"/>
      <c r="AU264" s="91"/>
      <c r="AV264" s="91"/>
      <c r="AW264" s="91"/>
      <c r="AX264" s="91"/>
      <c r="AY264" s="91"/>
      <c r="AZ264" s="91"/>
      <c r="BA264" s="91"/>
      <c r="BB264" s="91"/>
      <c r="BC264" s="91"/>
      <c r="BD264" s="91"/>
      <c r="BE264" s="91"/>
      <c r="BF264" s="91"/>
      <c r="BG264" s="91"/>
      <c r="BH264" s="91"/>
      <c r="BI264" s="91"/>
      <c r="BJ264" s="91"/>
      <c r="BK264" s="91"/>
      <c r="BL264" s="91"/>
      <c r="BM264" s="91"/>
      <c r="BN264" s="91"/>
      <c r="BO264" s="91"/>
      <c r="BP264" s="91"/>
      <c r="BQ264" s="91"/>
      <c r="BR264" s="91"/>
      <c r="BS264" s="91"/>
      <c r="BT264" s="91"/>
      <c r="BU264" s="91"/>
      <c r="BV264" s="91"/>
      <c r="BW264" s="91"/>
      <c r="BX264" s="91"/>
      <c r="BY264" s="91"/>
      <c r="BZ264" s="91"/>
      <c r="CA264" s="91"/>
      <c r="CB264" s="91"/>
      <c r="CC264" s="91"/>
      <c r="CD264" s="91"/>
      <c r="CE264" s="91"/>
      <c r="CF264" s="91"/>
      <c r="CG264" s="91"/>
      <c r="CH264" s="91"/>
      <c r="CI264" s="91"/>
      <c r="CJ264" s="91"/>
      <c r="CK264" s="91"/>
      <c r="CL264" s="91"/>
      <c r="CM264" s="91"/>
      <c r="CN264" s="91"/>
    </row>
    <row r="265" spans="2:92" ht="15.75">
      <c r="M265" s="209"/>
      <c r="N265" s="91"/>
      <c r="O265" s="114"/>
      <c r="P265" s="1479"/>
      <c r="Q265" s="663"/>
      <c r="R265" s="91"/>
      <c r="S265" s="87"/>
      <c r="T265" s="86"/>
      <c r="U265" s="129"/>
      <c r="V265" s="91"/>
      <c r="W265" s="91"/>
      <c r="X265" s="91"/>
      <c r="Y265" s="91"/>
      <c r="Z265" s="91"/>
      <c r="AA265" s="91"/>
      <c r="AB265" s="1459"/>
      <c r="AC265" s="663"/>
      <c r="AD265" s="114"/>
      <c r="AE265" s="91"/>
      <c r="AF265" s="114"/>
      <c r="AG265" s="663"/>
      <c r="AH265" s="91"/>
      <c r="AI265" s="663"/>
      <c r="AJ265" s="89"/>
      <c r="AK265" s="176"/>
      <c r="AL265" s="220"/>
      <c r="AM265" s="164"/>
      <c r="AN265" s="301"/>
      <c r="AO265" s="91"/>
      <c r="AP265" s="91"/>
      <c r="AQ265" s="91"/>
      <c r="AR265" s="91"/>
      <c r="AS265" s="91"/>
      <c r="AT265" s="91"/>
      <c r="AU265" s="91"/>
      <c r="AV265" s="91"/>
      <c r="AW265" s="91"/>
      <c r="AX265" s="91"/>
      <c r="AY265" s="91"/>
      <c r="AZ265" s="91"/>
      <c r="BA265" s="91"/>
      <c r="BB265" s="91"/>
      <c r="BC265" s="91"/>
      <c r="BD265" s="91"/>
      <c r="BE265" s="91"/>
      <c r="BF265" s="91"/>
      <c r="BG265" s="91"/>
      <c r="BH265" s="91"/>
      <c r="BI265" s="91"/>
      <c r="BJ265" s="91"/>
      <c r="BK265" s="91"/>
      <c r="BL265" s="91"/>
      <c r="BM265" s="91"/>
      <c r="BN265" s="91"/>
      <c r="BO265" s="91"/>
      <c r="BP265" s="91"/>
      <c r="BQ265" s="91"/>
      <c r="BR265" s="91"/>
      <c r="BS265" s="91"/>
      <c r="BT265" s="91"/>
      <c r="BU265" s="91"/>
      <c r="BV265" s="91"/>
      <c r="BW265" s="91"/>
      <c r="BX265" s="91"/>
      <c r="BY265" s="91"/>
      <c r="BZ265" s="91"/>
      <c r="CA265" s="91"/>
      <c r="CB265" s="91"/>
      <c r="CC265" s="91"/>
      <c r="CD265" s="91"/>
      <c r="CE265" s="91"/>
      <c r="CF265" s="91"/>
      <c r="CG265" s="91"/>
      <c r="CH265" s="91"/>
      <c r="CI265" s="91"/>
      <c r="CJ265" s="91"/>
      <c r="CK265" s="91"/>
      <c r="CL265" s="91"/>
      <c r="CM265" s="91"/>
      <c r="CN265" s="91"/>
    </row>
    <row r="266" spans="2:92" ht="15.75">
      <c r="M266" s="118"/>
      <c r="N266" s="91"/>
      <c r="O266" s="91"/>
      <c r="P266" s="91"/>
      <c r="Q266" s="91"/>
      <c r="R266" s="91"/>
      <c r="S266" s="87"/>
      <c r="T266" s="90"/>
      <c r="U266" s="118"/>
      <c r="V266" s="91"/>
      <c r="W266" s="91"/>
      <c r="X266" s="91"/>
      <c r="Y266" s="91"/>
      <c r="Z266" s="91"/>
      <c r="AA266" s="1444"/>
      <c r="AB266" s="114"/>
      <c r="AC266" s="662"/>
      <c r="AD266" s="91"/>
      <c r="AE266" s="663"/>
      <c r="AF266" s="114"/>
      <c r="AG266" s="91"/>
      <c r="AH266" s="91"/>
      <c r="AI266" s="663"/>
      <c r="AJ266" s="89"/>
      <c r="AK266" s="176"/>
      <c r="AL266" s="220"/>
      <c r="AM266" s="164"/>
      <c r="AN266" s="301"/>
      <c r="AO266" s="91"/>
      <c r="AP266" s="91"/>
      <c r="AQ266" s="91"/>
      <c r="AR266" s="89"/>
      <c r="AS266" s="91"/>
      <c r="AT266" s="91"/>
      <c r="AU266" s="91"/>
      <c r="AV266" s="91"/>
      <c r="AW266" s="91"/>
      <c r="AX266" s="91"/>
      <c r="AY266" s="91"/>
      <c r="AZ266" s="91"/>
      <c r="BA266" s="91"/>
      <c r="BB266" s="91"/>
      <c r="BC266" s="91"/>
      <c r="BD266" s="91"/>
      <c r="BE266" s="91"/>
      <c r="BF266" s="91"/>
      <c r="BG266" s="91"/>
      <c r="BH266" s="91"/>
      <c r="BI266" s="91"/>
      <c r="BJ266" s="91"/>
      <c r="BK266" s="91"/>
      <c r="BL266" s="91"/>
      <c r="BM266" s="91"/>
      <c r="BN266" s="91"/>
      <c r="BO266" s="91"/>
      <c r="BP266" s="91"/>
      <c r="BQ266" s="91"/>
      <c r="BR266" s="91"/>
      <c r="BS266" s="91"/>
      <c r="BT266" s="91"/>
      <c r="BU266" s="91"/>
      <c r="BV266" s="91"/>
      <c r="BW266" s="91"/>
      <c r="BX266" s="91"/>
      <c r="BY266" s="91"/>
      <c r="BZ266" s="91"/>
      <c r="CA266" s="91"/>
      <c r="CB266" s="91"/>
      <c r="CC266" s="91"/>
      <c r="CD266" s="91"/>
      <c r="CE266" s="91"/>
      <c r="CF266" s="91"/>
      <c r="CG266" s="91"/>
      <c r="CH266" s="91"/>
      <c r="CI266" s="91"/>
      <c r="CJ266" s="91"/>
      <c r="CK266" s="91"/>
      <c r="CL266" s="91"/>
      <c r="CM266" s="91"/>
      <c r="CN266" s="91"/>
    </row>
    <row r="267" spans="2:92" ht="15.75">
      <c r="M267" s="118"/>
      <c r="N267" s="91"/>
      <c r="O267" s="91"/>
      <c r="P267" s="91"/>
      <c r="Q267" s="91"/>
      <c r="R267" s="91"/>
      <c r="S267" s="89"/>
      <c r="T267" s="90"/>
      <c r="U267" s="118"/>
      <c r="V267" s="91"/>
      <c r="W267" s="91"/>
      <c r="X267" s="91"/>
      <c r="Y267" s="91"/>
      <c r="Z267" s="91"/>
      <c r="AA267" s="91"/>
      <c r="AB267" s="114"/>
      <c r="AC267" s="666"/>
      <c r="AD267" s="91"/>
      <c r="AE267" s="663"/>
      <c r="AF267" s="92"/>
      <c r="AG267" s="91"/>
      <c r="AH267" s="91"/>
      <c r="AI267" s="663"/>
      <c r="AJ267" s="89"/>
      <c r="AK267" s="176"/>
      <c r="AL267" s="220"/>
      <c r="AM267" s="164"/>
      <c r="AN267" s="301"/>
      <c r="AO267" s="91"/>
      <c r="AP267" s="91"/>
      <c r="AQ267" s="91"/>
      <c r="AR267" s="209"/>
      <c r="AS267" s="91"/>
      <c r="AT267" s="91"/>
      <c r="AU267" s="91"/>
      <c r="AV267" s="91"/>
      <c r="AW267" s="91"/>
      <c r="AX267" s="91"/>
      <c r="AY267" s="91"/>
      <c r="AZ267" s="91"/>
      <c r="BA267" s="91"/>
      <c r="BB267" s="91"/>
      <c r="BC267" s="91"/>
      <c r="BD267" s="91"/>
      <c r="BE267" s="91"/>
      <c r="BF267" s="91"/>
      <c r="BG267" s="91"/>
      <c r="BH267" s="91"/>
      <c r="BI267" s="91"/>
      <c r="BJ267" s="91"/>
      <c r="BK267" s="91"/>
      <c r="BL267" s="91"/>
      <c r="BM267" s="91"/>
      <c r="BN267" s="91"/>
      <c r="BO267" s="91"/>
      <c r="BP267" s="91"/>
      <c r="BQ267" s="91"/>
      <c r="BR267" s="91"/>
      <c r="BS267" s="91"/>
      <c r="BT267" s="91"/>
      <c r="BU267" s="91"/>
      <c r="BV267" s="91"/>
      <c r="BW267" s="91"/>
      <c r="BX267" s="91"/>
      <c r="BY267" s="91"/>
      <c r="BZ267" s="91"/>
      <c r="CA267" s="91"/>
      <c r="CB267" s="91"/>
      <c r="CC267" s="91"/>
      <c r="CD267" s="91"/>
      <c r="CE267" s="91"/>
      <c r="CF267" s="91"/>
      <c r="CG267" s="91"/>
      <c r="CH267" s="91"/>
      <c r="CI267" s="91"/>
      <c r="CJ267" s="91"/>
      <c r="CK267" s="91"/>
      <c r="CL267" s="91"/>
      <c r="CM267" s="91"/>
      <c r="CN267" s="91"/>
    </row>
    <row r="268" spans="2:92">
      <c r="M268" s="118"/>
      <c r="N268" s="91"/>
      <c r="O268" s="91"/>
      <c r="P268" s="91"/>
      <c r="Q268" s="91"/>
      <c r="R268" s="91"/>
      <c r="S268" s="91"/>
      <c r="T268" s="91"/>
      <c r="U268" s="91"/>
      <c r="V268" s="91"/>
      <c r="W268" s="91"/>
      <c r="X268" s="91"/>
      <c r="Y268" s="91"/>
      <c r="Z268" s="91"/>
      <c r="AA268" s="91"/>
      <c r="AB268" s="756"/>
      <c r="AC268" s="663"/>
      <c r="AD268" s="91"/>
      <c r="AE268" s="663"/>
      <c r="AF268" s="102"/>
      <c r="AG268" s="91"/>
      <c r="AH268" s="91"/>
      <c r="AI268" s="663"/>
      <c r="AJ268" s="87"/>
      <c r="AK268" s="86"/>
      <c r="AL268" s="106"/>
      <c r="AM268" s="91"/>
      <c r="AN268" s="91"/>
      <c r="AO268" s="91"/>
      <c r="AP268" s="87"/>
      <c r="AQ268" s="206"/>
      <c r="AR268" s="91"/>
      <c r="AS268" s="1440"/>
      <c r="AT268" s="1440"/>
      <c r="AU268" s="115"/>
      <c r="AV268" s="1440"/>
      <c r="AW268" s="1440"/>
      <c r="AX268" s="91"/>
      <c r="AY268" s="91"/>
      <c r="AZ268" s="91"/>
      <c r="BA268" s="91"/>
      <c r="BB268" s="91"/>
      <c r="BC268" s="91"/>
      <c r="BD268" s="91"/>
      <c r="BE268" s="91"/>
      <c r="BF268" s="91"/>
      <c r="BG268" s="91"/>
      <c r="BH268" s="91"/>
      <c r="BI268" s="91"/>
      <c r="BJ268" s="91"/>
      <c r="BK268" s="91"/>
      <c r="BL268" s="91"/>
      <c r="BM268" s="91"/>
      <c r="BN268" s="91"/>
      <c r="BO268" s="91"/>
      <c r="BP268" s="91"/>
      <c r="BQ268" s="91"/>
      <c r="BR268" s="91"/>
      <c r="BS268" s="91"/>
      <c r="BT268" s="91"/>
      <c r="BU268" s="91"/>
      <c r="BV268" s="91"/>
      <c r="BW268" s="91"/>
      <c r="BX268" s="91"/>
      <c r="BY268" s="91"/>
      <c r="BZ268" s="91"/>
      <c r="CA268" s="91"/>
      <c r="CB268" s="91"/>
      <c r="CC268" s="91"/>
      <c r="CD268" s="91"/>
      <c r="CE268" s="91"/>
      <c r="CF268" s="91"/>
      <c r="CG268" s="91"/>
      <c r="CH268" s="91"/>
      <c r="CI268" s="91"/>
      <c r="CJ268" s="91"/>
      <c r="CK268" s="91"/>
      <c r="CL268" s="91"/>
      <c r="CM268" s="91"/>
      <c r="CN268" s="91"/>
    </row>
    <row r="269" spans="2:92">
      <c r="M269" s="1522"/>
      <c r="N269" s="91"/>
      <c r="O269" s="91"/>
      <c r="P269" s="91"/>
      <c r="Q269" s="91"/>
      <c r="R269" s="1438"/>
      <c r="S269" s="91"/>
      <c r="T269" s="493"/>
      <c r="U269" s="493"/>
      <c r="V269" s="91"/>
      <c r="W269" s="91"/>
      <c r="X269" s="207"/>
      <c r="Y269" s="302"/>
      <c r="Z269" s="91"/>
      <c r="AA269" s="91"/>
      <c r="AB269" s="1519"/>
      <c r="AC269" s="663"/>
      <c r="AD269" s="91"/>
      <c r="AE269" s="663"/>
      <c r="AF269" s="91"/>
      <c r="AG269" s="663"/>
      <c r="AH269" s="91"/>
      <c r="AI269" s="663"/>
      <c r="AJ269" s="91"/>
      <c r="AK269" s="91"/>
      <c r="AL269" s="91"/>
      <c r="AM269" s="91"/>
      <c r="AN269" s="91"/>
      <c r="AO269" s="91"/>
      <c r="AP269" s="91"/>
      <c r="AQ269" s="91"/>
      <c r="AR269" s="148"/>
      <c r="AS269" s="207"/>
      <c r="AT269" s="209"/>
      <c r="AU269" s="148"/>
      <c r="AV269" s="207"/>
      <c r="AW269" s="209"/>
      <c r="AX269" s="91"/>
      <c r="AY269" s="91"/>
      <c r="AZ269" s="91"/>
      <c r="BA269" s="91"/>
      <c r="BB269" s="91"/>
      <c r="BC269" s="91"/>
      <c r="BD269" s="91"/>
      <c r="BE269" s="91"/>
      <c r="BF269" s="91"/>
      <c r="BG269" s="91"/>
      <c r="BH269" s="91"/>
      <c r="BI269" s="91"/>
      <c r="BJ269" s="91"/>
      <c r="BK269" s="91"/>
      <c r="BL269" s="91"/>
      <c r="BM269" s="91"/>
      <c r="BN269" s="91"/>
      <c r="BO269" s="91"/>
      <c r="BP269" s="91"/>
      <c r="BQ269" s="91"/>
      <c r="BR269" s="91"/>
      <c r="BS269" s="91"/>
      <c r="BT269" s="91"/>
      <c r="BU269" s="91"/>
      <c r="BV269" s="91"/>
      <c r="BW269" s="91"/>
      <c r="BX269" s="91"/>
      <c r="BY269" s="91"/>
      <c r="BZ269" s="91"/>
      <c r="CA269" s="91"/>
      <c r="CB269" s="91"/>
      <c r="CC269" s="91"/>
      <c r="CD269" s="91"/>
      <c r="CE269" s="91"/>
      <c r="CF269" s="91"/>
      <c r="CG269" s="91"/>
      <c r="CH269" s="91"/>
      <c r="CI269" s="91"/>
      <c r="CJ269" s="91"/>
      <c r="CK269" s="91"/>
      <c r="CL269" s="91"/>
      <c r="CM269" s="91"/>
      <c r="CN269" s="91"/>
    </row>
    <row r="270" spans="2:92">
      <c r="M270" s="129"/>
      <c r="N270" s="91"/>
      <c r="O270" s="493"/>
      <c r="P270" s="91"/>
      <c r="Q270" s="91"/>
      <c r="R270" s="91"/>
      <c r="S270" s="91"/>
      <c r="T270" s="91"/>
      <c r="U270" s="89"/>
      <c r="V270" s="91"/>
      <c r="W270" s="91"/>
      <c r="X270" s="86"/>
      <c r="Y270" s="127"/>
      <c r="Z270" s="91"/>
      <c r="AA270" s="91"/>
      <c r="AB270" s="91"/>
      <c r="AC270" s="663"/>
      <c r="AD270" s="91"/>
      <c r="AE270" s="663"/>
      <c r="AF270" s="87"/>
      <c r="AG270" s="662"/>
      <c r="AH270" s="91"/>
      <c r="AI270" s="663"/>
      <c r="AJ270" s="91"/>
      <c r="AK270" s="91"/>
      <c r="AL270" s="91"/>
      <c r="AM270" s="91"/>
      <c r="AN270" s="91"/>
      <c r="AO270" s="91"/>
      <c r="AP270" s="91"/>
      <c r="AQ270" s="91"/>
      <c r="AR270" s="91"/>
      <c r="AS270" s="91"/>
      <c r="AT270" s="91"/>
      <c r="AU270" s="91"/>
      <c r="AV270" s="91"/>
      <c r="AW270" s="91"/>
      <c r="AX270" s="91"/>
      <c r="AY270" s="91"/>
      <c r="AZ270" s="91"/>
      <c r="BA270" s="91"/>
      <c r="BB270" s="91"/>
      <c r="BC270" s="91"/>
      <c r="BD270" s="91"/>
      <c r="BE270" s="91"/>
      <c r="BF270" s="91"/>
      <c r="BG270" s="91"/>
      <c r="BH270" s="91"/>
      <c r="BI270" s="91"/>
      <c r="BJ270" s="91"/>
      <c r="BK270" s="91"/>
      <c r="BL270" s="91"/>
      <c r="BM270" s="91"/>
      <c r="BN270" s="91"/>
      <c r="BO270" s="91"/>
      <c r="BP270" s="91"/>
      <c r="BQ270" s="91"/>
      <c r="BR270" s="91"/>
      <c r="BS270" s="91"/>
      <c r="BT270" s="91"/>
      <c r="BU270" s="91"/>
      <c r="BV270" s="91"/>
      <c r="BW270" s="91"/>
      <c r="BX270" s="91"/>
      <c r="BY270" s="91"/>
      <c r="BZ270" s="91"/>
      <c r="CA270" s="91"/>
      <c r="CB270" s="91"/>
      <c r="CC270" s="91"/>
      <c r="CD270" s="91"/>
      <c r="CE270" s="91"/>
      <c r="CF270" s="91"/>
      <c r="CG270" s="91"/>
      <c r="CH270" s="91"/>
      <c r="CI270" s="91"/>
      <c r="CJ270" s="91"/>
      <c r="CK270" s="91"/>
      <c r="CL270" s="91"/>
      <c r="CM270" s="91"/>
      <c r="CN270" s="91"/>
    </row>
    <row r="271" spans="2:92" ht="12.75" customHeight="1">
      <c r="B271" s="2124"/>
      <c r="C271" s="262" t="s">
        <v>250</v>
      </c>
      <c r="D271" s="2124"/>
      <c r="F271" s="2323"/>
      <c r="G271" s="2"/>
      <c r="H271" s="2"/>
      <c r="I271" s="2"/>
      <c r="J271" s="2323"/>
      <c r="L271" s="9"/>
      <c r="M271" s="118"/>
      <c r="N271" s="91"/>
      <c r="O271" s="91"/>
      <c r="P271" s="91"/>
      <c r="Q271" s="791"/>
      <c r="R271" s="91"/>
      <c r="S271" s="91"/>
      <c r="T271" s="83"/>
      <c r="U271" s="1438"/>
      <c r="V271" s="1440"/>
      <c r="W271" s="91"/>
      <c r="X271" s="86"/>
      <c r="Y271" s="127"/>
      <c r="Z271" s="91"/>
      <c r="AA271" s="91"/>
      <c r="AB271" s="225"/>
      <c r="AC271" s="663"/>
      <c r="AD271" s="91"/>
      <c r="AE271" s="663"/>
      <c r="AF271" s="87"/>
      <c r="AG271" s="91"/>
      <c r="AH271" s="91"/>
      <c r="AI271" s="663"/>
      <c r="AJ271" s="91"/>
      <c r="AK271" s="91"/>
      <c r="AL271" s="91"/>
      <c r="AM271" s="91"/>
      <c r="AN271" s="91"/>
      <c r="AO271" s="91"/>
      <c r="AP271" s="91"/>
      <c r="AQ271" s="91"/>
      <c r="AR271" s="91"/>
      <c r="AS271" s="91"/>
      <c r="AT271" s="91"/>
      <c r="AU271" s="91"/>
      <c r="AV271" s="91"/>
      <c r="AW271" s="91"/>
      <c r="AX271" s="91"/>
      <c r="AY271" s="91"/>
      <c r="AZ271" s="91"/>
      <c r="BA271" s="91"/>
      <c r="BB271" s="91"/>
      <c r="BC271" s="91"/>
      <c r="BD271" s="91"/>
      <c r="BE271" s="91"/>
      <c r="BF271" s="91"/>
      <c r="BG271" s="91"/>
      <c r="BH271" s="91"/>
      <c r="BI271" s="91"/>
      <c r="BJ271" s="91"/>
      <c r="BK271" s="91"/>
      <c r="BL271" s="91"/>
      <c r="BM271" s="91"/>
      <c r="BN271" s="91"/>
      <c r="BO271" s="91"/>
      <c r="BP271" s="91"/>
      <c r="BQ271" s="91"/>
      <c r="BR271" s="91"/>
      <c r="BS271" s="91"/>
      <c r="BT271" s="91"/>
      <c r="BU271" s="91"/>
      <c r="BV271" s="91"/>
      <c r="BW271" s="91"/>
      <c r="BX271" s="91"/>
      <c r="BY271" s="91"/>
      <c r="BZ271" s="91"/>
      <c r="CA271" s="91"/>
      <c r="CB271" s="91"/>
      <c r="CC271" s="91"/>
      <c r="CD271" s="91"/>
      <c r="CE271" s="91"/>
      <c r="CF271" s="91"/>
      <c r="CG271" s="91"/>
      <c r="CH271" s="91"/>
      <c r="CI271" s="91"/>
      <c r="CJ271" s="91"/>
      <c r="CK271" s="91"/>
      <c r="CL271" s="91"/>
      <c r="CM271" s="91"/>
      <c r="CN271" s="91"/>
    </row>
    <row r="272" spans="2:92" ht="15.75" customHeight="1" thickBot="1">
      <c r="B272" s="2" t="s">
        <v>592</v>
      </c>
      <c r="C272" s="2"/>
      <c r="D272" s="71"/>
      <c r="F272" s="2324" t="s">
        <v>297</v>
      </c>
      <c r="I272" s="72"/>
      <c r="J272" s="2323"/>
      <c r="K272" t="s">
        <v>170</v>
      </c>
      <c r="L272" s="2323"/>
      <c r="M272" s="91"/>
      <c r="N272" s="91"/>
      <c r="O272" s="204"/>
      <c r="P272" s="91"/>
      <c r="Q272" s="91"/>
      <c r="R272" s="91"/>
      <c r="S272" s="100"/>
      <c r="T272" s="91"/>
      <c r="U272" s="91"/>
      <c r="V272" s="91"/>
      <c r="W272" s="91"/>
      <c r="X272" s="86"/>
      <c r="Y272" s="127"/>
      <c r="Z272" s="91"/>
      <c r="AA272" s="91"/>
      <c r="AB272" s="509"/>
      <c r="AC272" s="663"/>
      <c r="AD272" s="91"/>
      <c r="AE272" s="663"/>
      <c r="AF272" s="91"/>
      <c r="AG272" s="663"/>
      <c r="AH272" s="91"/>
      <c r="AI272" s="663"/>
      <c r="AJ272" s="91"/>
      <c r="AK272" s="207"/>
      <c r="AL272" s="302"/>
      <c r="AM272" s="207"/>
      <c r="AN272" s="302"/>
      <c r="AO272" s="91"/>
      <c r="AP272" s="89"/>
      <c r="AQ272" s="204"/>
      <c r="AR272" s="91"/>
      <c r="AS272" s="91"/>
      <c r="AT272" s="91"/>
      <c r="AU272" s="91"/>
      <c r="AV272" s="91"/>
      <c r="AW272" s="91"/>
      <c r="AX272" s="91"/>
      <c r="AY272" s="91"/>
      <c r="AZ272" s="91"/>
      <c r="BA272" s="91"/>
      <c r="BB272" s="91"/>
      <c r="BC272" s="91"/>
      <c r="BD272" s="91"/>
      <c r="BE272" s="91"/>
      <c r="BF272" s="91"/>
      <c r="BG272" s="91"/>
      <c r="BH272" s="91"/>
      <c r="BI272" s="91"/>
      <c r="BJ272" s="91"/>
      <c r="BK272" s="91"/>
      <c r="BL272" s="91"/>
      <c r="BM272" s="91"/>
      <c r="BN272" s="91"/>
      <c r="BO272" s="91"/>
      <c r="BP272" s="91"/>
      <c r="BQ272" s="91"/>
      <c r="BR272" s="91"/>
      <c r="BS272" s="91"/>
      <c r="BT272" s="91"/>
      <c r="BU272" s="91"/>
      <c r="BV272" s="91"/>
      <c r="BW272" s="91"/>
      <c r="BX272" s="91"/>
      <c r="BY272" s="91"/>
      <c r="BZ272" s="91"/>
      <c r="CA272" s="91"/>
      <c r="CB272" s="91"/>
      <c r="CC272" s="91"/>
      <c r="CD272" s="91"/>
      <c r="CE272" s="91"/>
      <c r="CF272" s="91"/>
      <c r="CG272" s="91"/>
      <c r="CH272" s="91"/>
      <c r="CI272" s="91"/>
      <c r="CJ272" s="91"/>
      <c r="CK272" s="91"/>
      <c r="CL272" s="91"/>
      <c r="CM272" s="91"/>
      <c r="CN272" s="91"/>
    </row>
    <row r="273" spans="2:92" ht="13.5" customHeight="1">
      <c r="B273" s="26" t="s">
        <v>1</v>
      </c>
      <c r="C273" s="2260" t="s">
        <v>2</v>
      </c>
      <c r="D273" s="2122" t="s">
        <v>3</v>
      </c>
      <c r="E273" s="75" t="s">
        <v>69</v>
      </c>
      <c r="F273" s="2325"/>
      <c r="G273" s="63"/>
      <c r="H273" s="63"/>
      <c r="I273" s="63"/>
      <c r="J273" s="2325"/>
      <c r="K273" s="63"/>
      <c r="L273" s="2326"/>
      <c r="M273" s="91"/>
      <c r="N273" s="91"/>
      <c r="O273" s="493"/>
      <c r="P273" s="91"/>
      <c r="Q273" s="91"/>
      <c r="R273" s="91"/>
      <c r="S273" s="91"/>
      <c r="T273" s="91"/>
      <c r="U273" s="91"/>
      <c r="V273" s="91"/>
      <c r="W273" s="89"/>
      <c r="X273" s="86"/>
      <c r="Y273" s="127"/>
      <c r="Z273" s="91"/>
      <c r="AA273" s="91"/>
      <c r="AB273" s="97"/>
      <c r="AC273" s="662"/>
      <c r="AD273" s="91"/>
      <c r="AE273" s="543"/>
      <c r="AF273" s="506"/>
      <c r="AG273" s="663"/>
      <c r="AH273" s="91"/>
      <c r="AI273" s="663"/>
      <c r="AJ273" s="87"/>
      <c r="AK273" s="86"/>
      <c r="AL273" s="127"/>
      <c r="AM273" s="670"/>
      <c r="AN273" s="301"/>
      <c r="AO273" s="91"/>
      <c r="AP273" s="91"/>
      <c r="AQ273" s="91"/>
      <c r="AR273" s="91"/>
      <c r="AS273" s="91"/>
      <c r="AT273" s="91"/>
      <c r="AU273" s="91"/>
      <c r="AV273" s="91"/>
      <c r="AW273" s="91"/>
      <c r="AX273" s="91"/>
      <c r="AY273" s="91"/>
      <c r="AZ273" s="91"/>
      <c r="BA273" s="91"/>
      <c r="BB273" s="91"/>
      <c r="BC273" s="91"/>
      <c r="BD273" s="91"/>
      <c r="BE273" s="91"/>
      <c r="BF273" s="91"/>
      <c r="BG273" s="91"/>
      <c r="BH273" s="91"/>
      <c r="BI273" s="91"/>
      <c r="BJ273" s="91"/>
      <c r="BK273" s="91"/>
      <c r="BL273" s="91"/>
      <c r="BM273" s="91"/>
      <c r="BN273" s="91"/>
      <c r="BO273" s="91"/>
      <c r="BP273" s="91"/>
      <c r="BQ273" s="91"/>
      <c r="BR273" s="91"/>
      <c r="BS273" s="91"/>
      <c r="BT273" s="91"/>
      <c r="BU273" s="91"/>
      <c r="BV273" s="91"/>
      <c r="BW273" s="91"/>
      <c r="BX273" s="91"/>
      <c r="BY273" s="91"/>
      <c r="BZ273" s="91"/>
      <c r="CA273" s="91"/>
      <c r="CB273" s="91"/>
      <c r="CC273" s="91"/>
      <c r="CD273" s="91"/>
      <c r="CE273" s="91"/>
      <c r="CF273" s="91"/>
      <c r="CG273" s="91"/>
      <c r="CH273" s="91"/>
      <c r="CI273" s="91"/>
      <c r="CJ273" s="91"/>
      <c r="CK273" s="91"/>
      <c r="CL273" s="91"/>
      <c r="CM273" s="91"/>
      <c r="CN273" s="91"/>
    </row>
    <row r="274" spans="2:92" ht="15.75" thickBot="1">
      <c r="B274" s="1533" t="s">
        <v>4</v>
      </c>
      <c r="C274" s="2484"/>
      <c r="D274" s="2485" t="s">
        <v>70</v>
      </c>
      <c r="E274" s="50"/>
      <c r="F274" s="2327"/>
      <c r="G274" s="29"/>
      <c r="H274" s="29"/>
      <c r="I274" s="29"/>
      <c r="J274" s="2327"/>
      <c r="K274" s="29"/>
      <c r="L274" s="68"/>
      <c r="M274" s="209"/>
      <c r="N274" s="164"/>
      <c r="O274" s="91"/>
      <c r="P274" s="91"/>
      <c r="Q274" s="91"/>
      <c r="R274" s="91"/>
      <c r="S274" s="91"/>
      <c r="T274" s="91"/>
      <c r="U274" s="91"/>
      <c r="V274" s="91"/>
      <c r="W274" s="87"/>
      <c r="X274" s="90"/>
      <c r="Y274" s="127"/>
      <c r="Z274" s="91"/>
      <c r="AA274" s="91"/>
      <c r="AB274" s="97"/>
      <c r="AC274" s="91"/>
      <c r="AD274" s="114"/>
      <c r="AE274" s="91"/>
      <c r="AF274" s="114"/>
      <c r="AG274" s="663"/>
      <c r="AH274" s="86"/>
      <c r="AI274" s="663"/>
      <c r="AJ274" s="87"/>
      <c r="AK274" s="86"/>
      <c r="AL274" s="127"/>
      <c r="AM274" s="164"/>
      <c r="AN274" s="301"/>
      <c r="AO274" s="91"/>
      <c r="AP274" s="91"/>
      <c r="AQ274" s="91"/>
      <c r="AR274" s="148"/>
      <c r="AS274" s="284"/>
      <c r="AT274" s="91"/>
      <c r="AU274" s="91"/>
      <c r="AV274" s="91"/>
      <c r="AW274" s="91"/>
      <c r="AX274" s="91"/>
      <c r="AY274" s="91"/>
      <c r="AZ274" s="91"/>
      <c r="BA274" s="91"/>
      <c r="BB274" s="91"/>
      <c r="BC274" s="91"/>
      <c r="BD274" s="91"/>
      <c r="BE274" s="91"/>
      <c r="BF274" s="91"/>
      <c r="BG274" s="91"/>
      <c r="BH274" s="91"/>
      <c r="BI274" s="91"/>
      <c r="BJ274" s="91"/>
      <c r="BK274" s="91"/>
      <c r="BL274" s="91"/>
      <c r="BM274" s="91"/>
      <c r="BN274" s="91"/>
      <c r="BO274" s="91"/>
      <c r="BP274" s="91"/>
      <c r="BQ274" s="91"/>
      <c r="BR274" s="91"/>
      <c r="BS274" s="91"/>
      <c r="BT274" s="91"/>
      <c r="BU274" s="91"/>
      <c r="BV274" s="91"/>
      <c r="BW274" s="91"/>
      <c r="BX274" s="91"/>
      <c r="BY274" s="91"/>
      <c r="BZ274" s="91"/>
      <c r="CA274" s="91"/>
      <c r="CB274" s="91"/>
      <c r="CC274" s="91"/>
      <c r="CD274" s="91"/>
      <c r="CE274" s="91"/>
      <c r="CF274" s="91"/>
      <c r="CG274" s="91"/>
      <c r="CH274" s="91"/>
      <c r="CI274" s="91"/>
      <c r="CJ274" s="91"/>
      <c r="CK274" s="91"/>
      <c r="CL274" s="91"/>
      <c r="CM274" s="91"/>
      <c r="CN274" s="91"/>
    </row>
    <row r="275" spans="2:92" ht="16.5" thickBot="1">
      <c r="B275" s="2359" t="s">
        <v>287</v>
      </c>
      <c r="C275" s="2360"/>
      <c r="D275" s="2361"/>
      <c r="E275" s="226" t="s">
        <v>223</v>
      </c>
      <c r="F275" s="2302"/>
      <c r="G275" s="38"/>
      <c r="H275" s="45"/>
      <c r="I275" s="2486" t="s">
        <v>179</v>
      </c>
      <c r="J275" s="2336"/>
      <c r="K275" s="2487" t="s">
        <v>605</v>
      </c>
      <c r="L275" s="2488"/>
      <c r="M275" s="127"/>
      <c r="N275" s="91"/>
      <c r="O275" s="1435"/>
      <c r="P275" s="91"/>
      <c r="Q275" s="91"/>
      <c r="R275" s="87"/>
      <c r="S275" s="1444"/>
      <c r="T275" s="1444"/>
      <c r="U275" s="1439"/>
      <c r="V275" s="91"/>
      <c r="W275" s="1444"/>
      <c r="X275" s="1444"/>
      <c r="Y275" s="1439"/>
      <c r="Z275" s="91"/>
      <c r="AA275" s="91"/>
      <c r="AB275" s="97"/>
      <c r="AC275" s="663"/>
      <c r="AD275" s="114"/>
      <c r="AE275" s="91"/>
      <c r="AF275" s="114"/>
      <c r="AG275" s="663"/>
      <c r="AH275" s="86"/>
      <c r="AI275" s="663"/>
      <c r="AJ275" s="87"/>
      <c r="AK275" s="86"/>
      <c r="AL275" s="127"/>
      <c r="AM275" s="164"/>
      <c r="AN275" s="301"/>
      <c r="AO275" s="91"/>
      <c r="AP275" s="91"/>
      <c r="AQ275" s="91"/>
      <c r="AR275" s="91"/>
      <c r="AS275" s="249"/>
      <c r="AT275" s="207"/>
      <c r="AU275" s="209"/>
      <c r="AV275" s="91"/>
      <c r="AW275" s="91"/>
      <c r="AX275" s="91"/>
      <c r="AY275" s="91"/>
      <c r="AZ275" s="91"/>
      <c r="BA275" s="91"/>
      <c r="BB275" s="91"/>
      <c r="BC275" s="91"/>
      <c r="BD275" s="91"/>
      <c r="BE275" s="91"/>
      <c r="BF275" s="91"/>
      <c r="BG275" s="91"/>
      <c r="BH275" s="91"/>
      <c r="BI275" s="91"/>
      <c r="BJ275" s="91"/>
      <c r="BK275" s="91"/>
      <c r="BL275" s="91"/>
      <c r="BM275" s="91"/>
      <c r="BN275" s="91"/>
      <c r="BO275" s="91"/>
      <c r="BP275" s="91"/>
      <c r="BQ275" s="91"/>
      <c r="BR275" s="91"/>
      <c r="BS275" s="91"/>
      <c r="BT275" s="91"/>
      <c r="BU275" s="91"/>
      <c r="BV275" s="91"/>
      <c r="BW275" s="91"/>
      <c r="BX275" s="91"/>
      <c r="BY275" s="91"/>
      <c r="BZ275" s="91"/>
      <c r="CA275" s="91"/>
      <c r="CB275" s="91"/>
      <c r="CC275" s="91"/>
      <c r="CD275" s="91"/>
      <c r="CE275" s="91"/>
      <c r="CF275" s="91"/>
      <c r="CG275" s="91"/>
      <c r="CH275" s="91"/>
      <c r="CI275" s="91"/>
      <c r="CJ275" s="91"/>
      <c r="CK275" s="91"/>
      <c r="CL275" s="91"/>
      <c r="CM275" s="91"/>
      <c r="CN275" s="91"/>
    </row>
    <row r="276" spans="2:92" ht="14.25" customHeight="1" thickBot="1">
      <c r="B276" s="2213"/>
      <c r="C276" s="2489" t="s">
        <v>172</v>
      </c>
      <c r="D276" s="2147"/>
      <c r="E276" s="789" t="s">
        <v>118</v>
      </c>
      <c r="F276" s="2296" t="s">
        <v>119</v>
      </c>
      <c r="G276" s="221" t="s">
        <v>118</v>
      </c>
      <c r="H276" s="2157" t="s">
        <v>119</v>
      </c>
      <c r="I276" s="169" t="s">
        <v>118</v>
      </c>
      <c r="J276" s="2296" t="s">
        <v>119</v>
      </c>
      <c r="K276" s="2411" t="s">
        <v>604</v>
      </c>
      <c r="L276" s="2490"/>
      <c r="M276" s="127"/>
      <c r="N276" s="91"/>
      <c r="O276" s="1444"/>
      <c r="P276" s="1444"/>
      <c r="Q276" s="1439"/>
      <c r="R276" s="91"/>
      <c r="S276" s="114"/>
      <c r="T276" s="164"/>
      <c r="U276" s="663"/>
      <c r="V276" s="91"/>
      <c r="W276" s="106"/>
      <c r="X276" s="1444"/>
      <c r="Y276" s="1439"/>
      <c r="Z276" s="91"/>
      <c r="AA276" s="91"/>
      <c r="AB276" s="97"/>
      <c r="AC276" s="662"/>
      <c r="AD276" s="114"/>
      <c r="AE276" s="91"/>
      <c r="AF276" s="114"/>
      <c r="AG276" s="91"/>
      <c r="AH276" s="89"/>
      <c r="AI276" s="663"/>
      <c r="AJ276" s="89"/>
      <c r="AK276" s="86"/>
      <c r="AL276" s="127"/>
      <c r="AM276" s="164"/>
      <c r="AN276" s="301"/>
      <c r="AO276" s="91"/>
      <c r="AP276" s="91"/>
      <c r="AQ276" s="91"/>
      <c r="AR276" s="91"/>
      <c r="AS276" s="87"/>
      <c r="AT276" s="86"/>
      <c r="AU276" s="129"/>
      <c r="AV276" s="91"/>
      <c r="AW276" s="91"/>
      <c r="AX276" s="91"/>
      <c r="AY276" s="91"/>
      <c r="AZ276" s="91"/>
      <c r="BA276" s="91"/>
      <c r="BB276" s="91"/>
      <c r="BC276" s="91"/>
      <c r="BD276" s="91"/>
      <c r="BE276" s="91"/>
      <c r="BF276" s="91"/>
      <c r="BG276" s="91"/>
      <c r="BH276" s="91"/>
      <c r="BI276" s="91"/>
      <c r="BJ276" s="91"/>
      <c r="BK276" s="91"/>
      <c r="BL276" s="91"/>
      <c r="BM276" s="91"/>
      <c r="BN276" s="91"/>
      <c r="BO276" s="91"/>
      <c r="BP276" s="91"/>
      <c r="BQ276" s="91"/>
      <c r="BR276" s="91"/>
      <c r="BS276" s="91"/>
      <c r="BT276" s="91"/>
      <c r="BU276" s="91"/>
      <c r="BV276" s="91"/>
      <c r="BW276" s="91"/>
      <c r="BX276" s="91"/>
      <c r="BY276" s="91"/>
      <c r="BZ276" s="91"/>
      <c r="CA276" s="91"/>
      <c r="CB276" s="91"/>
      <c r="CC276" s="91"/>
      <c r="CD276" s="91"/>
      <c r="CE276" s="91"/>
      <c r="CF276" s="91"/>
      <c r="CG276" s="91"/>
      <c r="CH276" s="91"/>
      <c r="CI276" s="91"/>
      <c r="CJ276" s="91"/>
      <c r="CK276" s="91"/>
      <c r="CL276" s="91"/>
      <c r="CM276" s="91"/>
      <c r="CN276" s="91"/>
    </row>
    <row r="277" spans="2:92" ht="15.75" thickBot="1">
      <c r="B277" s="1982" t="s">
        <v>673</v>
      </c>
      <c r="C277" s="2181" t="s">
        <v>223</v>
      </c>
      <c r="D277" s="1830">
        <v>120</v>
      </c>
      <c r="E277" s="78" t="s">
        <v>71</v>
      </c>
      <c r="F277" s="2339">
        <v>117.1</v>
      </c>
      <c r="G277" s="2299" t="s">
        <v>219</v>
      </c>
      <c r="H277" s="2491">
        <v>2.7</v>
      </c>
      <c r="I277" s="200" t="s">
        <v>609</v>
      </c>
      <c r="J277" s="2141">
        <v>3.6</v>
      </c>
      <c r="K277" s="202" t="s">
        <v>118</v>
      </c>
      <c r="L277" s="2368" t="s">
        <v>119</v>
      </c>
      <c r="M277" s="127"/>
      <c r="N277" s="1523"/>
      <c r="O277" s="114"/>
      <c r="P277" s="164"/>
      <c r="Q277" s="663"/>
      <c r="R277" s="91"/>
      <c r="S277" s="114"/>
      <c r="T277" s="164"/>
      <c r="U277" s="663"/>
      <c r="V277" s="91"/>
      <c r="W277" s="114"/>
      <c r="X277" s="1447"/>
      <c r="Y277" s="663"/>
      <c r="Z277" s="91"/>
      <c r="AA277" s="91"/>
      <c r="AB277" s="1445"/>
      <c r="AC277" s="665"/>
      <c r="AD277" s="114"/>
      <c r="AE277" s="663"/>
      <c r="AF277" s="114"/>
      <c r="AG277" s="91"/>
      <c r="AH277" s="89"/>
      <c r="AI277" s="663"/>
      <c r="AJ277" s="87"/>
      <c r="AK277" s="90"/>
      <c r="AL277" s="127"/>
      <c r="AM277" s="164"/>
      <c r="AN277" s="301"/>
      <c r="AO277" s="91"/>
      <c r="AP277" s="91"/>
      <c r="AQ277" s="91"/>
      <c r="AR277" s="91"/>
      <c r="AS277" s="87"/>
      <c r="AT277" s="86"/>
      <c r="AU277" s="129"/>
      <c r="AV277" s="91"/>
      <c r="AW277" s="91"/>
      <c r="AX277" s="91"/>
      <c r="AY277" s="91"/>
      <c r="AZ277" s="91"/>
      <c r="BA277" s="91"/>
      <c r="BB277" s="91"/>
      <c r="BC277" s="91"/>
      <c r="BD277" s="91"/>
      <c r="BE277" s="91"/>
      <c r="BF277" s="91"/>
      <c r="BG277" s="91"/>
      <c r="BH277" s="91"/>
      <c r="BI277" s="91"/>
      <c r="BJ277" s="91"/>
      <c r="BK277" s="91"/>
      <c r="BL277" s="91"/>
      <c r="BM277" s="91"/>
      <c r="BN277" s="91"/>
      <c r="BO277" s="91"/>
      <c r="BP277" s="91"/>
      <c r="BQ277" s="91"/>
      <c r="BR277" s="91"/>
      <c r="BS277" s="91"/>
      <c r="BT277" s="91"/>
      <c r="BU277" s="91"/>
      <c r="BV277" s="91"/>
      <c r="BW277" s="91"/>
      <c r="BX277" s="91"/>
      <c r="BY277" s="91"/>
      <c r="BZ277" s="91"/>
      <c r="CA277" s="91"/>
      <c r="CB277" s="91"/>
      <c r="CC277" s="91"/>
      <c r="CD277" s="91"/>
      <c r="CE277" s="91"/>
      <c r="CF277" s="91"/>
      <c r="CG277" s="91"/>
      <c r="CH277" s="91"/>
      <c r="CI277" s="91"/>
      <c r="CJ277" s="91"/>
      <c r="CK277" s="91"/>
      <c r="CL277" s="91"/>
      <c r="CM277" s="91"/>
      <c r="CN277" s="91"/>
    </row>
    <row r="278" spans="2:92">
      <c r="B278" s="2492" t="s">
        <v>451</v>
      </c>
      <c r="C278" s="2181" t="s">
        <v>605</v>
      </c>
      <c r="D278" s="2177">
        <v>190</v>
      </c>
      <c r="E278" s="1833" t="s">
        <v>63</v>
      </c>
      <c r="F278" s="2346">
        <v>0.64</v>
      </c>
      <c r="G278" s="1813" t="s">
        <v>99</v>
      </c>
      <c r="H278" s="2298">
        <v>6.2</v>
      </c>
      <c r="I278" s="1803" t="s">
        <v>60</v>
      </c>
      <c r="J278" s="1870">
        <v>10</v>
      </c>
      <c r="K278" s="77" t="s">
        <v>121</v>
      </c>
      <c r="L278" s="2141">
        <v>46.67</v>
      </c>
      <c r="M278" s="127"/>
      <c r="N278" s="91"/>
      <c r="O278" s="114"/>
      <c r="P278" s="164"/>
      <c r="Q278" s="1450"/>
      <c r="R278" s="91"/>
      <c r="S278" s="114"/>
      <c r="T278" s="558"/>
      <c r="U278" s="666"/>
      <c r="V278" s="91"/>
      <c r="W278" s="87"/>
      <c r="X278" s="106"/>
      <c r="Y278" s="89"/>
      <c r="Z278" s="91"/>
      <c r="AA278" s="91"/>
      <c r="AB278" s="1445"/>
      <c r="AC278" s="1446"/>
      <c r="AD278" s="114"/>
      <c r="AE278" s="91"/>
      <c r="AF278" s="114"/>
      <c r="AG278" s="91"/>
      <c r="AH278" s="89"/>
      <c r="AI278" s="663"/>
      <c r="AJ278" s="87"/>
      <c r="AK278" s="86"/>
      <c r="AL278" s="127"/>
      <c r="AM278" s="164"/>
      <c r="AN278" s="301"/>
      <c r="AO278" s="91"/>
      <c r="AP278" s="91"/>
      <c r="AQ278" s="91"/>
      <c r="AR278" s="91"/>
      <c r="AS278" s="87"/>
      <c r="AT278" s="86"/>
      <c r="AU278" s="129"/>
      <c r="AV278" s="91"/>
      <c r="AW278" s="91"/>
      <c r="AX278" s="91"/>
      <c r="AY278" s="91"/>
      <c r="AZ278" s="91"/>
      <c r="BA278" s="91"/>
      <c r="BB278" s="91"/>
      <c r="BC278" s="91"/>
      <c r="BD278" s="91"/>
      <c r="BE278" s="91"/>
      <c r="BF278" s="91"/>
      <c r="BG278" s="91"/>
      <c r="BH278" s="91"/>
      <c r="BI278" s="91"/>
      <c r="BJ278" s="91"/>
      <c r="BK278" s="91"/>
      <c r="BL278" s="91"/>
      <c r="BM278" s="91"/>
      <c r="BN278" s="91"/>
      <c r="BO278" s="91"/>
      <c r="BP278" s="91"/>
      <c r="BQ278" s="91"/>
      <c r="BR278" s="91"/>
      <c r="BS278" s="91"/>
      <c r="BT278" s="91"/>
      <c r="BU278" s="91"/>
      <c r="BV278" s="91"/>
      <c r="BW278" s="91"/>
      <c r="BX278" s="91"/>
      <c r="BY278" s="91"/>
      <c r="BZ278" s="91"/>
      <c r="CA278" s="91"/>
      <c r="CB278" s="91"/>
      <c r="CC278" s="91"/>
      <c r="CD278" s="91"/>
      <c r="CE278" s="91"/>
      <c r="CF278" s="91"/>
      <c r="CG278" s="91"/>
      <c r="CH278" s="91"/>
      <c r="CI278" s="91"/>
      <c r="CJ278" s="91"/>
      <c r="CK278" s="91"/>
      <c r="CL278" s="91"/>
      <c r="CM278" s="91"/>
      <c r="CN278" s="91"/>
    </row>
    <row r="279" spans="2:92">
      <c r="B279" s="297"/>
      <c r="C279" s="2493" t="s">
        <v>604</v>
      </c>
      <c r="D279" s="1838"/>
      <c r="E279" s="1803" t="s">
        <v>80</v>
      </c>
      <c r="F279" s="2341">
        <v>4.6399999999999997</v>
      </c>
      <c r="G279" s="1813" t="s">
        <v>230</v>
      </c>
      <c r="H279" s="2341">
        <v>9.94</v>
      </c>
      <c r="I279" s="281" t="s">
        <v>81</v>
      </c>
      <c r="J279" s="2285">
        <v>200</v>
      </c>
      <c r="K279" s="1810" t="s">
        <v>83</v>
      </c>
      <c r="L279" s="2224">
        <v>2.67</v>
      </c>
      <c r="M279" s="127"/>
      <c r="N279" s="91"/>
      <c r="O279" s="114"/>
      <c r="P279" s="164"/>
      <c r="Q279" s="663"/>
      <c r="R279" s="91"/>
      <c r="S279" s="114"/>
      <c r="T279" s="164"/>
      <c r="U279" s="1453"/>
      <c r="V279" s="91"/>
      <c r="W279" s="92"/>
      <c r="X279" s="106"/>
      <c r="Y279" s="663"/>
      <c r="Z279" s="91"/>
      <c r="AA279" s="91"/>
      <c r="AB279" s="97"/>
      <c r="AC279" s="91"/>
      <c r="AD279" s="87"/>
      <c r="AE279" s="91"/>
      <c r="AF279" s="114"/>
      <c r="AG279" s="91"/>
      <c r="AH279" s="89"/>
      <c r="AI279" s="663"/>
      <c r="AJ279" s="87"/>
      <c r="AK279" s="86"/>
      <c r="AL279" s="127"/>
      <c r="AM279" s="164"/>
      <c r="AN279" s="301"/>
      <c r="AO279" s="91"/>
      <c r="AP279" s="91"/>
      <c r="AQ279" s="91"/>
      <c r="AR279" s="91"/>
      <c r="AS279" s="87"/>
      <c r="AT279" s="86"/>
      <c r="AU279" s="129"/>
      <c r="AV279" s="91"/>
      <c r="AW279" s="91"/>
      <c r="AX279" s="91"/>
      <c r="AY279" s="91"/>
      <c r="AZ279" s="91"/>
      <c r="BA279" s="91"/>
      <c r="BB279" s="91"/>
      <c r="BC279" s="91"/>
      <c r="BD279" s="91"/>
      <c r="BE279" s="91"/>
      <c r="BF279" s="91"/>
      <c r="BG279" s="91"/>
      <c r="BH279" s="91"/>
      <c r="BI279" s="91"/>
      <c r="BJ279" s="91"/>
      <c r="BK279" s="91"/>
      <c r="BL279" s="91"/>
      <c r="BM279" s="91"/>
      <c r="BN279" s="91"/>
      <c r="BO279" s="91"/>
      <c r="BP279" s="91"/>
      <c r="BQ279" s="91"/>
      <c r="BR279" s="91"/>
      <c r="BS279" s="91"/>
      <c r="BT279" s="91"/>
      <c r="BU279" s="91"/>
      <c r="BV279" s="91"/>
      <c r="BW279" s="91"/>
      <c r="BX279" s="91"/>
      <c r="BY279" s="91"/>
      <c r="BZ279" s="91"/>
      <c r="CA279" s="91"/>
      <c r="CB279" s="91"/>
      <c r="CC279" s="91"/>
      <c r="CD279" s="91"/>
      <c r="CE279" s="91"/>
      <c r="CF279" s="91"/>
      <c r="CG279" s="91"/>
      <c r="CH279" s="91"/>
      <c r="CI279" s="91"/>
      <c r="CJ279" s="91"/>
      <c r="CK279" s="91"/>
      <c r="CL279" s="91"/>
      <c r="CM279" s="91"/>
      <c r="CN279" s="91"/>
    </row>
    <row r="280" spans="2:92">
      <c r="B280" s="2167" t="s">
        <v>441</v>
      </c>
      <c r="C280" s="1990" t="s">
        <v>179</v>
      </c>
      <c r="D280" s="1830">
        <v>200</v>
      </c>
      <c r="E280" s="1810" t="s">
        <v>290</v>
      </c>
      <c r="F280" s="2376">
        <v>22.68</v>
      </c>
      <c r="G280" s="2299" t="s">
        <v>294</v>
      </c>
      <c r="H280" s="2314">
        <v>7.032</v>
      </c>
      <c r="I280" s="1810" t="s">
        <v>82</v>
      </c>
      <c r="J280" s="2224">
        <v>10</v>
      </c>
      <c r="K280" s="289" t="s">
        <v>294</v>
      </c>
      <c r="L280" s="2224">
        <v>26.7</v>
      </c>
      <c r="M280" s="127"/>
      <c r="N280" s="164"/>
      <c r="O280" s="114"/>
      <c r="P280" s="164"/>
      <c r="Q280" s="663"/>
      <c r="R280" s="91"/>
      <c r="S280" s="114"/>
      <c r="T280" s="164"/>
      <c r="U280" s="663"/>
      <c r="V280" s="91"/>
      <c r="W280" s="89"/>
      <c r="X280" s="106"/>
      <c r="Y280" s="663"/>
      <c r="Z280" s="91"/>
      <c r="AA280" s="91"/>
      <c r="AB280" s="1445"/>
      <c r="AC280" s="665"/>
      <c r="AD280" s="114"/>
      <c r="AE280" s="91"/>
      <c r="AF280" s="114"/>
      <c r="AG280" s="91"/>
      <c r="AH280" s="89"/>
      <c r="AI280" s="663"/>
      <c r="AJ280" s="97"/>
      <c r="AK280" s="98"/>
      <c r="AL280" s="301"/>
      <c r="AM280" s="164"/>
      <c r="AN280" s="301"/>
      <c r="AO280" s="91"/>
      <c r="AP280" s="91"/>
      <c r="AQ280" s="91"/>
      <c r="AR280" s="91"/>
      <c r="AS280" s="92"/>
      <c r="AT280" s="95"/>
      <c r="AU280" s="237"/>
      <c r="AV280" s="91"/>
      <c r="AW280" s="91"/>
      <c r="AX280" s="91"/>
      <c r="AY280" s="91"/>
      <c r="AZ280" s="91"/>
      <c r="BA280" s="91"/>
      <c r="BB280" s="91"/>
      <c r="BC280" s="91"/>
      <c r="BD280" s="91"/>
      <c r="BE280" s="91"/>
      <c r="BF280" s="91"/>
      <c r="BG280" s="91"/>
      <c r="BH280" s="91"/>
      <c r="BI280" s="91"/>
      <c r="BJ280" s="91"/>
      <c r="BK280" s="91"/>
      <c r="BL280" s="91"/>
      <c r="BM280" s="91"/>
      <c r="BN280" s="91"/>
      <c r="BO280" s="91"/>
      <c r="BP280" s="91"/>
      <c r="BQ280" s="91"/>
      <c r="BR280" s="91"/>
      <c r="BS280" s="91"/>
      <c r="BT280" s="91"/>
      <c r="BU280" s="91"/>
      <c r="BV280" s="91"/>
      <c r="BW280" s="91"/>
      <c r="BX280" s="91"/>
      <c r="BY280" s="91"/>
      <c r="BZ280" s="91"/>
      <c r="CA280" s="91"/>
      <c r="CB280" s="91"/>
      <c r="CC280" s="91"/>
      <c r="CD280" s="91"/>
      <c r="CE280" s="91"/>
      <c r="CF280" s="91"/>
      <c r="CG280" s="91"/>
      <c r="CH280" s="91"/>
      <c r="CI280" s="91"/>
      <c r="CJ280" s="91"/>
      <c r="CK280" s="91"/>
      <c r="CL280" s="91"/>
      <c r="CM280" s="91"/>
      <c r="CN280" s="91"/>
    </row>
    <row r="281" spans="2:92">
      <c r="B281" s="2167" t="s">
        <v>8</v>
      </c>
      <c r="C281" s="1990" t="s">
        <v>9</v>
      </c>
      <c r="D281" s="1809">
        <v>50</v>
      </c>
      <c r="E281" s="1803" t="s">
        <v>218</v>
      </c>
      <c r="F281" s="2341">
        <v>3.24</v>
      </c>
      <c r="G281" s="1814" t="s">
        <v>214</v>
      </c>
      <c r="H281" s="1870">
        <v>10</v>
      </c>
      <c r="I281" s="55"/>
      <c r="J281" s="66"/>
      <c r="K281" s="1803" t="s">
        <v>81</v>
      </c>
      <c r="L281" s="2494">
        <v>33.4</v>
      </c>
      <c r="M281" s="127"/>
      <c r="N281" s="91"/>
      <c r="O281" s="87"/>
      <c r="P281" s="164"/>
      <c r="Q281" s="663"/>
      <c r="R281" s="91"/>
      <c r="S281" s="114"/>
      <c r="T281" s="164"/>
      <c r="U281" s="663"/>
      <c r="V281" s="91"/>
      <c r="W281" s="87"/>
      <c r="X281" s="106"/>
      <c r="Y281" s="91"/>
      <c r="Z281" s="91"/>
      <c r="AA281" s="91"/>
      <c r="AB281" s="1445"/>
      <c r="AC281" s="665"/>
      <c r="AD281" s="114"/>
      <c r="AE281" s="91"/>
      <c r="AF281" s="114"/>
      <c r="AG281" s="91"/>
      <c r="AH281" s="87"/>
      <c r="AI281" s="663"/>
      <c r="AJ281" s="97"/>
      <c r="AK281" s="98"/>
      <c r="AL281" s="301"/>
      <c r="AM281" s="1448"/>
      <c r="AN281" s="301"/>
      <c r="AO281" s="91"/>
      <c r="AP281" s="91"/>
      <c r="AQ281" s="91"/>
      <c r="AR281" s="91"/>
      <c r="AS281" s="87"/>
      <c r="AT281" s="93"/>
      <c r="AU281" s="128"/>
      <c r="AV281" s="91"/>
      <c r="AW281" s="91"/>
      <c r="AX281" s="91"/>
      <c r="AY281" s="91"/>
      <c r="AZ281" s="91"/>
      <c r="BA281" s="91"/>
      <c r="BB281" s="91"/>
      <c r="BC281" s="91"/>
      <c r="BD281" s="91"/>
      <c r="BE281" s="91"/>
      <c r="BF281" s="91"/>
      <c r="BG281" s="91"/>
      <c r="BH281" s="91"/>
      <c r="BI281" s="91"/>
      <c r="BJ281" s="91"/>
      <c r="BK281" s="91"/>
      <c r="BL281" s="91"/>
      <c r="BM281" s="91"/>
      <c r="BN281" s="91"/>
      <c r="BO281" s="91"/>
      <c r="BP281" s="91"/>
      <c r="BQ281" s="91"/>
      <c r="BR281" s="91"/>
      <c r="BS281" s="91"/>
      <c r="BT281" s="91"/>
      <c r="BU281" s="91"/>
      <c r="BV281" s="91"/>
      <c r="BW281" s="91"/>
      <c r="BX281" s="91"/>
      <c r="BY281" s="91"/>
      <c r="BZ281" s="91"/>
      <c r="CA281" s="91"/>
      <c r="CB281" s="91"/>
      <c r="CC281" s="91"/>
      <c r="CD281" s="91"/>
      <c r="CE281" s="91"/>
      <c r="CF281" s="91"/>
      <c r="CG281" s="91"/>
      <c r="CH281" s="91"/>
      <c r="CI281" s="91"/>
      <c r="CJ281" s="91"/>
      <c r="CK281" s="91"/>
      <c r="CL281" s="91"/>
      <c r="CM281" s="91"/>
      <c r="CN281" s="91"/>
    </row>
    <row r="282" spans="2:92" ht="15.75">
      <c r="B282" s="2167" t="s">
        <v>8</v>
      </c>
      <c r="C282" s="1814" t="s">
        <v>395</v>
      </c>
      <c r="D282" s="1809">
        <v>40</v>
      </c>
      <c r="E282" s="1810" t="s">
        <v>74</v>
      </c>
      <c r="F282" s="2319">
        <v>14.15</v>
      </c>
      <c r="G282" s="2395"/>
      <c r="I282" s="55"/>
      <c r="J282" s="66"/>
      <c r="K282" s="1803" t="s">
        <v>218</v>
      </c>
      <c r="L282" s="1870">
        <v>4</v>
      </c>
      <c r="M282" s="127"/>
      <c r="N282" s="91"/>
      <c r="O282" s="114"/>
      <c r="P282" s="164"/>
      <c r="Q282" s="663"/>
      <c r="R282" s="91"/>
      <c r="S282" s="114"/>
      <c r="T282" s="164"/>
      <c r="U282" s="663"/>
      <c r="V282" s="91"/>
      <c r="W282" s="87"/>
      <c r="X282" s="106"/>
      <c r="Y282" s="91"/>
      <c r="Z282" s="91"/>
      <c r="AA282" s="91"/>
      <c r="AB282" s="1445"/>
      <c r="AC282" s="1466"/>
      <c r="AD282" s="206"/>
      <c r="AE282" s="663"/>
      <c r="AF282" s="114"/>
      <c r="AG282" s="663"/>
      <c r="AH282" s="87"/>
      <c r="AI282" s="663"/>
      <c r="AJ282" s="87"/>
      <c r="AK282" s="176"/>
      <c r="AL282" s="220"/>
      <c r="AM282" s="164"/>
      <c r="AN282" s="301"/>
      <c r="AO282" s="91"/>
      <c r="AP282" s="91"/>
      <c r="AQ282" s="91"/>
      <c r="AR282" s="91"/>
      <c r="AS282" s="87"/>
      <c r="AT282" s="86"/>
      <c r="AU282" s="129"/>
      <c r="AV282" s="91"/>
      <c r="AW282" s="91"/>
      <c r="AX282" s="91"/>
      <c r="AY282" s="91"/>
      <c r="AZ282" s="91"/>
      <c r="BA282" s="91"/>
      <c r="BB282" s="91"/>
      <c r="BC282" s="91"/>
      <c r="BD282" s="91"/>
      <c r="BE282" s="91"/>
      <c r="BF282" s="91"/>
      <c r="BG282" s="91"/>
      <c r="BH282" s="91"/>
      <c r="BI282" s="91"/>
      <c r="BJ282" s="91"/>
      <c r="BK282" s="91"/>
      <c r="BL282" s="91"/>
      <c r="BM282" s="91"/>
      <c r="BN282" s="91"/>
      <c r="BO282" s="91"/>
      <c r="BP282" s="91"/>
      <c r="BQ282" s="91"/>
      <c r="BR282" s="91"/>
      <c r="BS282" s="91"/>
      <c r="BT282" s="91"/>
      <c r="BU282" s="91"/>
      <c r="BV282" s="91"/>
      <c r="BW282" s="91"/>
      <c r="BX282" s="91"/>
      <c r="BY282" s="91"/>
      <c r="BZ282" s="91"/>
      <c r="CA282" s="91"/>
      <c r="CB282" s="91"/>
      <c r="CC282" s="91"/>
      <c r="CD282" s="91"/>
      <c r="CE282" s="91"/>
      <c r="CF282" s="91"/>
      <c r="CG282" s="91"/>
      <c r="CH282" s="91"/>
      <c r="CI282" s="91"/>
      <c r="CJ282" s="91"/>
      <c r="CK282" s="91"/>
      <c r="CL282" s="91"/>
      <c r="CM282" s="91"/>
      <c r="CN282" s="91"/>
    </row>
    <row r="283" spans="2:92" ht="16.5" thickBot="1">
      <c r="B283" s="767" t="s">
        <v>425</v>
      </c>
      <c r="C283" s="2495"/>
      <c r="D283" s="2306">
        <f>SUM(D277:D282)</f>
        <v>600</v>
      </c>
      <c r="G283" s="309"/>
      <c r="I283" s="55"/>
      <c r="J283" s="66"/>
      <c r="K283" s="289" t="s">
        <v>83</v>
      </c>
      <c r="L283" s="2285">
        <v>10</v>
      </c>
      <c r="M283" s="128"/>
      <c r="N283" s="91"/>
      <c r="O283" s="114"/>
      <c r="P283" s="164"/>
      <c r="Q283" s="663"/>
      <c r="R283" s="91"/>
      <c r="S283" s="91"/>
      <c r="T283" s="164"/>
      <c r="U283" s="91"/>
      <c r="V283" s="91"/>
      <c r="W283" s="89"/>
      <c r="X283" s="91"/>
      <c r="Y283" s="91"/>
      <c r="Z283" s="91"/>
      <c r="AA283" s="91"/>
      <c r="AB283" s="1445"/>
      <c r="AC283" s="91"/>
      <c r="AD283" s="114"/>
      <c r="AE283" s="91"/>
      <c r="AF283" s="114"/>
      <c r="AG283" s="663"/>
      <c r="AH283" s="87"/>
      <c r="AI283" s="1470"/>
      <c r="AJ283" s="87"/>
      <c r="AK283" s="176"/>
      <c r="AL283" s="220"/>
      <c r="AM283" s="164"/>
      <c r="AN283" s="301"/>
      <c r="AO283" s="91"/>
      <c r="AP283" s="91"/>
      <c r="AQ283" s="91"/>
      <c r="AR283" s="91"/>
      <c r="AS283" s="102"/>
      <c r="AT283" s="86"/>
      <c r="AU283" s="118"/>
      <c r="AV283" s="91"/>
      <c r="AW283" s="91"/>
      <c r="AX283" s="91"/>
      <c r="AY283" s="91"/>
      <c r="AZ283" s="91"/>
      <c r="BA283" s="91"/>
      <c r="BB283" s="91"/>
      <c r="BC283" s="91"/>
      <c r="BD283" s="91"/>
      <c r="BE283" s="91"/>
      <c r="BF283" s="91"/>
      <c r="BG283" s="91"/>
      <c r="BH283" s="91"/>
      <c r="BI283" s="91"/>
      <c r="BJ283" s="91"/>
      <c r="BK283" s="91"/>
      <c r="BL283" s="91"/>
      <c r="BM283" s="91"/>
      <c r="BN283" s="91"/>
      <c r="BO283" s="91"/>
      <c r="BP283" s="91"/>
      <c r="BQ283" s="91"/>
      <c r="BR283" s="91"/>
      <c r="BS283" s="91"/>
      <c r="BT283" s="91"/>
      <c r="BU283" s="91"/>
      <c r="BV283" s="91"/>
      <c r="BW283" s="91"/>
      <c r="BX283" s="91"/>
      <c r="BY283" s="91"/>
      <c r="BZ283" s="91"/>
      <c r="CA283" s="91"/>
      <c r="CB283" s="91"/>
      <c r="CC283" s="91"/>
      <c r="CD283" s="91"/>
      <c r="CE283" s="91"/>
      <c r="CF283" s="91"/>
      <c r="CG283" s="91"/>
      <c r="CH283" s="91"/>
      <c r="CI283" s="91"/>
      <c r="CJ283" s="91"/>
      <c r="CK283" s="91"/>
      <c r="CL283" s="91"/>
      <c r="CM283" s="91"/>
      <c r="CN283" s="91"/>
    </row>
    <row r="284" spans="2:92" ht="16.5" thickBot="1">
      <c r="B284" s="2496"/>
      <c r="C284" s="2131" t="s">
        <v>152</v>
      </c>
      <c r="D284" s="2183"/>
      <c r="E284" s="1417" t="s">
        <v>549</v>
      </c>
      <c r="F284" s="2497"/>
      <c r="G284" s="38"/>
      <c r="H284" s="38"/>
      <c r="I284" s="2229" t="s">
        <v>709</v>
      </c>
      <c r="J284" s="38"/>
      <c r="K284" s="38"/>
      <c r="L284" s="2156"/>
      <c r="M284" s="127"/>
      <c r="N284" s="91"/>
      <c r="O284" s="87"/>
      <c r="P284" s="164"/>
      <c r="Q284" s="663"/>
      <c r="R284" s="91"/>
      <c r="S284" s="97"/>
      <c r="T284" s="1448"/>
      <c r="U284" s="1466"/>
      <c r="V284" s="91"/>
      <c r="W284" s="87"/>
      <c r="X284" s="91"/>
      <c r="Y284" s="91"/>
      <c r="Z284" s="91"/>
      <c r="AA284" s="91"/>
      <c r="AB284" s="1445"/>
      <c r="AC284" s="91"/>
      <c r="AD284" s="639"/>
      <c r="AE284" s="663"/>
      <c r="AF284" s="114"/>
      <c r="AG284" s="91"/>
      <c r="AH284" s="87"/>
      <c r="AI284" s="1470"/>
      <c r="AJ284" s="87"/>
      <c r="AK284" s="176"/>
      <c r="AL284" s="220"/>
      <c r="AM284" s="164"/>
      <c r="AN284" s="301"/>
      <c r="AO284" s="91"/>
      <c r="AP284" s="91"/>
      <c r="AQ284" s="91"/>
      <c r="AR284" s="91"/>
      <c r="AS284" s="97"/>
      <c r="AT284" s="91"/>
      <c r="AU284" s="91"/>
      <c r="AV284" s="91"/>
      <c r="AW284" s="91"/>
      <c r="AX284" s="91"/>
      <c r="AY284" s="91"/>
      <c r="AZ284" s="91"/>
      <c r="BA284" s="91"/>
      <c r="BB284" s="91"/>
      <c r="BC284" s="91"/>
      <c r="BD284" s="91"/>
      <c r="BE284" s="91"/>
      <c r="BF284" s="91"/>
      <c r="BG284" s="91"/>
      <c r="BH284" s="91"/>
      <c r="BI284" s="91"/>
      <c r="BJ284" s="91"/>
      <c r="BK284" s="91"/>
      <c r="BL284" s="91"/>
      <c r="BM284" s="91"/>
      <c r="BN284" s="91"/>
      <c r="BO284" s="91"/>
      <c r="BP284" s="91"/>
      <c r="BQ284" s="91"/>
      <c r="BR284" s="91"/>
      <c r="BS284" s="91"/>
      <c r="BT284" s="91"/>
      <c r="BU284" s="91"/>
      <c r="BV284" s="91"/>
      <c r="BW284" s="91"/>
      <c r="BX284" s="91"/>
      <c r="BY284" s="91"/>
      <c r="BZ284" s="91"/>
      <c r="CA284" s="91"/>
      <c r="CB284" s="91"/>
      <c r="CC284" s="91"/>
      <c r="CD284" s="91"/>
      <c r="CE284" s="91"/>
      <c r="CF284" s="91"/>
      <c r="CG284" s="91"/>
      <c r="CH284" s="91"/>
      <c r="CI284" s="91"/>
      <c r="CJ284" s="91"/>
      <c r="CK284" s="91"/>
      <c r="CL284" s="91"/>
      <c r="CM284" s="91"/>
      <c r="CN284" s="91"/>
    </row>
    <row r="285" spans="2:92" ht="16.5" thickBot="1">
      <c r="B285" s="1964" t="s">
        <v>400</v>
      </c>
      <c r="C285" s="1814" t="s">
        <v>399</v>
      </c>
      <c r="D285" s="1830">
        <v>70</v>
      </c>
      <c r="E285" s="789" t="s">
        <v>118</v>
      </c>
      <c r="F285" s="2296" t="s">
        <v>119</v>
      </c>
      <c r="G285" s="221" t="s">
        <v>118</v>
      </c>
      <c r="H285" s="2157" t="s">
        <v>119</v>
      </c>
      <c r="I285" s="169" t="s">
        <v>118</v>
      </c>
      <c r="J285" s="2296" t="s">
        <v>119</v>
      </c>
      <c r="K285" s="202" t="s">
        <v>118</v>
      </c>
      <c r="L285" s="2368" t="s">
        <v>119</v>
      </c>
      <c r="M285" s="91"/>
      <c r="N285" s="91"/>
      <c r="O285" s="114"/>
      <c r="P285" s="164"/>
      <c r="Q285" s="666"/>
      <c r="R285" s="91"/>
      <c r="S285" s="97"/>
      <c r="T285" s="164"/>
      <c r="U285" s="665"/>
      <c r="V285" s="91"/>
      <c r="W285" s="114"/>
      <c r="X285" s="1456"/>
      <c r="Y285" s="1457"/>
      <c r="Z285" s="91"/>
      <c r="AA285" s="91"/>
      <c r="AB285" s="1445"/>
      <c r="AC285" s="662"/>
      <c r="AD285" s="114"/>
      <c r="AE285" s="91"/>
      <c r="AF285" s="114"/>
      <c r="AG285" s="663"/>
      <c r="AH285" s="87"/>
      <c r="AI285" s="663"/>
      <c r="AJ285" s="92"/>
      <c r="AK285" s="176"/>
      <c r="AL285" s="220"/>
      <c r="AM285" s="164"/>
      <c r="AN285" s="301"/>
      <c r="AO285" s="91"/>
      <c r="AP285" s="91"/>
      <c r="AQ285" s="91"/>
      <c r="AR285" s="91"/>
      <c r="AS285" s="312"/>
      <c r="AT285" s="98"/>
      <c r="AU285" s="127"/>
      <c r="AV285" s="91"/>
      <c r="AW285" s="91"/>
      <c r="AX285" s="91"/>
      <c r="AY285" s="91"/>
      <c r="AZ285" s="91"/>
      <c r="BA285" s="91"/>
      <c r="BB285" s="91"/>
      <c r="BC285" s="91"/>
      <c r="BD285" s="91"/>
      <c r="BE285" s="91"/>
      <c r="BF285" s="91"/>
      <c r="BG285" s="91"/>
      <c r="BH285" s="91"/>
      <c r="BI285" s="91"/>
      <c r="BJ285" s="91"/>
      <c r="BK285" s="91"/>
      <c r="BL285" s="91"/>
      <c r="BM285" s="91"/>
      <c r="BN285" s="91"/>
      <c r="BO285" s="91"/>
      <c r="BP285" s="91"/>
      <c r="BQ285" s="91"/>
      <c r="BR285" s="91"/>
      <c r="BS285" s="91"/>
      <c r="BT285" s="91"/>
      <c r="BU285" s="91"/>
      <c r="BV285" s="91"/>
      <c r="BW285" s="91"/>
      <c r="BX285" s="91"/>
      <c r="BY285" s="91"/>
      <c r="BZ285" s="91"/>
      <c r="CA285" s="91"/>
      <c r="CB285" s="91"/>
      <c r="CC285" s="91"/>
      <c r="CD285" s="91"/>
      <c r="CE285" s="91"/>
      <c r="CF285" s="91"/>
      <c r="CG285" s="91"/>
      <c r="CH285" s="91"/>
      <c r="CI285" s="91"/>
      <c r="CJ285" s="91"/>
      <c r="CK285" s="91"/>
      <c r="CL285" s="91"/>
      <c r="CM285" s="91"/>
      <c r="CN285" s="91"/>
    </row>
    <row r="286" spans="2:92" ht="15.75">
      <c r="B286" s="1989" t="s">
        <v>656</v>
      </c>
      <c r="C286" s="1814" t="s">
        <v>617</v>
      </c>
      <c r="D286" s="2331">
        <v>250</v>
      </c>
      <c r="E286" s="78" t="s">
        <v>267</v>
      </c>
      <c r="F286" s="2339">
        <v>40</v>
      </c>
      <c r="G286" s="2498" t="s">
        <v>82</v>
      </c>
      <c r="H286" s="2499">
        <v>187.5</v>
      </c>
      <c r="I286" s="78" t="s">
        <v>162</v>
      </c>
      <c r="J286" s="2500">
        <v>86.4</v>
      </c>
      <c r="K286" s="1837" t="s">
        <v>219</v>
      </c>
      <c r="L286" s="2148">
        <v>3</v>
      </c>
      <c r="M286" s="91"/>
      <c r="N286" s="91"/>
      <c r="O286" s="114"/>
      <c r="P286" s="1448"/>
      <c r="Q286" s="663"/>
      <c r="R286" s="91"/>
      <c r="S286" s="1445"/>
      <c r="T286" s="1448"/>
      <c r="U286" s="1466"/>
      <c r="V286" s="91"/>
      <c r="W286" s="91"/>
      <c r="X286" s="91"/>
      <c r="Y286" s="91"/>
      <c r="Z286" s="91"/>
      <c r="AA286" s="91"/>
      <c r="AB286" s="1445"/>
      <c r="AC286" s="1452"/>
      <c r="AD286" s="114"/>
      <c r="AE286" s="663"/>
      <c r="AF286" s="114"/>
      <c r="AG286" s="663"/>
      <c r="AH286" s="87"/>
      <c r="AI286" s="663"/>
      <c r="AJ286" s="87"/>
      <c r="AK286" s="176"/>
      <c r="AL286" s="220"/>
      <c r="AM286" s="164"/>
      <c r="AN286" s="301"/>
      <c r="AO286" s="91"/>
      <c r="AP286" s="91"/>
      <c r="AQ286" s="91"/>
      <c r="AR286" s="91"/>
      <c r="AS286" s="87"/>
      <c r="AT286" s="86"/>
      <c r="AU286" s="129"/>
      <c r="AV286" s="91"/>
      <c r="AW286" s="91"/>
      <c r="AX286" s="91"/>
      <c r="AY286" s="91"/>
      <c r="AZ286" s="91"/>
      <c r="BA286" s="91"/>
      <c r="BB286" s="91"/>
      <c r="BC286" s="91"/>
      <c r="BD286" s="91"/>
      <c r="BE286" s="91"/>
      <c r="BF286" s="91"/>
      <c r="BG286" s="91"/>
      <c r="BH286" s="91"/>
      <c r="BI286" s="91"/>
      <c r="BJ286" s="91"/>
      <c r="BK286" s="91"/>
      <c r="BL286" s="91"/>
      <c r="BM286" s="91"/>
      <c r="BN286" s="91"/>
      <c r="BO286" s="91"/>
      <c r="BP286" s="91"/>
      <c r="BQ286" s="91"/>
      <c r="BR286" s="91"/>
      <c r="BS286" s="91"/>
      <c r="BT286" s="91"/>
      <c r="BU286" s="91"/>
      <c r="BV286" s="91"/>
      <c r="BW286" s="91"/>
      <c r="BX286" s="91"/>
      <c r="BY286" s="91"/>
      <c r="BZ286" s="91"/>
      <c r="CA286" s="91"/>
      <c r="CB286" s="91"/>
      <c r="CC286" s="91"/>
      <c r="CD286" s="91"/>
      <c r="CE286" s="91"/>
      <c r="CF286" s="91"/>
      <c r="CG286" s="91"/>
      <c r="CH286" s="91"/>
      <c r="CI286" s="91"/>
      <c r="CJ286" s="91"/>
      <c r="CK286" s="91"/>
      <c r="CL286" s="91"/>
      <c r="CM286" s="91"/>
      <c r="CN286" s="91"/>
    </row>
    <row r="287" spans="2:92" ht="15.75">
      <c r="B287" s="1969" t="s">
        <v>387</v>
      </c>
      <c r="C287" s="1990" t="s">
        <v>220</v>
      </c>
      <c r="D287" s="2331" t="s">
        <v>606</v>
      </c>
      <c r="E287" s="1803" t="s">
        <v>103</v>
      </c>
      <c r="F287" s="2341">
        <v>20</v>
      </c>
      <c r="G287" s="1839" t="s">
        <v>373</v>
      </c>
      <c r="H287" s="2285">
        <v>1</v>
      </c>
      <c r="I287" s="1810" t="s">
        <v>219</v>
      </c>
      <c r="J287" s="2346">
        <v>1.8</v>
      </c>
      <c r="K287" s="1814" t="s">
        <v>80</v>
      </c>
      <c r="L287" s="2148">
        <v>1.2</v>
      </c>
      <c r="M287" s="302"/>
      <c r="N287" s="91"/>
      <c r="O287" s="114"/>
      <c r="P287" s="164"/>
      <c r="Q287" s="666"/>
      <c r="R287" s="91"/>
      <c r="S287" s="1445"/>
      <c r="T287" s="164"/>
      <c r="U287" s="665"/>
      <c r="V287" s="91"/>
      <c r="W287" s="91"/>
      <c r="X287" s="91"/>
      <c r="Y287" s="91"/>
      <c r="Z287" s="91"/>
      <c r="AA287" s="91"/>
      <c r="AB287" s="1445"/>
      <c r="AC287" s="91"/>
      <c r="AD287" s="114"/>
      <c r="AE287" s="91"/>
      <c r="AF287" s="114"/>
      <c r="AG287" s="91"/>
      <c r="AH287" s="87"/>
      <c r="AI287" s="663"/>
      <c r="AJ287" s="89"/>
      <c r="AK287" s="176"/>
      <c r="AL287" s="220"/>
      <c r="AM287" s="164"/>
      <c r="AN287" s="301"/>
      <c r="AO287" s="91"/>
      <c r="AP287" s="91"/>
      <c r="AQ287" s="91"/>
      <c r="AR287" s="91"/>
      <c r="AS287" s="97"/>
      <c r="AT287" s="90"/>
      <c r="AU287" s="127"/>
      <c r="AV287" s="91"/>
      <c r="AW287" s="91"/>
      <c r="AX287" s="91"/>
      <c r="AY287" s="91"/>
      <c r="AZ287" s="91"/>
      <c r="BA287" s="91"/>
      <c r="BB287" s="91"/>
      <c r="BC287" s="91"/>
      <c r="BD287" s="91"/>
      <c r="BE287" s="91"/>
      <c r="BF287" s="91"/>
      <c r="BG287" s="91"/>
      <c r="BH287" s="91"/>
      <c r="BI287" s="91"/>
      <c r="BJ287" s="91"/>
      <c r="BK287" s="91"/>
      <c r="BL287" s="91"/>
      <c r="BM287" s="91"/>
      <c r="BN287" s="91"/>
      <c r="BO287" s="91"/>
      <c r="BP287" s="91"/>
      <c r="BQ287" s="91"/>
      <c r="BR287" s="91"/>
      <c r="BS287" s="91"/>
      <c r="BT287" s="91"/>
      <c r="BU287" s="91"/>
      <c r="BV287" s="91"/>
      <c r="BW287" s="91"/>
      <c r="BX287" s="91"/>
      <c r="BY287" s="91"/>
      <c r="BZ287" s="91"/>
      <c r="CA287" s="91"/>
      <c r="CB287" s="91"/>
      <c r="CC287" s="91"/>
      <c r="CD287" s="91"/>
      <c r="CE287" s="91"/>
      <c r="CF287" s="91"/>
      <c r="CG287" s="91"/>
      <c r="CH287" s="91"/>
      <c r="CI287" s="91"/>
      <c r="CJ287" s="91"/>
      <c r="CK287" s="91"/>
      <c r="CL287" s="91"/>
      <c r="CM287" s="91"/>
      <c r="CN287" s="91"/>
    </row>
    <row r="288" spans="2:92" ht="15.75">
      <c r="B288" s="2221" t="s">
        <v>548</v>
      </c>
      <c r="C288" s="319" t="s">
        <v>190</v>
      </c>
      <c r="D288" s="2286">
        <v>200</v>
      </c>
      <c r="E288" s="1810" t="s">
        <v>290</v>
      </c>
      <c r="F288" s="2341">
        <v>10</v>
      </c>
      <c r="G288" s="2501" t="s">
        <v>224</v>
      </c>
      <c r="H288" s="2224">
        <v>23.1</v>
      </c>
      <c r="I288" s="1803" t="s">
        <v>53</v>
      </c>
      <c r="J288" s="2346">
        <v>96</v>
      </c>
      <c r="K288" s="1814" t="s">
        <v>107</v>
      </c>
      <c r="L288" s="2148">
        <v>7.2</v>
      </c>
      <c r="M288" s="129"/>
      <c r="N288" s="91"/>
      <c r="O288" s="114"/>
      <c r="P288" s="164"/>
      <c r="Q288" s="663"/>
      <c r="R288" s="91"/>
      <c r="S288" s="1445"/>
      <c r="T288" s="164"/>
      <c r="U288" s="662"/>
      <c r="V288" s="91"/>
      <c r="W288" s="114"/>
      <c r="X288" s="672"/>
      <c r="Y288" s="673"/>
      <c r="Z288" s="91"/>
      <c r="AA288" s="91"/>
      <c r="AB288" s="1445"/>
      <c r="AC288" s="662"/>
      <c r="AD288" s="114"/>
      <c r="AE288" s="91"/>
      <c r="AF288" s="114"/>
      <c r="AG288" s="663"/>
      <c r="AH288" s="87"/>
      <c r="AI288" s="666"/>
      <c r="AJ288" s="89"/>
      <c r="AK288" s="176"/>
      <c r="AL288" s="220"/>
      <c r="AM288" s="164"/>
      <c r="AN288" s="301"/>
      <c r="AO288" s="91"/>
      <c r="AP288" s="91"/>
      <c r="AQ288" s="91"/>
      <c r="AR288" s="91"/>
      <c r="AS288" s="97"/>
      <c r="AT288" s="98"/>
      <c r="AU288" s="127"/>
      <c r="AV288" s="91"/>
      <c r="AW288" s="91"/>
      <c r="AX288" s="91"/>
      <c r="AY288" s="91"/>
      <c r="AZ288" s="91"/>
      <c r="BA288" s="91"/>
      <c r="BB288" s="91"/>
      <c r="BC288" s="91"/>
      <c r="BD288" s="91"/>
      <c r="BE288" s="91"/>
      <c r="BF288" s="91"/>
      <c r="BG288" s="91"/>
      <c r="BH288" s="91"/>
      <c r="BI288" s="91"/>
      <c r="BJ288" s="91"/>
      <c r="BK288" s="91"/>
      <c r="BL288" s="91"/>
      <c r="BM288" s="91"/>
      <c r="BN288" s="91"/>
      <c r="BO288" s="91"/>
      <c r="BP288" s="91"/>
      <c r="BQ288" s="91"/>
      <c r="BR288" s="91"/>
      <c r="BS288" s="91"/>
      <c r="BT288" s="91"/>
      <c r="BU288" s="91"/>
      <c r="BV288" s="91"/>
      <c r="BW288" s="91"/>
      <c r="BX288" s="91"/>
      <c r="BY288" s="91"/>
      <c r="BZ288" s="91"/>
      <c r="CA288" s="91"/>
      <c r="CB288" s="91"/>
      <c r="CC288" s="91"/>
      <c r="CD288" s="91"/>
      <c r="CE288" s="91"/>
      <c r="CF288" s="91"/>
      <c r="CG288" s="91"/>
      <c r="CH288" s="91"/>
      <c r="CI288" s="91"/>
      <c r="CJ288" s="91"/>
      <c r="CK288" s="91"/>
      <c r="CL288" s="91"/>
      <c r="CM288" s="91"/>
      <c r="CN288" s="91"/>
    </row>
    <row r="289" spans="2:92" ht="15.75">
      <c r="B289" s="1964" t="s">
        <v>8</v>
      </c>
      <c r="C289" s="1814" t="s">
        <v>9</v>
      </c>
      <c r="D289" s="2083">
        <v>70</v>
      </c>
      <c r="E289" s="1803" t="s">
        <v>83</v>
      </c>
      <c r="F289" s="2341">
        <v>2.7</v>
      </c>
      <c r="G289" s="2299" t="s">
        <v>294</v>
      </c>
      <c r="H289" s="2224">
        <v>6.6</v>
      </c>
      <c r="I289" s="1803" t="s">
        <v>74</v>
      </c>
      <c r="J289" s="2346">
        <v>20.399999999999999</v>
      </c>
      <c r="K289" s="2299" t="s">
        <v>277</v>
      </c>
      <c r="L289" s="2290">
        <v>1.6E-2</v>
      </c>
      <c r="M289" s="129"/>
      <c r="N289" s="91"/>
      <c r="O289" s="114"/>
      <c r="P289" s="164"/>
      <c r="Q289" s="663"/>
      <c r="R289" s="91"/>
      <c r="S289" s="114"/>
      <c r="T289" s="1448"/>
      <c r="U289" s="2084"/>
      <c r="V289" s="91"/>
      <c r="W289" s="114"/>
      <c r="X289" s="672"/>
      <c r="Y289" s="673"/>
      <c r="Z289" s="91"/>
      <c r="AA289" s="91"/>
      <c r="AB289" s="1459"/>
      <c r="AC289" s="663"/>
      <c r="AD289" s="91"/>
      <c r="AE289" s="663"/>
      <c r="AF289" s="114"/>
      <c r="AG289" s="91"/>
      <c r="AH289" s="116"/>
      <c r="AI289" s="663"/>
      <c r="AJ289" s="89"/>
      <c r="AK289" s="176"/>
      <c r="AL289" s="220"/>
      <c r="AM289" s="164"/>
      <c r="AN289" s="301"/>
      <c r="AO289" s="91"/>
      <c r="AP289" s="91"/>
      <c r="AQ289" s="91"/>
      <c r="AR289" s="91"/>
      <c r="AS289" s="97"/>
      <c r="AT289" s="98"/>
      <c r="AU289" s="127"/>
      <c r="AV289" s="91"/>
      <c r="AW289" s="91"/>
      <c r="AX289" s="91"/>
      <c r="AY289" s="91"/>
      <c r="AZ289" s="91"/>
      <c r="BA289" s="91"/>
      <c r="BB289" s="91"/>
      <c r="BC289" s="91"/>
      <c r="BD289" s="91"/>
      <c r="BE289" s="91"/>
      <c r="BF289" s="91"/>
      <c r="BG289" s="91"/>
      <c r="BH289" s="91"/>
      <c r="BI289" s="91"/>
      <c r="BJ289" s="91"/>
      <c r="BK289" s="91"/>
      <c r="BL289" s="91"/>
      <c r="BM289" s="91"/>
      <c r="BN289" s="91"/>
      <c r="BO289" s="91"/>
      <c r="BP289" s="91"/>
      <c r="BQ289" s="91"/>
      <c r="BR289" s="91"/>
      <c r="BS289" s="91"/>
      <c r="BT289" s="91"/>
      <c r="BU289" s="91"/>
      <c r="BV289" s="91"/>
      <c r="BW289" s="91"/>
      <c r="BX289" s="91"/>
      <c r="BY289" s="91"/>
      <c r="BZ289" s="91"/>
      <c r="CA289" s="91"/>
      <c r="CB289" s="91"/>
      <c r="CC289" s="91"/>
      <c r="CD289" s="91"/>
      <c r="CE289" s="91"/>
      <c r="CF289" s="91"/>
      <c r="CG289" s="91"/>
      <c r="CH289" s="91"/>
      <c r="CI289" s="91"/>
      <c r="CJ289" s="91"/>
      <c r="CK289" s="91"/>
      <c r="CL289" s="91"/>
      <c r="CM289" s="91"/>
      <c r="CN289" s="91"/>
    </row>
    <row r="290" spans="2:92" ht="16.5" thickBot="1">
      <c r="B290" s="1964" t="s">
        <v>8</v>
      </c>
      <c r="C290" s="1814" t="s">
        <v>395</v>
      </c>
      <c r="D290" s="2083">
        <v>50</v>
      </c>
      <c r="E290" s="1834" t="s">
        <v>63</v>
      </c>
      <c r="F290" s="2346">
        <v>1.6</v>
      </c>
      <c r="G290" s="2315" t="s">
        <v>81</v>
      </c>
      <c r="H290" s="2224">
        <v>36.229999999999997</v>
      </c>
      <c r="I290" s="1810" t="s">
        <v>290</v>
      </c>
      <c r="J290" s="2346">
        <v>12</v>
      </c>
      <c r="K290" s="286" t="s">
        <v>63</v>
      </c>
      <c r="L290" s="2291">
        <v>0.6</v>
      </c>
      <c r="M290" s="129"/>
      <c r="N290" s="91"/>
      <c r="O290" s="114"/>
      <c r="P290" s="164"/>
      <c r="Q290" s="663"/>
      <c r="R290" s="91"/>
      <c r="S290" s="91"/>
      <c r="T290" s="91"/>
      <c r="U290" s="91"/>
      <c r="V290" s="91"/>
      <c r="W290" s="114"/>
      <c r="X290" s="672"/>
      <c r="Y290" s="673"/>
      <c r="Z290" s="91"/>
      <c r="AA290" s="1444"/>
      <c r="AB290" s="114"/>
      <c r="AC290" s="662"/>
      <c r="AD290" s="91"/>
      <c r="AE290" s="663"/>
      <c r="AF290" s="92"/>
      <c r="AG290" s="91"/>
      <c r="AH290" s="87"/>
      <c r="AI290" s="663"/>
      <c r="AJ290" s="89"/>
      <c r="AK290" s="176"/>
      <c r="AL290" s="220"/>
      <c r="AM290" s="164"/>
      <c r="AN290" s="301"/>
      <c r="AO290" s="91"/>
      <c r="AP290" s="91"/>
      <c r="AQ290" s="91"/>
      <c r="AR290" s="91"/>
      <c r="AS290" s="91"/>
      <c r="AT290" s="91"/>
      <c r="AU290" s="91"/>
      <c r="AV290" s="91"/>
      <c r="AW290" s="91"/>
      <c r="AX290" s="91"/>
      <c r="AY290" s="91"/>
      <c r="AZ290" s="91"/>
      <c r="BA290" s="91"/>
      <c r="BB290" s="91"/>
      <c r="BC290" s="91"/>
      <c r="BD290" s="91"/>
      <c r="BE290" s="91"/>
      <c r="BF290" s="91"/>
      <c r="BG290" s="91"/>
      <c r="BH290" s="91"/>
      <c r="BI290" s="91"/>
      <c r="BJ290" s="91"/>
      <c r="BK290" s="91"/>
      <c r="BL290" s="91"/>
      <c r="BM290" s="91"/>
      <c r="BN290" s="91"/>
      <c r="BO290" s="91"/>
      <c r="BP290" s="91"/>
      <c r="BQ290" s="91"/>
      <c r="BR290" s="91"/>
      <c r="BS290" s="91"/>
      <c r="BT290" s="91"/>
      <c r="BU290" s="91"/>
      <c r="BV290" s="91"/>
      <c r="BW290" s="91"/>
      <c r="BX290" s="91"/>
      <c r="BY290" s="91"/>
      <c r="BZ290" s="91"/>
      <c r="CA290" s="91"/>
      <c r="CB290" s="91"/>
      <c r="CC290" s="91"/>
      <c r="CD290" s="91"/>
      <c r="CE290" s="91"/>
      <c r="CF290" s="91"/>
      <c r="CG290" s="91"/>
      <c r="CH290" s="91"/>
      <c r="CI290" s="91"/>
      <c r="CJ290" s="91"/>
      <c r="CK290" s="91"/>
      <c r="CL290" s="91"/>
      <c r="CM290" s="91"/>
      <c r="CN290" s="91"/>
    </row>
    <row r="291" spans="2:92" ht="16.5" thickBot="1">
      <c r="B291" s="1881" t="s">
        <v>444</v>
      </c>
      <c r="C291" s="1814" t="s">
        <v>445</v>
      </c>
      <c r="D291" s="2081">
        <v>110</v>
      </c>
      <c r="E291" s="1811" t="s">
        <v>277</v>
      </c>
      <c r="F291" s="2422">
        <v>0.01</v>
      </c>
      <c r="G291" s="1814" t="s">
        <v>83</v>
      </c>
      <c r="H291" s="1870">
        <v>2.63</v>
      </c>
      <c r="I291" s="2482" t="s">
        <v>399</v>
      </c>
      <c r="J291" s="2156"/>
      <c r="K291" s="2155" t="s">
        <v>686</v>
      </c>
      <c r="L291" s="2156"/>
      <c r="M291" s="129"/>
      <c r="N291" s="91"/>
      <c r="O291" s="91"/>
      <c r="P291" s="91"/>
      <c r="Q291" s="91"/>
      <c r="R291" s="91"/>
      <c r="S291" s="91"/>
      <c r="T291" s="91"/>
      <c r="U291" s="91"/>
      <c r="V291" s="91"/>
      <c r="W291" s="114"/>
      <c r="X291" s="1478"/>
      <c r="Y291" s="673"/>
      <c r="Z291" s="91"/>
      <c r="AA291" s="91"/>
      <c r="AB291" s="114"/>
      <c r="AC291" s="666"/>
      <c r="AD291" s="91"/>
      <c r="AE291" s="663"/>
      <c r="AF291" s="102"/>
      <c r="AG291" s="91"/>
      <c r="AH291" s="91"/>
      <c r="AI291" s="663"/>
      <c r="AJ291" s="89"/>
      <c r="AK291" s="176"/>
      <c r="AL291" s="220"/>
      <c r="AM291" s="164"/>
      <c r="AN291" s="301"/>
      <c r="AO291" s="91"/>
      <c r="AP291" s="91"/>
      <c r="AQ291" s="91"/>
      <c r="AR291" s="91"/>
      <c r="AS291" s="91"/>
      <c r="AT291" s="91"/>
      <c r="AU291" s="91"/>
      <c r="AV291" s="91"/>
      <c r="AW291" s="91"/>
      <c r="AX291" s="91"/>
      <c r="AY291" s="91"/>
      <c r="AZ291" s="91"/>
      <c r="BA291" s="91"/>
      <c r="BB291" s="91"/>
      <c r="BC291" s="91"/>
      <c r="BD291" s="91"/>
      <c r="BE291" s="91"/>
      <c r="BF291" s="91"/>
      <c r="BG291" s="91"/>
      <c r="BH291" s="91"/>
      <c r="BI291" s="91"/>
      <c r="BJ291" s="91"/>
      <c r="BK291" s="91"/>
      <c r="BL291" s="91"/>
      <c r="BM291" s="91"/>
      <c r="BN291" s="91"/>
      <c r="BO291" s="91"/>
      <c r="BP291" s="91"/>
      <c r="BQ291" s="91"/>
      <c r="BR291" s="91"/>
      <c r="BS291" s="91"/>
      <c r="BT291" s="91"/>
      <c r="BU291" s="91"/>
      <c r="BV291" s="91"/>
      <c r="BW291" s="91"/>
      <c r="BX291" s="91"/>
      <c r="BY291" s="91"/>
      <c r="BZ291" s="91"/>
      <c r="CA291" s="91"/>
      <c r="CB291" s="91"/>
      <c r="CC291" s="91"/>
      <c r="CD291" s="91"/>
      <c r="CE291" s="91"/>
      <c r="CF291" s="91"/>
      <c r="CG291" s="91"/>
      <c r="CH291" s="91"/>
      <c r="CI291" s="91"/>
      <c r="CJ291" s="91"/>
      <c r="CK291" s="91"/>
      <c r="CL291" s="91"/>
      <c r="CM291" s="91"/>
      <c r="CN291" s="91"/>
    </row>
    <row r="292" spans="2:92" ht="15.75" thickBot="1">
      <c r="B292" s="2240"/>
      <c r="C292" s="2423"/>
      <c r="D292" s="2124"/>
      <c r="E292" s="55"/>
      <c r="G292" s="2502" t="s">
        <v>63</v>
      </c>
      <c r="H292" s="2285">
        <v>0.68</v>
      </c>
      <c r="I292" s="202" t="s">
        <v>118</v>
      </c>
      <c r="J292" s="2337" t="s">
        <v>119</v>
      </c>
      <c r="K292" s="169" t="s">
        <v>118</v>
      </c>
      <c r="L292" s="2337" t="s">
        <v>119</v>
      </c>
      <c r="M292" s="1440"/>
      <c r="N292" s="91"/>
      <c r="O292" s="91"/>
      <c r="P292" s="91"/>
      <c r="Q292" s="91"/>
      <c r="R292" s="91"/>
      <c r="S292" s="91"/>
      <c r="T292" s="91"/>
      <c r="U292" s="91"/>
      <c r="V292" s="91"/>
      <c r="W292" s="91"/>
      <c r="X292" s="207"/>
      <c r="Y292" s="302"/>
      <c r="Z292" s="91"/>
      <c r="AA292" s="91"/>
      <c r="AB292" s="126"/>
      <c r="AC292" s="668"/>
      <c r="AD292" s="91"/>
      <c r="AE292" s="663"/>
      <c r="AF292" s="87"/>
      <c r="AG292" s="662"/>
      <c r="AH292" s="91"/>
      <c r="AI292" s="663"/>
      <c r="AJ292" s="87"/>
      <c r="AK292" s="86"/>
      <c r="AL292" s="106"/>
      <c r="AM292" s="91"/>
      <c r="AN292" s="91"/>
      <c r="AO292" s="91"/>
      <c r="AP292" s="87"/>
      <c r="AQ292" s="206"/>
      <c r="AR292" s="91"/>
      <c r="AS292" s="91"/>
      <c r="AT292" s="91"/>
      <c r="AU292" s="91"/>
      <c r="AV292" s="91"/>
      <c r="AW292" s="91"/>
      <c r="AX292" s="91"/>
      <c r="AY292" s="91"/>
      <c r="AZ292" s="91"/>
      <c r="BA292" s="91"/>
      <c r="BB292" s="91"/>
      <c r="BC292" s="91"/>
      <c r="BD292" s="91"/>
      <c r="BE292" s="91"/>
      <c r="BF292" s="91"/>
      <c r="BG292" s="91"/>
      <c r="BH292" s="91"/>
      <c r="BI292" s="91"/>
      <c r="BJ292" s="91"/>
      <c r="BK292" s="91"/>
      <c r="BL292" s="91"/>
      <c r="BM292" s="91"/>
      <c r="BN292" s="91"/>
      <c r="BO292" s="91"/>
      <c r="BP292" s="91"/>
      <c r="BQ292" s="91"/>
      <c r="BR292" s="91"/>
      <c r="BS292" s="91"/>
      <c r="BT292" s="91"/>
      <c r="BU292" s="91"/>
      <c r="BV292" s="91"/>
      <c r="BW292" s="91"/>
      <c r="BX292" s="91"/>
      <c r="BY292" s="91"/>
      <c r="BZ292" s="91"/>
      <c r="CA292" s="91"/>
      <c r="CB292" s="91"/>
      <c r="CC292" s="91"/>
      <c r="CD292" s="91"/>
      <c r="CE292" s="91"/>
      <c r="CF292" s="91"/>
      <c r="CG292" s="91"/>
      <c r="CH292" s="91"/>
      <c r="CI292" s="91"/>
      <c r="CJ292" s="91"/>
      <c r="CK292" s="91"/>
      <c r="CL292" s="91"/>
      <c r="CM292" s="91"/>
      <c r="CN292" s="91"/>
    </row>
    <row r="293" spans="2:92" ht="15.75" thickBot="1">
      <c r="B293" s="757" t="s">
        <v>426</v>
      </c>
      <c r="C293" s="734"/>
      <c r="D293" s="758">
        <f>D285+D286+D288+D289+D290+D291+60+150</f>
        <v>960</v>
      </c>
      <c r="E293" s="50"/>
      <c r="F293" s="29"/>
      <c r="G293" s="2251"/>
      <c r="H293" s="2259"/>
      <c r="I293" s="215" t="s">
        <v>401</v>
      </c>
      <c r="J293" s="2380">
        <v>70</v>
      </c>
      <c r="K293" s="285" t="s">
        <v>684</v>
      </c>
      <c r="L293" s="2497">
        <v>110</v>
      </c>
      <c r="M293" s="209"/>
      <c r="N293" s="91"/>
      <c r="O293" s="91"/>
      <c r="P293" s="91"/>
      <c r="Q293" s="91"/>
      <c r="R293" s="91"/>
      <c r="S293" s="91"/>
      <c r="T293" s="91"/>
      <c r="U293" s="91"/>
      <c r="V293" s="91"/>
      <c r="W293" s="87"/>
      <c r="X293" s="1260"/>
      <c r="Y293" s="1433"/>
      <c r="Z293" s="91"/>
      <c r="AA293" s="91"/>
      <c r="AB293" s="148"/>
      <c r="AC293" s="661"/>
      <c r="AD293" s="302"/>
      <c r="AE293" s="663"/>
      <c r="AF293" s="87"/>
      <c r="AG293" s="663"/>
      <c r="AH293" s="91"/>
      <c r="AI293" s="663"/>
      <c r="AJ293" s="91"/>
      <c r="AK293" s="91"/>
      <c r="AL293" s="91"/>
      <c r="AM293" s="91"/>
      <c r="AN293" s="91"/>
      <c r="AO293" s="91"/>
      <c r="AP293" s="91"/>
      <c r="AQ293" s="91"/>
      <c r="AR293" s="89"/>
      <c r="AS293" s="91"/>
      <c r="AT293" s="91"/>
      <c r="AU293" s="91"/>
      <c r="AV293" s="91"/>
      <c r="AW293" s="91"/>
      <c r="AX293" s="91"/>
      <c r="AY293" s="91"/>
      <c r="AZ293" s="91"/>
      <c r="BA293" s="91"/>
      <c r="BB293" s="91"/>
      <c r="BC293" s="91"/>
      <c r="BD293" s="91"/>
      <c r="BE293" s="91"/>
      <c r="BF293" s="91"/>
      <c r="BG293" s="91"/>
      <c r="BH293" s="91"/>
      <c r="BI293" s="91"/>
      <c r="BJ293" s="91"/>
      <c r="BK293" s="91"/>
      <c r="BL293" s="91"/>
      <c r="BM293" s="91"/>
      <c r="BN293" s="91"/>
      <c r="BO293" s="91"/>
      <c r="BP293" s="91"/>
      <c r="BQ293" s="91"/>
      <c r="BR293" s="91"/>
      <c r="BS293" s="91"/>
      <c r="BT293" s="91"/>
      <c r="BU293" s="91"/>
      <c r="BV293" s="91"/>
      <c r="BW293" s="91"/>
      <c r="BX293" s="91"/>
      <c r="BY293" s="91"/>
      <c r="BZ293" s="91"/>
      <c r="CA293" s="91"/>
      <c r="CB293" s="91"/>
      <c r="CC293" s="91"/>
      <c r="CD293" s="91"/>
      <c r="CE293" s="91"/>
      <c r="CF293" s="91"/>
      <c r="CG293" s="91"/>
      <c r="CH293" s="91"/>
      <c r="CI293" s="91"/>
      <c r="CJ293" s="91"/>
      <c r="CK293" s="91"/>
      <c r="CL293" s="91"/>
      <c r="CM293" s="91"/>
      <c r="CN293" s="91"/>
    </row>
    <row r="294" spans="2:92" ht="15.75">
      <c r="B294" s="2124"/>
      <c r="C294" s="2198"/>
      <c r="D294" s="2124"/>
      <c r="M294" s="1468"/>
      <c r="N294" s="164"/>
      <c r="O294" s="791"/>
      <c r="P294" s="91"/>
      <c r="Q294" s="91"/>
      <c r="R294" s="87"/>
      <c r="S294" s="91"/>
      <c r="T294" s="91"/>
      <c r="U294" s="91"/>
      <c r="V294" s="91"/>
      <c r="W294" s="91"/>
      <c r="X294" s="91"/>
      <c r="Y294" s="91"/>
      <c r="Z294" s="91"/>
      <c r="AA294" s="91"/>
      <c r="AB294" s="87"/>
      <c r="AC294" s="662"/>
      <c r="AD294" s="129"/>
      <c r="AE294" s="663"/>
      <c r="AF294" s="91"/>
      <c r="AG294" s="663"/>
      <c r="AH294" s="91"/>
      <c r="AI294" s="663"/>
      <c r="AJ294" s="89"/>
      <c r="AK294" s="91"/>
      <c r="AL294" s="91"/>
      <c r="AM294" s="91"/>
      <c r="AN294" s="91"/>
      <c r="AO294" s="91"/>
      <c r="AP294" s="91"/>
      <c r="AQ294" s="91"/>
      <c r="AR294" s="89"/>
      <c r="AS294" s="90"/>
      <c r="AT294" s="128"/>
      <c r="AU294" s="91"/>
      <c r="AV294" s="91"/>
      <c r="AW294" s="91"/>
      <c r="AX294" s="91"/>
      <c r="AY294" s="91"/>
      <c r="AZ294" s="91"/>
      <c r="BA294" s="91"/>
      <c r="BB294" s="91"/>
      <c r="BC294" s="91"/>
      <c r="BD294" s="91"/>
      <c r="BE294" s="91"/>
      <c r="BF294" s="91"/>
      <c r="BG294" s="91"/>
      <c r="BH294" s="91"/>
      <c r="BI294" s="91"/>
      <c r="BJ294" s="91"/>
      <c r="BK294" s="91"/>
      <c r="BL294" s="91"/>
      <c r="BM294" s="91"/>
      <c r="BN294" s="91"/>
      <c r="BO294" s="91"/>
      <c r="BP294" s="91"/>
      <c r="BQ294" s="91"/>
      <c r="BR294" s="91"/>
      <c r="BS294" s="91"/>
      <c r="BT294" s="91"/>
      <c r="BU294" s="91"/>
      <c r="BV294" s="91"/>
      <c r="BW294" s="91"/>
      <c r="BX294" s="91"/>
      <c r="BY294" s="91"/>
      <c r="BZ294" s="91"/>
      <c r="CA294" s="91"/>
      <c r="CB294" s="91"/>
      <c r="CC294" s="91"/>
      <c r="CD294" s="91"/>
      <c r="CE294" s="91"/>
      <c r="CF294" s="91"/>
      <c r="CG294" s="91"/>
      <c r="CH294" s="91"/>
      <c r="CI294" s="91"/>
      <c r="CJ294" s="91"/>
      <c r="CK294" s="91"/>
      <c r="CL294" s="91"/>
      <c r="CM294" s="91"/>
      <c r="CN294" s="91"/>
    </row>
    <row r="295" spans="2:92">
      <c r="B295" s="2124"/>
      <c r="C295" s="2198"/>
      <c r="D295" s="2124"/>
      <c r="E295" s="119" t="s">
        <v>297</v>
      </c>
      <c r="F295" s="2323"/>
      <c r="H295" s="72"/>
      <c r="J295" s="2323" t="s">
        <v>170</v>
      </c>
      <c r="L295" s="2323"/>
      <c r="M295" s="129"/>
      <c r="N295" s="91"/>
      <c r="O295" s="1444"/>
      <c r="P295" s="1444"/>
      <c r="Q295" s="1439"/>
      <c r="R295" s="91"/>
      <c r="S295" s="1444"/>
      <c r="T295" s="1444"/>
      <c r="U295" s="1439"/>
      <c r="V295" s="91"/>
      <c r="W295" s="1444"/>
      <c r="X295" s="1444"/>
      <c r="Y295" s="1439"/>
      <c r="Z295" s="91"/>
      <c r="AA295" s="91"/>
      <c r="AB295" s="87"/>
      <c r="AC295" s="662"/>
      <c r="AD295" s="129"/>
      <c r="AE295" s="663"/>
      <c r="AF295" s="114"/>
      <c r="AG295" s="663"/>
      <c r="AH295" s="91"/>
      <c r="AI295" s="663"/>
      <c r="AJ295" s="91"/>
      <c r="AK295" s="207"/>
      <c r="AL295" s="302"/>
      <c r="AM295" s="207"/>
      <c r="AN295" s="302"/>
      <c r="AO295" s="91"/>
      <c r="AP295" s="89"/>
      <c r="AQ295" s="204"/>
      <c r="AR295" s="310"/>
      <c r="AS295" s="91"/>
      <c r="AT295" s="91"/>
      <c r="AU295" s="91"/>
      <c r="AV295" s="91"/>
      <c r="AW295" s="91"/>
      <c r="AX295" s="91"/>
      <c r="AY295" s="91"/>
      <c r="AZ295" s="91"/>
      <c r="BA295" s="91"/>
      <c r="BB295" s="91"/>
      <c r="BC295" s="91"/>
      <c r="BD295" s="91"/>
      <c r="BE295" s="91"/>
      <c r="BF295" s="91"/>
      <c r="BG295" s="91"/>
      <c r="BH295" s="91"/>
      <c r="BI295" s="91"/>
      <c r="BJ295" s="91"/>
      <c r="BK295" s="91"/>
      <c r="BL295" s="91"/>
      <c r="BM295" s="91"/>
      <c r="BN295" s="91"/>
      <c r="BO295" s="91"/>
      <c r="BP295" s="91"/>
      <c r="BQ295" s="91"/>
      <c r="BR295" s="91"/>
      <c r="BS295" s="91"/>
      <c r="BT295" s="91"/>
      <c r="BU295" s="91"/>
      <c r="BV295" s="91"/>
      <c r="BW295" s="91"/>
      <c r="BX295" s="91"/>
      <c r="BY295" s="91"/>
      <c r="BZ295" s="91"/>
      <c r="CA295" s="91"/>
      <c r="CB295" s="91"/>
      <c r="CC295" s="91"/>
      <c r="CD295" s="91"/>
      <c r="CE295" s="91"/>
      <c r="CF295" s="91"/>
      <c r="CG295" s="91"/>
      <c r="CH295" s="91"/>
      <c r="CI295" s="91"/>
      <c r="CJ295" s="91"/>
      <c r="CK295" s="91"/>
      <c r="CL295" s="91"/>
      <c r="CM295" s="91"/>
      <c r="CN295" s="91"/>
    </row>
    <row r="296" spans="2:92" ht="15.75">
      <c r="M296" s="118"/>
      <c r="N296" s="91"/>
      <c r="O296" s="114"/>
      <c r="P296" s="164"/>
      <c r="Q296" s="663"/>
      <c r="R296" s="91"/>
      <c r="S296" s="91"/>
      <c r="T296" s="164"/>
      <c r="U296" s="91"/>
      <c r="V296" s="91"/>
      <c r="W296" s="106"/>
      <c r="X296" s="1444"/>
      <c r="Y296" s="1439"/>
      <c r="Z296" s="91"/>
      <c r="AA296" s="91"/>
      <c r="AB296" s="1437"/>
      <c r="AC296" s="663"/>
      <c r="AD296" s="129"/>
      <c r="AE296" s="663"/>
      <c r="AF296" s="91"/>
      <c r="AG296" s="663"/>
      <c r="AH296" s="91"/>
      <c r="AI296" s="663"/>
      <c r="AJ296" s="87"/>
      <c r="AK296" s="1260"/>
      <c r="AL296" s="1433"/>
      <c r="AM296" s="670"/>
      <c r="AN296" s="301"/>
      <c r="AO296" s="91"/>
      <c r="AP296" s="91"/>
      <c r="AQ296" s="91"/>
      <c r="AR296" s="148"/>
      <c r="AS296" s="207"/>
      <c r="AT296" s="209"/>
      <c r="AU296" s="91"/>
      <c r="AV296" s="91"/>
      <c r="AW296" s="91"/>
      <c r="AX296" s="91"/>
      <c r="AY296" s="91"/>
      <c r="AZ296" s="91"/>
      <c r="BA296" s="91"/>
      <c r="BB296" s="91"/>
      <c r="BC296" s="91"/>
      <c r="BD296" s="91"/>
      <c r="BE296" s="91"/>
      <c r="BF296" s="91"/>
      <c r="BG296" s="91"/>
      <c r="BH296" s="91"/>
      <c r="BI296" s="91"/>
      <c r="BJ296" s="91"/>
      <c r="BK296" s="91"/>
      <c r="BL296" s="91"/>
      <c r="BM296" s="91"/>
      <c r="BN296" s="91"/>
      <c r="BO296" s="91"/>
      <c r="BP296" s="91"/>
      <c r="BQ296" s="91"/>
      <c r="BR296" s="91"/>
      <c r="BS296" s="91"/>
      <c r="BT296" s="91"/>
      <c r="BU296" s="91"/>
      <c r="BV296" s="91"/>
      <c r="BW296" s="91"/>
      <c r="BX296" s="91"/>
      <c r="BY296" s="91"/>
      <c r="BZ296" s="91"/>
      <c r="CA296" s="91"/>
      <c r="CB296" s="91"/>
      <c r="CC296" s="91"/>
      <c r="CD296" s="91"/>
      <c r="CE296" s="91"/>
      <c r="CF296" s="91"/>
      <c r="CG296" s="91"/>
      <c r="CH296" s="91"/>
      <c r="CI296" s="91"/>
      <c r="CJ296" s="91"/>
      <c r="CK296" s="91"/>
      <c r="CL296" s="91"/>
      <c r="CM296" s="91"/>
      <c r="CN296" s="91"/>
    </row>
    <row r="297" spans="2:92" ht="15.75" thickBot="1">
      <c r="M297" s="129"/>
      <c r="N297" s="91"/>
      <c r="O297" s="114"/>
      <c r="P297" s="164"/>
      <c r="Q297" s="1450"/>
      <c r="R297" s="91"/>
      <c r="S297" s="97"/>
      <c r="T297" s="164"/>
      <c r="U297" s="665"/>
      <c r="V297" s="91"/>
      <c r="W297" s="114"/>
      <c r="X297" s="1447"/>
      <c r="Y297" s="663"/>
      <c r="Z297" s="91"/>
      <c r="AA297" s="91"/>
      <c r="AB297" s="509"/>
      <c r="AC297" s="663"/>
      <c r="AD297" s="114"/>
      <c r="AE297" s="91"/>
      <c r="AF297" s="114"/>
      <c r="AG297" s="663"/>
      <c r="AH297" s="86"/>
      <c r="AI297" s="663"/>
      <c r="AJ297" s="89"/>
      <c r="AK297" s="86"/>
      <c r="AL297" s="129"/>
      <c r="AM297" s="164"/>
      <c r="AN297" s="301"/>
      <c r="AO297" s="91"/>
      <c r="AP297" s="91"/>
      <c r="AQ297" s="91"/>
      <c r="AR297" s="87"/>
      <c r="AS297" s="206"/>
      <c r="AT297" s="124"/>
      <c r="AU297" s="91"/>
      <c r="AV297" s="91"/>
      <c r="AW297" s="91"/>
      <c r="AX297" s="91"/>
      <c r="AY297" s="91"/>
      <c r="AZ297" s="91"/>
      <c r="BA297" s="91"/>
      <c r="BB297" s="91"/>
      <c r="BC297" s="91"/>
      <c r="BD297" s="91"/>
      <c r="BE297" s="91"/>
      <c r="BF297" s="91"/>
      <c r="BG297" s="91"/>
      <c r="BH297" s="91"/>
      <c r="BI297" s="91"/>
      <c r="BJ297" s="91"/>
      <c r="BK297" s="91"/>
      <c r="BL297" s="91"/>
      <c r="BM297" s="91"/>
      <c r="BN297" s="91"/>
      <c r="BO297" s="91"/>
      <c r="BP297" s="91"/>
      <c r="BQ297" s="91"/>
      <c r="BR297" s="91"/>
      <c r="BS297" s="91"/>
      <c r="BT297" s="91"/>
      <c r="BU297" s="91"/>
      <c r="BV297" s="91"/>
      <c r="BW297" s="91"/>
      <c r="BX297" s="91"/>
      <c r="BY297" s="91"/>
      <c r="BZ297" s="91"/>
      <c r="CA297" s="91"/>
      <c r="CB297" s="91"/>
      <c r="CC297" s="91"/>
      <c r="CD297" s="91"/>
      <c r="CE297" s="91"/>
      <c r="CF297" s="91"/>
      <c r="CG297" s="91"/>
      <c r="CH297" s="91"/>
      <c r="CI297" s="91"/>
      <c r="CJ297" s="91"/>
      <c r="CK297" s="91"/>
      <c r="CL297" s="91"/>
      <c r="CM297" s="91"/>
      <c r="CN297" s="91"/>
    </row>
    <row r="298" spans="2:92">
      <c r="B298" s="26" t="s">
        <v>1</v>
      </c>
      <c r="C298" s="2260" t="s">
        <v>2</v>
      </c>
      <c r="D298" s="2122" t="s">
        <v>3</v>
      </c>
      <c r="E298" s="75" t="s">
        <v>69</v>
      </c>
      <c r="F298" s="2325"/>
      <c r="G298" s="63"/>
      <c r="H298" s="63"/>
      <c r="I298" s="63"/>
      <c r="J298" s="2325"/>
      <c r="K298" s="63"/>
      <c r="L298" s="2326"/>
      <c r="M298" s="118"/>
      <c r="N298" s="91"/>
      <c r="O298" s="114"/>
      <c r="P298" s="164"/>
      <c r="Q298" s="663"/>
      <c r="R298" s="91"/>
      <c r="S298" s="1445"/>
      <c r="T298" s="164"/>
      <c r="U298" s="665"/>
      <c r="V298" s="91"/>
      <c r="W298" s="87"/>
      <c r="X298" s="106"/>
      <c r="Y298" s="89"/>
      <c r="Z298" s="91"/>
      <c r="AA298" s="91"/>
      <c r="AB298" s="97"/>
      <c r="AC298" s="663"/>
      <c r="AD298" s="114"/>
      <c r="AE298" s="91"/>
      <c r="AF298" s="114"/>
      <c r="AG298" s="663"/>
      <c r="AH298" s="86"/>
      <c r="AI298" s="663"/>
      <c r="AJ298" s="87"/>
      <c r="AK298" s="86"/>
      <c r="AL298" s="129"/>
      <c r="AM298" s="164"/>
      <c r="AN298" s="301"/>
      <c r="AO298" s="91"/>
      <c r="AP298" s="91"/>
      <c r="AQ298" s="91"/>
      <c r="AR298" s="312"/>
      <c r="AS298" s="98"/>
      <c r="AT298" s="127"/>
      <c r="AU298" s="91"/>
      <c r="AV298" s="91"/>
      <c r="AW298" s="91"/>
      <c r="AX298" s="91"/>
      <c r="AY298" s="91"/>
      <c r="AZ298" s="91"/>
      <c r="BA298" s="91"/>
      <c r="BB298" s="91"/>
      <c r="BC298" s="91"/>
      <c r="BD298" s="91"/>
      <c r="BE298" s="91"/>
      <c r="BF298" s="91"/>
      <c r="BG298" s="91"/>
      <c r="BH298" s="91"/>
      <c r="BI298" s="91"/>
      <c r="BJ298" s="91"/>
      <c r="BK298" s="91"/>
      <c r="BL298" s="91"/>
      <c r="BM298" s="91"/>
      <c r="BN298" s="91"/>
      <c r="BO298" s="91"/>
      <c r="BP298" s="91"/>
      <c r="BQ298" s="91"/>
      <c r="BR298" s="91"/>
      <c r="BS298" s="91"/>
      <c r="BT298" s="91"/>
      <c r="BU298" s="91"/>
      <c r="BV298" s="91"/>
      <c r="BW298" s="91"/>
      <c r="BX298" s="91"/>
      <c r="BY298" s="91"/>
      <c r="BZ298" s="91"/>
      <c r="CA298" s="91"/>
      <c r="CB298" s="91"/>
      <c r="CC298" s="91"/>
      <c r="CD298" s="91"/>
      <c r="CE298" s="91"/>
      <c r="CF298" s="91"/>
      <c r="CG298" s="91"/>
      <c r="CH298" s="91"/>
      <c r="CI298" s="91"/>
      <c r="CJ298" s="91"/>
      <c r="CK298" s="91"/>
      <c r="CL298" s="91"/>
      <c r="CM298" s="91"/>
      <c r="CN298" s="91"/>
    </row>
    <row r="299" spans="2:92" ht="15.75" thickBot="1">
      <c r="B299" s="1533" t="s">
        <v>4</v>
      </c>
      <c r="C299" s="2484"/>
      <c r="D299" s="2485" t="s">
        <v>70</v>
      </c>
      <c r="E299" s="50"/>
      <c r="F299" s="2327"/>
      <c r="G299" s="29"/>
      <c r="H299" s="29"/>
      <c r="I299" s="29"/>
      <c r="J299" s="2327"/>
      <c r="K299" s="29"/>
      <c r="L299" s="68"/>
      <c r="M299" s="118"/>
      <c r="N299" s="91"/>
      <c r="O299" s="87"/>
      <c r="P299" s="670"/>
      <c r="Q299" s="666"/>
      <c r="R299" s="91"/>
      <c r="S299" s="1445"/>
      <c r="T299" s="164"/>
      <c r="U299" s="665"/>
      <c r="V299" s="91"/>
      <c r="W299" s="92"/>
      <c r="X299" s="106"/>
      <c r="Y299" s="663"/>
      <c r="Z299" s="91"/>
      <c r="AA299" s="91"/>
      <c r="AB299" s="97"/>
      <c r="AC299" s="663"/>
      <c r="AD299" s="114"/>
      <c r="AE299" s="91"/>
      <c r="AF299" s="114"/>
      <c r="AG299" s="91"/>
      <c r="AH299" s="89"/>
      <c r="AI299" s="663"/>
      <c r="AJ299" s="89"/>
      <c r="AK299" s="90"/>
      <c r="AL299" s="118"/>
      <c r="AM299" s="164"/>
      <c r="AN299" s="301"/>
      <c r="AO299" s="91"/>
      <c r="AP299" s="91"/>
      <c r="AQ299" s="91"/>
      <c r="AR299" s="87"/>
      <c r="AS299" s="86"/>
      <c r="AT299" s="129"/>
      <c r="AU299" s="91"/>
      <c r="AV299" s="91"/>
      <c r="AW299" s="91"/>
      <c r="AX299" s="91"/>
      <c r="AY299" s="91"/>
      <c r="AZ299" s="91"/>
      <c r="BA299" s="91"/>
      <c r="BB299" s="91"/>
      <c r="BC299" s="91"/>
      <c r="BD299" s="91"/>
      <c r="BE299" s="91"/>
      <c r="BF299" s="91"/>
      <c r="BG299" s="91"/>
      <c r="BH299" s="91"/>
      <c r="BI299" s="91"/>
      <c r="BJ299" s="91"/>
      <c r="BK299" s="91"/>
      <c r="BL299" s="91"/>
      <c r="BM299" s="91"/>
      <c r="BN299" s="91"/>
      <c r="BO299" s="91"/>
      <c r="BP299" s="91"/>
      <c r="BQ299" s="91"/>
      <c r="BR299" s="91"/>
      <c r="BS299" s="91"/>
      <c r="BT299" s="91"/>
      <c r="BU299" s="91"/>
      <c r="BV299" s="91"/>
      <c r="BW299" s="91"/>
      <c r="BX299" s="91"/>
      <c r="BY299" s="91"/>
      <c r="BZ299" s="91"/>
      <c r="CA299" s="91"/>
      <c r="CB299" s="91"/>
      <c r="CC299" s="91"/>
      <c r="CD299" s="91"/>
      <c r="CE299" s="91"/>
      <c r="CF299" s="91"/>
      <c r="CG299" s="91"/>
      <c r="CH299" s="91"/>
      <c r="CI299" s="91"/>
      <c r="CJ299" s="91"/>
      <c r="CK299" s="91"/>
      <c r="CL299" s="91"/>
      <c r="CM299" s="91"/>
      <c r="CN299" s="91"/>
    </row>
    <row r="300" spans="2:92" ht="16.5" thickBot="1">
      <c r="B300" s="2466" t="s">
        <v>288</v>
      </c>
      <c r="C300" s="2183"/>
      <c r="D300" s="2503"/>
      <c r="E300" s="2476" t="s">
        <v>710</v>
      </c>
      <c r="F300" s="2302"/>
      <c r="G300" s="45"/>
      <c r="H300" s="38"/>
      <c r="I300" s="2263" t="s">
        <v>644</v>
      </c>
      <c r="J300" s="2156"/>
      <c r="K300" s="226" t="s">
        <v>94</v>
      </c>
      <c r="L300" s="2156"/>
      <c r="M300" s="129"/>
      <c r="N300" s="91"/>
      <c r="O300" s="87"/>
      <c r="P300" s="1448"/>
      <c r="Q300" s="666"/>
      <c r="R300" s="91"/>
      <c r="S300" s="1445"/>
      <c r="T300" s="164"/>
      <c r="U300" s="1466"/>
      <c r="V300" s="91"/>
      <c r="W300" s="89"/>
      <c r="X300" s="106"/>
      <c r="Y300" s="663"/>
      <c r="Z300" s="91"/>
      <c r="AA300" s="91"/>
      <c r="AB300" s="97"/>
      <c r="AC300" s="663"/>
      <c r="AD300" s="114"/>
      <c r="AE300" s="91"/>
      <c r="AF300" s="114"/>
      <c r="AG300" s="91"/>
      <c r="AH300" s="89"/>
      <c r="AI300" s="663"/>
      <c r="AJ300" s="89"/>
      <c r="AK300" s="90"/>
      <c r="AL300" s="118"/>
      <c r="AM300" s="164"/>
      <c r="AN300" s="301"/>
      <c r="AO300" s="91"/>
      <c r="AP300" s="91"/>
      <c r="AQ300" s="91"/>
      <c r="AR300" s="92"/>
      <c r="AS300" s="95"/>
      <c r="AT300" s="237"/>
      <c r="AU300" s="91"/>
      <c r="AV300" s="91"/>
      <c r="AW300" s="91"/>
      <c r="AX300" s="91"/>
      <c r="AY300" s="91"/>
      <c r="AZ300" s="91"/>
      <c r="BA300" s="91"/>
      <c r="BB300" s="91"/>
      <c r="BC300" s="91"/>
      <c r="BD300" s="91"/>
      <c r="BE300" s="91"/>
      <c r="BF300" s="91"/>
      <c r="BG300" s="91"/>
      <c r="BH300" s="91"/>
      <c r="BI300" s="91"/>
      <c r="BJ300" s="91"/>
      <c r="BK300" s="91"/>
      <c r="BL300" s="91"/>
      <c r="BM300" s="91"/>
      <c r="BN300" s="91"/>
      <c r="BO300" s="91"/>
      <c r="BP300" s="91"/>
      <c r="BQ300" s="91"/>
      <c r="BR300" s="91"/>
      <c r="BS300" s="91"/>
      <c r="BT300" s="91"/>
      <c r="BU300" s="91"/>
      <c r="BV300" s="91"/>
      <c r="BW300" s="91"/>
      <c r="BX300" s="91"/>
      <c r="BY300" s="91"/>
      <c r="BZ300" s="91"/>
      <c r="CA300" s="91"/>
      <c r="CB300" s="91"/>
      <c r="CC300" s="91"/>
      <c r="CD300" s="91"/>
      <c r="CE300" s="91"/>
      <c r="CF300" s="91"/>
      <c r="CG300" s="91"/>
      <c r="CH300" s="91"/>
      <c r="CI300" s="91"/>
      <c r="CJ300" s="91"/>
      <c r="CK300" s="91"/>
      <c r="CL300" s="91"/>
      <c r="CM300" s="91"/>
      <c r="CN300" s="91"/>
    </row>
    <row r="301" spans="2:92" ht="15.75" thickBot="1">
      <c r="B301" s="2504"/>
      <c r="C301" s="2505" t="s">
        <v>172</v>
      </c>
      <c r="D301" s="2506"/>
      <c r="E301" s="789" t="s">
        <v>118</v>
      </c>
      <c r="F301" s="2296" t="s">
        <v>119</v>
      </c>
      <c r="G301" s="221" t="s">
        <v>118</v>
      </c>
      <c r="H301" s="2157" t="s">
        <v>119</v>
      </c>
      <c r="I301" s="169" t="s">
        <v>118</v>
      </c>
      <c r="J301" s="2296" t="s">
        <v>119</v>
      </c>
      <c r="K301" s="202" t="s">
        <v>118</v>
      </c>
      <c r="L301" s="2368" t="s">
        <v>119</v>
      </c>
      <c r="M301" s="118"/>
      <c r="N301" s="164"/>
      <c r="O301" s="114"/>
      <c r="P301" s="558"/>
      <c r="Q301" s="663"/>
      <c r="R301" s="91"/>
      <c r="S301" s="1445"/>
      <c r="T301" s="164"/>
      <c r="U301" s="665"/>
      <c r="V301" s="91"/>
      <c r="W301" s="87"/>
      <c r="X301" s="106"/>
      <c r="Y301" s="91"/>
      <c r="Z301" s="91"/>
      <c r="AA301" s="91"/>
      <c r="AB301" s="97"/>
      <c r="AC301" s="663"/>
      <c r="AD301" s="114"/>
      <c r="AE301" s="663"/>
      <c r="AF301" s="114"/>
      <c r="AG301" s="91"/>
      <c r="AH301" s="89"/>
      <c r="AI301" s="663"/>
      <c r="AJ301" s="87"/>
      <c r="AK301" s="86"/>
      <c r="AL301" s="129"/>
      <c r="AM301" s="164"/>
      <c r="AN301" s="301"/>
      <c r="AO301" s="91"/>
      <c r="AP301" s="91"/>
      <c r="AQ301" s="91"/>
      <c r="AR301" s="87"/>
      <c r="AS301" s="86"/>
      <c r="AT301" s="129"/>
      <c r="AU301" s="91"/>
      <c r="AV301" s="91"/>
      <c r="AW301" s="91"/>
      <c r="AX301" s="91"/>
      <c r="AY301" s="91"/>
      <c r="AZ301" s="91"/>
      <c r="BA301" s="91"/>
      <c r="BB301" s="91"/>
      <c r="BC301" s="91"/>
      <c r="BD301" s="91"/>
      <c r="BE301" s="91"/>
      <c r="BF301" s="91"/>
      <c r="BG301" s="91"/>
      <c r="BH301" s="91"/>
      <c r="BI301" s="91"/>
      <c r="BJ301" s="91"/>
      <c r="BK301" s="91"/>
      <c r="BL301" s="91"/>
      <c r="BM301" s="91"/>
      <c r="BN301" s="91"/>
      <c r="BO301" s="91"/>
      <c r="BP301" s="91"/>
      <c r="BQ301" s="91"/>
      <c r="BR301" s="91"/>
      <c r="BS301" s="91"/>
      <c r="BT301" s="91"/>
      <c r="BU301" s="91"/>
      <c r="BV301" s="91"/>
      <c r="BW301" s="91"/>
      <c r="BX301" s="91"/>
      <c r="BY301" s="91"/>
      <c r="BZ301" s="91"/>
      <c r="CA301" s="91"/>
      <c r="CB301" s="91"/>
      <c r="CC301" s="91"/>
      <c r="CD301" s="91"/>
      <c r="CE301" s="91"/>
      <c r="CF301" s="91"/>
      <c r="CG301" s="91"/>
      <c r="CH301" s="91"/>
      <c r="CI301" s="91"/>
      <c r="CJ301" s="91"/>
      <c r="CK301" s="91"/>
      <c r="CL301" s="91"/>
      <c r="CM301" s="91"/>
      <c r="CN301" s="91"/>
    </row>
    <row r="302" spans="2:92">
      <c r="B302" s="2241" t="s">
        <v>388</v>
      </c>
      <c r="C302" s="2507" t="s">
        <v>273</v>
      </c>
      <c r="D302" s="2288">
        <v>250</v>
      </c>
      <c r="E302" s="51" t="s">
        <v>77</v>
      </c>
      <c r="F302" s="2508">
        <v>20</v>
      </c>
      <c r="G302" s="2509" t="s">
        <v>86</v>
      </c>
      <c r="H302" s="2510">
        <v>1.5</v>
      </c>
      <c r="I302" s="77" t="s">
        <v>294</v>
      </c>
      <c r="J302" s="2330">
        <v>40</v>
      </c>
      <c r="K302" s="78" t="s">
        <v>97</v>
      </c>
      <c r="L302" s="2330">
        <v>2</v>
      </c>
      <c r="M302" s="118"/>
      <c r="N302" s="91"/>
      <c r="O302" s="114"/>
      <c r="P302" s="164"/>
      <c r="Q302" s="663"/>
      <c r="R302" s="91"/>
      <c r="S302" s="1445"/>
      <c r="T302" s="164"/>
      <c r="U302" s="662"/>
      <c r="V302" s="91"/>
      <c r="W302" s="87"/>
      <c r="X302" s="106"/>
      <c r="Y302" s="91"/>
      <c r="Z302" s="91"/>
      <c r="AA302" s="91"/>
      <c r="AB302" s="1445"/>
      <c r="AC302" s="665"/>
      <c r="AD302" s="87"/>
      <c r="AE302" s="91"/>
      <c r="AF302" s="114"/>
      <c r="AG302" s="91"/>
      <c r="AH302" s="87"/>
      <c r="AI302" s="663"/>
      <c r="AJ302" s="87"/>
      <c r="AK302" s="90"/>
      <c r="AL302" s="118"/>
      <c r="AM302" s="164"/>
      <c r="AN302" s="301"/>
      <c r="AO302" s="91"/>
      <c r="AP302" s="91"/>
      <c r="AQ302" s="91"/>
      <c r="AR302" s="97"/>
      <c r="AS302" s="98"/>
      <c r="AT302" s="301"/>
      <c r="AU302" s="91"/>
      <c r="AV302" s="91"/>
      <c r="AW302" s="91"/>
      <c r="AX302" s="91"/>
      <c r="AY302" s="91"/>
      <c r="AZ302" s="91"/>
      <c r="BA302" s="91"/>
      <c r="BB302" s="91"/>
      <c r="BC302" s="91"/>
      <c r="BD302" s="91"/>
      <c r="BE302" s="91"/>
      <c r="BF302" s="91"/>
      <c r="BG302" s="91"/>
      <c r="BH302" s="91"/>
      <c r="BI302" s="91"/>
      <c r="BJ302" s="91"/>
      <c r="BK302" s="91"/>
      <c r="BL302" s="91"/>
      <c r="BM302" s="91"/>
      <c r="BN302" s="91"/>
      <c r="BO302" s="91"/>
      <c r="BP302" s="91"/>
      <c r="BQ302" s="91"/>
      <c r="BR302" s="91"/>
      <c r="BS302" s="91"/>
      <c r="BT302" s="91"/>
      <c r="BU302" s="91"/>
      <c r="BV302" s="91"/>
      <c r="BW302" s="91"/>
      <c r="BX302" s="91"/>
      <c r="BY302" s="91"/>
      <c r="BZ302" s="91"/>
      <c r="CA302" s="91"/>
      <c r="CB302" s="91"/>
      <c r="CC302" s="91"/>
      <c r="CD302" s="91"/>
      <c r="CE302" s="91"/>
      <c r="CF302" s="91"/>
      <c r="CG302" s="91"/>
      <c r="CH302" s="91"/>
      <c r="CI302" s="91"/>
      <c r="CJ302" s="91"/>
      <c r="CK302" s="91"/>
      <c r="CL302" s="91"/>
      <c r="CM302" s="91"/>
      <c r="CN302" s="91"/>
    </row>
    <row r="303" spans="2:92" ht="15.75" thickBot="1">
      <c r="B303" s="2213"/>
      <c r="C303" s="2372" t="s">
        <v>380</v>
      </c>
      <c r="D303" s="2391"/>
      <c r="E303" s="2511" t="s">
        <v>81</v>
      </c>
      <c r="F303" s="2346">
        <v>262.5</v>
      </c>
      <c r="G303" s="1814" t="s">
        <v>83</v>
      </c>
      <c r="H303" s="1870">
        <v>2</v>
      </c>
      <c r="K303" s="281" t="s">
        <v>176</v>
      </c>
      <c r="L303" s="2288">
        <v>66</v>
      </c>
      <c r="M303" s="129"/>
      <c r="N303" s="91"/>
      <c r="O303" s="646"/>
      <c r="P303" s="164"/>
      <c r="Q303" s="663"/>
      <c r="R303" s="91"/>
      <c r="S303" s="1445"/>
      <c r="T303" s="164"/>
      <c r="U303" s="662"/>
      <c r="V303" s="91"/>
      <c r="W303" s="89"/>
      <c r="X303" s="91"/>
      <c r="Y303" s="91"/>
      <c r="Z303" s="91"/>
      <c r="AA303" s="91"/>
      <c r="AB303" s="1445"/>
      <c r="AC303" s="1446"/>
      <c r="AD303" s="114"/>
      <c r="AE303" s="91"/>
      <c r="AF303" s="114"/>
      <c r="AG303" s="91"/>
      <c r="AH303" s="87"/>
      <c r="AI303" s="663"/>
      <c r="AJ303" s="87"/>
      <c r="AK303" s="90"/>
      <c r="AL303" s="118"/>
      <c r="AM303" s="164"/>
      <c r="AN303" s="301"/>
      <c r="AO303" s="91"/>
      <c r="AP303" s="91"/>
      <c r="AQ303" s="91"/>
      <c r="AR303" s="87"/>
      <c r="AS303" s="90"/>
      <c r="AT303" s="91"/>
      <c r="AU303" s="91"/>
      <c r="AV303" s="91"/>
      <c r="AW303" s="91"/>
      <c r="AX303" s="91"/>
      <c r="AY303" s="91"/>
      <c r="AZ303" s="91"/>
      <c r="BA303" s="91"/>
      <c r="BB303" s="91"/>
      <c r="BC303" s="91"/>
      <c r="BD303" s="91"/>
      <c r="BE303" s="91"/>
      <c r="BF303" s="91"/>
      <c r="BG303" s="91"/>
      <c r="BH303" s="91"/>
      <c r="BI303" s="91"/>
      <c r="BJ303" s="91"/>
      <c r="BK303" s="91"/>
      <c r="BL303" s="91"/>
      <c r="BM303" s="91"/>
      <c r="BN303" s="91"/>
      <c r="BO303" s="91"/>
      <c r="BP303" s="91"/>
      <c r="BQ303" s="91"/>
      <c r="BR303" s="91"/>
      <c r="BS303" s="91"/>
      <c r="BT303" s="91"/>
      <c r="BU303" s="91"/>
      <c r="BV303" s="91"/>
      <c r="BW303" s="91"/>
      <c r="BX303" s="91"/>
      <c r="BY303" s="91"/>
      <c r="BZ303" s="91"/>
      <c r="CA303" s="91"/>
      <c r="CB303" s="91"/>
      <c r="CC303" s="91"/>
      <c r="CD303" s="91"/>
      <c r="CE303" s="91"/>
      <c r="CF303" s="91"/>
      <c r="CG303" s="91"/>
      <c r="CH303" s="91"/>
      <c r="CI303" s="91"/>
      <c r="CJ303" s="91"/>
      <c r="CK303" s="91"/>
      <c r="CL303" s="91"/>
      <c r="CM303" s="91"/>
      <c r="CN303" s="91"/>
    </row>
    <row r="304" spans="2:92" ht="15.75" thickBot="1">
      <c r="B304" s="2167" t="s">
        <v>437</v>
      </c>
      <c r="C304" s="2269" t="s">
        <v>644</v>
      </c>
      <c r="D304" s="2148">
        <v>40</v>
      </c>
      <c r="E304" s="2134" t="s">
        <v>60</v>
      </c>
      <c r="F304" s="2341">
        <v>3</v>
      </c>
      <c r="G304" s="2310" t="s">
        <v>82</v>
      </c>
      <c r="H304" s="2148">
        <v>5</v>
      </c>
      <c r="I304" s="2475" t="s">
        <v>695</v>
      </c>
      <c r="J304" s="203"/>
      <c r="K304" s="1803" t="s">
        <v>60</v>
      </c>
      <c r="L304" s="1870">
        <v>11</v>
      </c>
      <c r="M304" s="118"/>
      <c r="N304" s="91"/>
      <c r="O304" s="114"/>
      <c r="P304" s="1448"/>
      <c r="Q304" s="1470"/>
      <c r="R304" s="91"/>
      <c r="S304" s="1459"/>
      <c r="T304" s="164"/>
      <c r="U304" s="662"/>
      <c r="V304" s="91"/>
      <c r="W304" s="87"/>
      <c r="X304" s="91"/>
      <c r="Y304" s="91"/>
      <c r="Z304" s="91"/>
      <c r="AA304" s="91"/>
      <c r="AB304" s="97"/>
      <c r="AC304" s="91"/>
      <c r="AD304" s="114"/>
      <c r="AE304" s="91"/>
      <c r="AF304" s="114"/>
      <c r="AG304" s="91"/>
      <c r="AH304" s="87"/>
      <c r="AI304" s="1470"/>
      <c r="AJ304" s="87"/>
      <c r="AK304" s="86"/>
      <c r="AL304" s="129"/>
      <c r="AM304" s="1448"/>
      <c r="AN304" s="301"/>
      <c r="AO304" s="91"/>
      <c r="AP304" s="91"/>
      <c r="AQ304" s="91"/>
      <c r="AR304" s="91"/>
      <c r="AS304" s="91"/>
      <c r="AT304" s="91"/>
      <c r="AU304" s="91"/>
      <c r="AV304" s="91"/>
      <c r="AW304" s="91"/>
      <c r="AX304" s="91"/>
      <c r="AY304" s="91"/>
      <c r="AZ304" s="91"/>
      <c r="BA304" s="91"/>
      <c r="BB304" s="91"/>
      <c r="BC304" s="91"/>
      <c r="BD304" s="91"/>
      <c r="BE304" s="91"/>
      <c r="BF304" s="91"/>
      <c r="BG304" s="91"/>
      <c r="BH304" s="91"/>
      <c r="BI304" s="91"/>
      <c r="BJ304" s="91"/>
      <c r="BK304" s="91"/>
      <c r="BL304" s="91"/>
      <c r="BM304" s="91"/>
      <c r="BN304" s="91"/>
      <c r="BO304" s="91"/>
      <c r="BP304" s="91"/>
      <c r="BQ304" s="91"/>
      <c r="BR304" s="91"/>
      <c r="BS304" s="91"/>
      <c r="BT304" s="91"/>
      <c r="BU304" s="91"/>
      <c r="BV304" s="91"/>
      <c r="BW304" s="91"/>
      <c r="BX304" s="91"/>
      <c r="BY304" s="91"/>
      <c r="BZ304" s="91"/>
      <c r="CA304" s="91"/>
      <c r="CB304" s="91"/>
      <c r="CC304" s="91"/>
      <c r="CD304" s="91"/>
      <c r="CE304" s="91"/>
      <c r="CF304" s="91"/>
      <c r="CG304" s="91"/>
      <c r="CH304" s="91"/>
      <c r="CI304" s="91"/>
      <c r="CJ304" s="91"/>
      <c r="CK304" s="91"/>
      <c r="CL304" s="91"/>
      <c r="CM304" s="91"/>
      <c r="CN304" s="91"/>
    </row>
    <row r="305" spans="2:92" ht="15.75" thickBot="1">
      <c r="B305" s="1964" t="s">
        <v>418</v>
      </c>
      <c r="C305" s="1879" t="s">
        <v>94</v>
      </c>
      <c r="D305" s="2148">
        <v>200</v>
      </c>
      <c r="E305" s="177"/>
      <c r="F305" s="2318"/>
      <c r="I305" s="169" t="s">
        <v>118</v>
      </c>
      <c r="J305" s="2296" t="s">
        <v>119</v>
      </c>
      <c r="K305" s="1803" t="s">
        <v>176</v>
      </c>
      <c r="L305" s="1870">
        <v>145</v>
      </c>
      <c r="M305" s="118"/>
      <c r="N305" s="91"/>
      <c r="O305" s="114"/>
      <c r="P305" s="164"/>
      <c r="Q305" s="1470"/>
      <c r="R305" s="91"/>
      <c r="S305" s="114"/>
      <c r="T305" s="1476"/>
      <c r="U305" s="314"/>
      <c r="V305" s="91"/>
      <c r="W305" s="114"/>
      <c r="X305" s="1456"/>
      <c r="Y305" s="1457"/>
      <c r="Z305" s="91"/>
      <c r="AA305" s="91"/>
      <c r="AB305" s="1445"/>
      <c r="AC305" s="91"/>
      <c r="AD305" s="206"/>
      <c r="AE305" s="91"/>
      <c r="AF305" s="114"/>
      <c r="AG305" s="91"/>
      <c r="AH305" s="87"/>
      <c r="AI305" s="1470"/>
      <c r="AJ305" s="87"/>
      <c r="AK305" s="86"/>
      <c r="AL305" s="129"/>
      <c r="AM305" s="164"/>
      <c r="AN305" s="301"/>
      <c r="AO305" s="91"/>
      <c r="AP305" s="91"/>
      <c r="AQ305" s="91"/>
      <c r="AR305" s="91"/>
      <c r="AS305" s="91"/>
      <c r="AT305" s="91"/>
      <c r="AU305" s="91"/>
      <c r="AV305" s="91"/>
      <c r="AW305" s="91"/>
      <c r="AX305" s="91"/>
      <c r="AY305" s="91"/>
      <c r="AZ305" s="91"/>
      <c r="BA305" s="91"/>
      <c r="BB305" s="91"/>
      <c r="BC305" s="91"/>
      <c r="BD305" s="91"/>
      <c r="BE305" s="91"/>
      <c r="BF305" s="91"/>
      <c r="BG305" s="91"/>
      <c r="BH305" s="91"/>
      <c r="BI305" s="91"/>
      <c r="BJ305" s="91"/>
      <c r="BK305" s="91"/>
      <c r="BL305" s="91"/>
      <c r="BM305" s="91"/>
      <c r="BN305" s="91"/>
      <c r="BO305" s="91"/>
      <c r="BP305" s="91"/>
      <c r="BQ305" s="91"/>
      <c r="BR305" s="91"/>
      <c r="BS305" s="91"/>
      <c r="BT305" s="91"/>
      <c r="BU305" s="91"/>
      <c r="BV305" s="91"/>
      <c r="BW305" s="91"/>
      <c r="BX305" s="91"/>
      <c r="BY305" s="91"/>
      <c r="BZ305" s="91"/>
      <c r="CA305" s="91"/>
      <c r="CB305" s="91"/>
      <c r="CC305" s="91"/>
      <c r="CD305" s="91"/>
      <c r="CE305" s="91"/>
      <c r="CF305" s="91"/>
      <c r="CG305" s="91"/>
      <c r="CH305" s="91"/>
      <c r="CI305" s="91"/>
      <c r="CJ305" s="91"/>
      <c r="CK305" s="91"/>
      <c r="CL305" s="91"/>
      <c r="CM305" s="91"/>
      <c r="CN305" s="91"/>
    </row>
    <row r="306" spans="2:92" ht="16.5" thickBot="1">
      <c r="B306" s="2243" t="s">
        <v>8</v>
      </c>
      <c r="C306" s="2372" t="s">
        <v>206</v>
      </c>
      <c r="D306" s="273">
        <v>30</v>
      </c>
      <c r="I306" s="278" t="s">
        <v>696</v>
      </c>
      <c r="J306" s="2328">
        <v>30</v>
      </c>
      <c r="K306" s="50"/>
      <c r="L306" s="68"/>
      <c r="M306" s="118"/>
      <c r="N306" s="91"/>
      <c r="O306" s="114"/>
      <c r="P306" s="164"/>
      <c r="Q306" s="663"/>
      <c r="R306" s="91"/>
      <c r="S306" s="91"/>
      <c r="T306" s="91"/>
      <c r="U306" s="91"/>
      <c r="V306" s="91"/>
      <c r="W306" s="89"/>
      <c r="X306" s="176"/>
      <c r="Y306" s="128"/>
      <c r="Z306" s="91"/>
      <c r="AA306" s="91"/>
      <c r="AB306" s="1445"/>
      <c r="AC306" s="91"/>
      <c r="AD306" s="114"/>
      <c r="AE306" s="663"/>
      <c r="AF306" s="114"/>
      <c r="AG306" s="91"/>
      <c r="AH306" s="87"/>
      <c r="AI306" s="663"/>
      <c r="AJ306" s="92"/>
      <c r="AK306" s="93"/>
      <c r="AL306" s="128"/>
      <c r="AM306" s="164"/>
      <c r="AN306" s="301"/>
      <c r="AO306" s="91"/>
      <c r="AP306" s="91"/>
      <c r="AQ306" s="91"/>
      <c r="AR306" s="91"/>
      <c r="AS306" s="91"/>
      <c r="AT306" s="91"/>
      <c r="AU306" s="91"/>
      <c r="AV306" s="91"/>
      <c r="AW306" s="91"/>
      <c r="AX306" s="91"/>
      <c r="AY306" s="91"/>
      <c r="AZ306" s="91"/>
      <c r="BA306" s="91"/>
      <c r="BB306" s="91"/>
      <c r="BC306" s="91"/>
      <c r="BD306" s="91"/>
      <c r="BE306" s="91"/>
      <c r="BF306" s="91"/>
      <c r="BG306" s="91"/>
      <c r="BH306" s="91"/>
      <c r="BI306" s="91"/>
      <c r="BJ306" s="91"/>
      <c r="BK306" s="91"/>
      <c r="BL306" s="91"/>
      <c r="BM306" s="91"/>
      <c r="BN306" s="91"/>
      <c r="BO306" s="91"/>
      <c r="BP306" s="91"/>
      <c r="BQ306" s="91"/>
      <c r="BR306" s="91"/>
      <c r="BS306" s="91"/>
      <c r="BT306" s="91"/>
      <c r="BU306" s="91"/>
      <c r="BV306" s="91"/>
      <c r="BW306" s="91"/>
      <c r="BX306" s="91"/>
      <c r="BY306" s="91"/>
      <c r="BZ306" s="91"/>
      <c r="CA306" s="91"/>
      <c r="CB306" s="91"/>
      <c r="CC306" s="91"/>
      <c r="CD306" s="91"/>
      <c r="CE306" s="91"/>
      <c r="CF306" s="91"/>
      <c r="CG306" s="91"/>
      <c r="CH306" s="91"/>
      <c r="CI306" s="91"/>
      <c r="CJ306" s="91"/>
      <c r="CK306" s="91"/>
      <c r="CL306" s="91"/>
      <c r="CM306" s="91"/>
      <c r="CN306" s="91"/>
    </row>
    <row r="307" spans="2:92" ht="16.5" thickBot="1">
      <c r="B307" s="2167" t="s">
        <v>8</v>
      </c>
      <c r="C307" s="1879" t="s">
        <v>9</v>
      </c>
      <c r="D307" s="2393">
        <v>60</v>
      </c>
      <c r="E307" s="2469" t="s">
        <v>711</v>
      </c>
      <c r="F307" s="2156"/>
      <c r="G307" s="38"/>
      <c r="H307" s="45"/>
      <c r="I307" s="1992" t="s">
        <v>677</v>
      </c>
      <c r="J307" s="2156"/>
      <c r="K307" s="38"/>
      <c r="L307" s="45"/>
      <c r="M307" s="118"/>
      <c r="N307" s="91"/>
      <c r="O307" s="114"/>
      <c r="P307" s="164"/>
      <c r="Q307" s="663"/>
      <c r="R307" s="91"/>
      <c r="S307" s="91"/>
      <c r="T307" s="91"/>
      <c r="U307" s="91"/>
      <c r="V307" s="91"/>
      <c r="W307" s="89"/>
      <c r="X307" s="176"/>
      <c r="Y307" s="220"/>
      <c r="Z307" s="91"/>
      <c r="AA307" s="91"/>
      <c r="AB307" s="1445"/>
      <c r="AC307" s="1466"/>
      <c r="AD307" s="639"/>
      <c r="AE307" s="1470"/>
      <c r="AF307" s="114"/>
      <c r="AG307" s="663"/>
      <c r="AH307" s="87"/>
      <c r="AI307" s="663"/>
      <c r="AJ307" s="92"/>
      <c r="AK307" s="93"/>
      <c r="AL307" s="128"/>
      <c r="AM307" s="164"/>
      <c r="AN307" s="301"/>
      <c r="AO307" s="91"/>
      <c r="AP307" s="91"/>
      <c r="AQ307" s="91"/>
      <c r="AR307" s="91"/>
      <c r="AS307" s="91"/>
      <c r="AT307" s="91"/>
      <c r="AU307" s="91"/>
      <c r="AV307" s="91"/>
      <c r="AW307" s="91"/>
      <c r="AX307" s="91"/>
      <c r="AY307" s="91"/>
      <c r="AZ307" s="91"/>
      <c r="BA307" s="91"/>
      <c r="BB307" s="91"/>
      <c r="BC307" s="91"/>
      <c r="BD307" s="91"/>
      <c r="BE307" s="91"/>
      <c r="BF307" s="91"/>
      <c r="BG307" s="91"/>
      <c r="BH307" s="91"/>
      <c r="BI307" s="91"/>
      <c r="BJ307" s="91"/>
      <c r="BK307" s="91"/>
      <c r="BL307" s="91"/>
      <c r="BM307" s="91"/>
      <c r="BN307" s="91"/>
      <c r="BO307" s="91"/>
      <c r="BP307" s="91"/>
      <c r="BQ307" s="91"/>
      <c r="BR307" s="91"/>
      <c r="BS307" s="91"/>
      <c r="BT307" s="91"/>
      <c r="BU307" s="91"/>
      <c r="BV307" s="91"/>
      <c r="BW307" s="91"/>
      <c r="BX307" s="91"/>
      <c r="BY307" s="91"/>
      <c r="BZ307" s="91"/>
      <c r="CA307" s="91"/>
      <c r="CB307" s="91"/>
      <c r="CC307" s="91"/>
      <c r="CD307" s="91"/>
      <c r="CE307" s="91"/>
      <c r="CF307" s="91"/>
      <c r="CG307" s="91"/>
      <c r="CH307" s="91"/>
      <c r="CI307" s="91"/>
      <c r="CJ307" s="91"/>
      <c r="CK307" s="91"/>
      <c r="CL307" s="91"/>
      <c r="CM307" s="91"/>
      <c r="CN307" s="91"/>
    </row>
    <row r="308" spans="2:92" ht="16.5" thickBot="1">
      <c r="B308" s="2167" t="s">
        <v>8</v>
      </c>
      <c r="C308" s="2367" t="s">
        <v>395</v>
      </c>
      <c r="D308" s="2393">
        <v>40</v>
      </c>
      <c r="E308" s="789" t="s">
        <v>118</v>
      </c>
      <c r="F308" s="2296" t="s">
        <v>119</v>
      </c>
      <c r="G308" s="221" t="s">
        <v>118</v>
      </c>
      <c r="H308" s="2157" t="s">
        <v>119</v>
      </c>
      <c r="I308" s="169" t="s">
        <v>118</v>
      </c>
      <c r="J308" s="2296" t="s">
        <v>119</v>
      </c>
      <c r="K308" s="202" t="s">
        <v>118</v>
      </c>
      <c r="L308" s="2368" t="s">
        <v>119</v>
      </c>
      <c r="M308" s="91"/>
      <c r="N308" s="91"/>
      <c r="O308" s="114"/>
      <c r="P308" s="164"/>
      <c r="Q308" s="663"/>
      <c r="R308" s="91"/>
      <c r="S308" s="91"/>
      <c r="T308" s="91"/>
      <c r="U308" s="91"/>
      <c r="V308" s="91"/>
      <c r="W308" s="89"/>
      <c r="X308" s="176"/>
      <c r="Y308" s="220"/>
      <c r="Z308" s="91"/>
      <c r="AA308" s="91"/>
      <c r="AB308" s="1445"/>
      <c r="AC308" s="91"/>
      <c r="AD308" s="114"/>
      <c r="AE308" s="663"/>
      <c r="AF308" s="114"/>
      <c r="AG308" s="663"/>
      <c r="AH308" s="87"/>
      <c r="AI308" s="663"/>
      <c r="AJ308" s="87"/>
      <c r="AK308" s="86"/>
      <c r="AL308" s="129"/>
      <c r="AM308" s="164"/>
      <c r="AN308" s="301"/>
      <c r="AO308" s="91"/>
      <c r="AP308" s="91"/>
      <c r="AQ308" s="91"/>
      <c r="AR308" s="91"/>
      <c r="AS308" s="91"/>
      <c r="AT308" s="91"/>
      <c r="AU308" s="91"/>
      <c r="AV308" s="91"/>
      <c r="AW308" s="91"/>
      <c r="AX308" s="91"/>
      <c r="AY308" s="91"/>
      <c r="AZ308" s="91"/>
      <c r="BA308" s="91"/>
      <c r="BB308" s="91"/>
      <c r="BC308" s="91"/>
      <c r="BD308" s="91"/>
      <c r="BE308" s="91"/>
      <c r="BF308" s="91"/>
      <c r="BG308" s="91"/>
      <c r="BH308" s="91"/>
      <c r="BI308" s="91"/>
      <c r="BJ308" s="91"/>
      <c r="BK308" s="91"/>
      <c r="BL308" s="91"/>
      <c r="BM308" s="91"/>
      <c r="BN308" s="91"/>
      <c r="BO308" s="91"/>
      <c r="BP308" s="91"/>
      <c r="BQ308" s="91"/>
      <c r="BR308" s="91"/>
      <c r="BS308" s="91"/>
      <c r="BT308" s="91"/>
      <c r="BU308" s="91"/>
      <c r="BV308" s="91"/>
      <c r="BW308" s="91"/>
      <c r="BX308" s="91"/>
      <c r="BY308" s="91"/>
      <c r="BZ308" s="91"/>
      <c r="CA308" s="91"/>
      <c r="CB308" s="91"/>
      <c r="CC308" s="91"/>
      <c r="CD308" s="91"/>
      <c r="CE308" s="91"/>
      <c r="CF308" s="91"/>
      <c r="CG308" s="91"/>
      <c r="CH308" s="91"/>
      <c r="CI308" s="91"/>
      <c r="CJ308" s="91"/>
      <c r="CK308" s="91"/>
      <c r="CL308" s="91"/>
      <c r="CM308" s="91"/>
      <c r="CN308" s="91"/>
    </row>
    <row r="309" spans="2:92" ht="15.75" thickBot="1">
      <c r="B309" s="767" t="s">
        <v>425</v>
      </c>
      <c r="C309" s="2495"/>
      <c r="D309" s="2335">
        <f>SUM(D302:D308)</f>
        <v>620</v>
      </c>
      <c r="E309" s="78" t="s">
        <v>76</v>
      </c>
      <c r="F309" s="2307">
        <v>40</v>
      </c>
      <c r="G309" s="291" t="s">
        <v>83</v>
      </c>
      <c r="H309" s="2141">
        <v>4</v>
      </c>
      <c r="I309" s="78" t="s">
        <v>151</v>
      </c>
      <c r="J309" s="2512">
        <v>136.08000000000001</v>
      </c>
      <c r="K309" s="291" t="s">
        <v>230</v>
      </c>
      <c r="L309" s="2141">
        <v>5.12</v>
      </c>
      <c r="M309" s="91"/>
      <c r="N309" s="91"/>
      <c r="O309" s="114"/>
      <c r="P309" s="164"/>
      <c r="Q309" s="663"/>
      <c r="R309" s="91"/>
      <c r="S309" s="91"/>
      <c r="T309" s="91"/>
      <c r="U309" s="91"/>
      <c r="V309" s="91"/>
      <c r="W309" s="91"/>
      <c r="X309" s="1444"/>
      <c r="Y309" s="1439"/>
      <c r="Z309" s="91"/>
      <c r="AA309" s="91"/>
      <c r="AB309" s="1445"/>
      <c r="AC309" s="91"/>
      <c r="AD309" s="114"/>
      <c r="AE309" s="91"/>
      <c r="AF309" s="114"/>
      <c r="AG309" s="663"/>
      <c r="AH309" s="87"/>
      <c r="AI309" s="663"/>
      <c r="AJ309" s="92"/>
      <c r="AK309" s="93"/>
      <c r="AL309" s="128"/>
      <c r="AM309" s="164"/>
      <c r="AN309" s="301"/>
      <c r="AO309" s="91"/>
      <c r="AP309" s="91"/>
      <c r="AQ309" s="91"/>
      <c r="AR309" s="91"/>
      <c r="AS309" s="91"/>
      <c r="AT309" s="91"/>
      <c r="AU309" s="91"/>
      <c r="AV309" s="91"/>
      <c r="AW309" s="91"/>
      <c r="AX309" s="91"/>
      <c r="AY309" s="91"/>
      <c r="AZ309" s="91"/>
      <c r="BA309" s="91"/>
      <c r="BB309" s="91"/>
      <c r="BC309" s="91"/>
      <c r="BD309" s="91"/>
      <c r="BE309" s="91"/>
      <c r="BF309" s="91"/>
      <c r="BG309" s="91"/>
      <c r="BH309" s="91"/>
      <c r="BI309" s="91"/>
      <c r="BJ309" s="91"/>
      <c r="BK309" s="91"/>
      <c r="BL309" s="91"/>
      <c r="BM309" s="91"/>
      <c r="BN309" s="91"/>
      <c r="BO309" s="91"/>
      <c r="BP309" s="91"/>
      <c r="BQ309" s="91"/>
      <c r="BR309" s="91"/>
      <c r="BS309" s="91"/>
      <c r="BT309" s="91"/>
      <c r="BU309" s="91"/>
      <c r="BV309" s="91"/>
      <c r="BW309" s="91"/>
      <c r="BX309" s="91"/>
      <c r="BY309" s="91"/>
      <c r="BZ309" s="91"/>
      <c r="CA309" s="91"/>
      <c r="CB309" s="91"/>
      <c r="CC309" s="91"/>
      <c r="CD309" s="91"/>
      <c r="CE309" s="91"/>
      <c r="CF309" s="91"/>
      <c r="CG309" s="91"/>
      <c r="CH309" s="91"/>
      <c r="CI309" s="91"/>
      <c r="CJ309" s="91"/>
      <c r="CK309" s="91"/>
      <c r="CL309" s="91"/>
      <c r="CM309" s="91"/>
      <c r="CN309" s="91"/>
    </row>
    <row r="310" spans="2:92" ht="15.75">
      <c r="B310" s="2130"/>
      <c r="C310" s="2131" t="s">
        <v>152</v>
      </c>
      <c r="D310" s="2183"/>
      <c r="E310" s="1803" t="s">
        <v>165</v>
      </c>
      <c r="F310" s="2319">
        <v>25</v>
      </c>
      <c r="G310" s="1814" t="s">
        <v>60</v>
      </c>
      <c r="H310" s="1870">
        <v>1.5</v>
      </c>
      <c r="I310" s="1803" t="s">
        <v>303</v>
      </c>
      <c r="J310" s="2309">
        <v>20.88</v>
      </c>
      <c r="K310" s="1814" t="s">
        <v>197</v>
      </c>
      <c r="L310" s="2224">
        <v>2</v>
      </c>
      <c r="M310" s="91"/>
      <c r="N310" s="91"/>
      <c r="O310" s="114"/>
      <c r="P310" s="786"/>
      <c r="Q310" s="666"/>
      <c r="R310" s="91"/>
      <c r="S310" s="91"/>
      <c r="T310" s="91"/>
      <c r="U310" s="91"/>
      <c r="V310" s="91"/>
      <c r="W310" s="87"/>
      <c r="X310" s="670"/>
      <c r="Y310" s="1524"/>
      <c r="Z310" s="91"/>
      <c r="AA310" s="91"/>
      <c r="AB310" s="1445"/>
      <c r="AC310" s="91"/>
      <c r="AD310" s="114"/>
      <c r="AE310" s="663"/>
      <c r="AF310" s="114"/>
      <c r="AG310" s="91"/>
      <c r="AH310" s="116"/>
      <c r="AI310" s="663"/>
      <c r="AJ310" s="89"/>
      <c r="AK310" s="176"/>
      <c r="AL310" s="220"/>
      <c r="AM310" s="164"/>
      <c r="AN310" s="301"/>
      <c r="AO310" s="91"/>
      <c r="AP310" s="91"/>
      <c r="AQ310" s="91"/>
      <c r="AR310" s="91"/>
      <c r="AS310" s="91"/>
      <c r="AT310" s="91"/>
      <c r="AU310" s="91"/>
      <c r="AV310" s="91"/>
      <c r="AW310" s="91"/>
      <c r="AX310" s="91"/>
      <c r="AY310" s="91"/>
      <c r="AZ310" s="91"/>
      <c r="BA310" s="91"/>
      <c r="BB310" s="91"/>
      <c r="BC310" s="91"/>
      <c r="BD310" s="91"/>
      <c r="BE310" s="91"/>
      <c r="BF310" s="91"/>
      <c r="BG310" s="91"/>
      <c r="BH310" s="91"/>
      <c r="BI310" s="91"/>
      <c r="BJ310" s="91"/>
      <c r="BK310" s="91"/>
      <c r="BL310" s="91"/>
      <c r="BM310" s="91"/>
      <c r="BN310" s="91"/>
      <c r="BO310" s="91"/>
      <c r="BP310" s="91"/>
      <c r="BQ310" s="91"/>
      <c r="BR310" s="91"/>
      <c r="BS310" s="91"/>
      <c r="BT310" s="91"/>
      <c r="BU310" s="91"/>
      <c r="BV310" s="91"/>
      <c r="BW310" s="91"/>
      <c r="BX310" s="91"/>
      <c r="BY310" s="91"/>
      <c r="BZ310" s="91"/>
      <c r="CA310" s="91"/>
      <c r="CB310" s="91"/>
      <c r="CC310" s="91"/>
      <c r="CD310" s="91"/>
      <c r="CE310" s="91"/>
      <c r="CF310" s="91"/>
      <c r="CG310" s="91"/>
      <c r="CH310" s="91"/>
      <c r="CI310" s="91"/>
      <c r="CJ310" s="91"/>
      <c r="CK310" s="91"/>
      <c r="CL310" s="91"/>
      <c r="CM310" s="91"/>
      <c r="CN310" s="91"/>
    </row>
    <row r="311" spans="2:92" ht="15.75">
      <c r="B311" s="2320" t="s">
        <v>398</v>
      </c>
      <c r="C311" s="2134" t="s">
        <v>397</v>
      </c>
      <c r="D311" s="2083">
        <v>70</v>
      </c>
      <c r="E311" s="1803" t="s">
        <v>267</v>
      </c>
      <c r="F311" s="2309">
        <v>12</v>
      </c>
      <c r="G311" s="2513" t="s">
        <v>84</v>
      </c>
      <c r="H311" s="1870">
        <v>1</v>
      </c>
      <c r="I311" s="1803" t="s">
        <v>63</v>
      </c>
      <c r="J311" s="2154">
        <v>0.5</v>
      </c>
      <c r="K311" s="2185" t="s">
        <v>104</v>
      </c>
      <c r="L311" s="1870"/>
      <c r="M311" s="91"/>
      <c r="N311" s="91"/>
      <c r="O311" s="114"/>
      <c r="P311" s="164"/>
      <c r="Q311" s="1453"/>
      <c r="R311" s="91"/>
      <c r="S311" s="231"/>
      <c r="T311" s="786"/>
      <c r="U311" s="787"/>
      <c r="V311" s="91"/>
      <c r="W311" s="114"/>
      <c r="X311" s="670"/>
      <c r="Y311" s="1524"/>
      <c r="Z311" s="91"/>
      <c r="AA311" s="91"/>
      <c r="AB311" s="1445"/>
      <c r="AC311" s="1452"/>
      <c r="AD311" s="114"/>
      <c r="AE311" s="91"/>
      <c r="AF311" s="114"/>
      <c r="AG311" s="91"/>
      <c r="AH311" s="91"/>
      <c r="AI311" s="663"/>
      <c r="AJ311" s="89"/>
      <c r="AK311" s="176"/>
      <c r="AL311" s="220"/>
      <c r="AM311" s="164"/>
      <c r="AN311" s="301"/>
      <c r="AO311" s="91"/>
      <c r="AP311" s="91"/>
      <c r="AQ311" s="91"/>
      <c r="AR311" s="91"/>
      <c r="AS311" s="91"/>
      <c r="AT311" s="91"/>
      <c r="AU311" s="91"/>
      <c r="AV311" s="91"/>
      <c r="AW311" s="91"/>
      <c r="AX311" s="91"/>
      <c r="AY311" s="91"/>
      <c r="AZ311" s="91"/>
      <c r="BA311" s="91"/>
      <c r="BB311" s="91"/>
      <c r="BC311" s="91"/>
      <c r="BD311" s="91"/>
      <c r="BE311" s="91"/>
      <c r="BF311" s="91"/>
      <c r="BG311" s="91"/>
      <c r="BH311" s="91"/>
      <c r="BI311" s="91"/>
      <c r="BJ311" s="91"/>
      <c r="BK311" s="91"/>
      <c r="BL311" s="91"/>
      <c r="BM311" s="91"/>
      <c r="BN311" s="91"/>
      <c r="BO311" s="91"/>
      <c r="BP311" s="91"/>
      <c r="BQ311" s="91"/>
      <c r="BR311" s="91"/>
      <c r="BS311" s="91"/>
      <c r="BT311" s="91"/>
      <c r="BU311" s="91"/>
      <c r="BV311" s="91"/>
      <c r="BW311" s="91"/>
      <c r="BX311" s="91"/>
      <c r="BY311" s="91"/>
      <c r="BZ311" s="91"/>
      <c r="CA311" s="91"/>
      <c r="CB311" s="91"/>
      <c r="CC311" s="91"/>
      <c r="CD311" s="91"/>
      <c r="CE311" s="91"/>
      <c r="CF311" s="91"/>
      <c r="CG311" s="91"/>
      <c r="CH311" s="91"/>
      <c r="CI311" s="91"/>
      <c r="CJ311" s="91"/>
      <c r="CK311" s="91"/>
      <c r="CL311" s="91"/>
      <c r="CM311" s="91"/>
      <c r="CN311" s="91"/>
    </row>
    <row r="312" spans="2:92" ht="15.75">
      <c r="B312" s="1965" t="s">
        <v>674</v>
      </c>
      <c r="C312" s="1814" t="s">
        <v>452</v>
      </c>
      <c r="D312" s="2331">
        <v>250</v>
      </c>
      <c r="E312" s="1803" t="s">
        <v>103</v>
      </c>
      <c r="F312" s="2309">
        <v>10</v>
      </c>
      <c r="G312" s="1839" t="s">
        <v>86</v>
      </c>
      <c r="H312" s="2148">
        <v>1.6</v>
      </c>
      <c r="I312" s="1803" t="s">
        <v>99</v>
      </c>
      <c r="J312" s="2309">
        <v>2.15</v>
      </c>
      <c r="K312" s="1814" t="s">
        <v>81</v>
      </c>
      <c r="L312" s="2224">
        <v>12.72</v>
      </c>
      <c r="M312" s="91"/>
      <c r="N312" s="91"/>
      <c r="O312" s="114"/>
      <c r="P312" s="164"/>
      <c r="Q312" s="663"/>
      <c r="R312" s="91"/>
      <c r="S312" s="114"/>
      <c r="T312" s="672"/>
      <c r="U312" s="673"/>
      <c r="V312" s="91"/>
      <c r="W312" s="114"/>
      <c r="X312" s="1524"/>
      <c r="Y312" s="673"/>
      <c r="Z312" s="91"/>
      <c r="AA312" s="91"/>
      <c r="AB312" s="1445"/>
      <c r="AC312" s="662"/>
      <c r="AD312" s="91"/>
      <c r="AE312" s="663"/>
      <c r="AF312" s="114"/>
      <c r="AG312" s="91"/>
      <c r="AH312" s="91"/>
      <c r="AI312" s="663"/>
      <c r="AJ312" s="89"/>
      <c r="AK312" s="176"/>
      <c r="AL312" s="220"/>
      <c r="AM312" s="164"/>
      <c r="AN312" s="301"/>
      <c r="AO312" s="91"/>
      <c r="AP312" s="91"/>
      <c r="AQ312" s="91"/>
      <c r="AR312" s="91"/>
      <c r="AS312" s="91"/>
      <c r="AT312" s="91"/>
      <c r="AU312" s="91"/>
      <c r="AV312" s="91"/>
      <c r="AW312" s="91"/>
      <c r="AX312" s="91"/>
      <c r="AY312" s="91"/>
      <c r="AZ312" s="91"/>
      <c r="BA312" s="91"/>
      <c r="BB312" s="91"/>
      <c r="BC312" s="91"/>
      <c r="BD312" s="91"/>
      <c r="BE312" s="91"/>
      <c r="BF312" s="91"/>
      <c r="BG312" s="91"/>
      <c r="BH312" s="91"/>
      <c r="BI312" s="91"/>
      <c r="BJ312" s="91"/>
      <c r="BK312" s="91"/>
      <c r="BL312" s="91"/>
      <c r="BM312" s="91"/>
      <c r="BN312" s="91"/>
      <c r="BO312" s="91"/>
      <c r="BP312" s="91"/>
      <c r="BQ312" s="91"/>
      <c r="BR312" s="91"/>
      <c r="BS312" s="91"/>
      <c r="BT312" s="91"/>
      <c r="BU312" s="91"/>
      <c r="BV312" s="91"/>
      <c r="BW312" s="91"/>
      <c r="BX312" s="91"/>
      <c r="BY312" s="91"/>
      <c r="BZ312" s="91"/>
      <c r="CA312" s="91"/>
      <c r="CB312" s="91"/>
      <c r="CC312" s="91"/>
      <c r="CD312" s="91"/>
      <c r="CE312" s="91"/>
      <c r="CF312" s="91"/>
      <c r="CG312" s="91"/>
      <c r="CH312" s="91"/>
      <c r="CI312" s="91"/>
      <c r="CJ312" s="91"/>
      <c r="CK312" s="91"/>
      <c r="CL312" s="91"/>
      <c r="CM312" s="91"/>
      <c r="CN312" s="91"/>
    </row>
    <row r="313" spans="2:92" ht="15.75">
      <c r="B313" s="2241" t="s">
        <v>550</v>
      </c>
      <c r="C313" s="1984" t="s">
        <v>639</v>
      </c>
      <c r="D313" s="2182">
        <v>180</v>
      </c>
      <c r="E313" s="1803" t="s">
        <v>303</v>
      </c>
      <c r="F313" s="2309">
        <v>10</v>
      </c>
      <c r="G313" s="1839" t="s">
        <v>277</v>
      </c>
      <c r="H313" s="2282">
        <v>0.01</v>
      </c>
      <c r="I313" s="1803" t="s">
        <v>185</v>
      </c>
      <c r="J313" s="2154">
        <v>6</v>
      </c>
      <c r="K313" s="1814" t="s">
        <v>83</v>
      </c>
      <c r="L313" s="2224">
        <v>1.32</v>
      </c>
      <c r="M313" s="91"/>
      <c r="N313" s="91"/>
      <c r="O313" s="114"/>
      <c r="P313" s="164"/>
      <c r="Q313" s="663"/>
      <c r="R313" s="91"/>
      <c r="S313" s="114"/>
      <c r="T313" s="674"/>
      <c r="U313" s="673"/>
      <c r="V313" s="91"/>
      <c r="W313" s="91"/>
      <c r="X313" s="91"/>
      <c r="Y313" s="91"/>
      <c r="Z313" s="91"/>
      <c r="AA313" s="91"/>
      <c r="AB313" s="1445"/>
      <c r="AC313" s="662"/>
      <c r="AD313" s="91"/>
      <c r="AE313" s="663"/>
      <c r="AF313" s="92"/>
      <c r="AG313" s="91"/>
      <c r="AH313" s="91"/>
      <c r="AI313" s="663"/>
      <c r="AJ313" s="89"/>
      <c r="AK313" s="176"/>
      <c r="AL313" s="220"/>
      <c r="AM313" s="164"/>
      <c r="AN313" s="301"/>
      <c r="AO313" s="91"/>
      <c r="AP313" s="91"/>
      <c r="AQ313" s="91"/>
      <c r="AR313" s="91"/>
      <c r="AS313" s="91"/>
      <c r="AT313" s="91"/>
      <c r="AU313" s="91"/>
      <c r="AV313" s="91"/>
      <c r="AW313" s="91"/>
      <c r="AX313" s="91"/>
      <c r="AY313" s="91"/>
      <c r="AZ313" s="91"/>
      <c r="BA313" s="91"/>
      <c r="BB313" s="91"/>
      <c r="BC313" s="91"/>
      <c r="BD313" s="91"/>
      <c r="BE313" s="91"/>
      <c r="BF313" s="91"/>
      <c r="BG313" s="91"/>
      <c r="BH313" s="91"/>
      <c r="BI313" s="91"/>
      <c r="BJ313" s="91"/>
      <c r="BK313" s="91"/>
      <c r="BL313" s="91"/>
      <c r="BM313" s="91"/>
      <c r="BN313" s="91"/>
      <c r="BO313" s="91"/>
      <c r="BP313" s="91"/>
      <c r="BQ313" s="91"/>
      <c r="BR313" s="91"/>
      <c r="BS313" s="91"/>
      <c r="BT313" s="91"/>
      <c r="BU313" s="91"/>
      <c r="BV313" s="91"/>
      <c r="BW313" s="91"/>
      <c r="BX313" s="91"/>
      <c r="BY313" s="91"/>
      <c r="BZ313" s="91"/>
      <c r="CA313" s="91"/>
      <c r="CB313" s="91"/>
      <c r="CC313" s="91"/>
      <c r="CD313" s="91"/>
      <c r="CE313" s="91"/>
      <c r="CF313" s="91"/>
      <c r="CG313" s="91"/>
      <c r="CH313" s="91"/>
      <c r="CI313" s="91"/>
      <c r="CJ313" s="91"/>
      <c r="CK313" s="91"/>
      <c r="CL313" s="91"/>
      <c r="CM313" s="91"/>
      <c r="CN313" s="91"/>
    </row>
    <row r="314" spans="2:92" ht="15.75">
      <c r="B314" s="1982" t="s">
        <v>675</v>
      </c>
      <c r="C314" s="1990" t="s">
        <v>676</v>
      </c>
      <c r="D314" s="2331">
        <v>120</v>
      </c>
      <c r="E314" s="1834" t="s">
        <v>304</v>
      </c>
      <c r="F314" s="2154">
        <v>7.5</v>
      </c>
      <c r="G314" s="1814" t="s">
        <v>82</v>
      </c>
      <c r="H314" s="1870">
        <v>200</v>
      </c>
      <c r="I314" s="1803" t="s">
        <v>276</v>
      </c>
      <c r="J314" s="2154">
        <v>8.31</v>
      </c>
      <c r="K314" s="1814" t="s">
        <v>175</v>
      </c>
      <c r="L314" s="2224">
        <v>1.32</v>
      </c>
      <c r="M314" s="91"/>
      <c r="N314" s="91"/>
      <c r="O314" s="114"/>
      <c r="P314" s="164"/>
      <c r="Q314" s="663"/>
      <c r="R314" s="91"/>
      <c r="S314" s="114"/>
      <c r="T314" s="672"/>
      <c r="U314" s="673"/>
      <c r="V314" s="91"/>
      <c r="W314" s="91"/>
      <c r="X314" s="91"/>
      <c r="Y314" s="91"/>
      <c r="Z314" s="91"/>
      <c r="AA314" s="91"/>
      <c r="AB314" s="1459"/>
      <c r="AC314" s="91"/>
      <c r="AD314" s="91"/>
      <c r="AE314" s="663"/>
      <c r="AF314" s="102"/>
      <c r="AG314" s="91"/>
      <c r="AH314" s="91"/>
      <c r="AI314" s="663"/>
      <c r="AJ314" s="89"/>
      <c r="AK314" s="176"/>
      <c r="AL314" s="220"/>
      <c r="AM314" s="164"/>
      <c r="AN314" s="301"/>
      <c r="AO314" s="91"/>
      <c r="AP314" s="91"/>
      <c r="AQ314" s="91"/>
      <c r="AR314" s="91"/>
      <c r="AS314" s="91"/>
      <c r="AT314" s="91"/>
      <c r="AU314" s="91"/>
      <c r="AV314" s="91"/>
      <c r="AW314" s="91"/>
      <c r="AX314" s="91"/>
      <c r="AY314" s="91"/>
      <c r="AZ314" s="91"/>
      <c r="BA314" s="91"/>
      <c r="BB314" s="91"/>
      <c r="BC314" s="91"/>
      <c r="BD314" s="91"/>
      <c r="BE314" s="91"/>
      <c r="BF314" s="91"/>
      <c r="BG314" s="91"/>
      <c r="BH314" s="91"/>
      <c r="BI314" s="91"/>
      <c r="BJ314" s="91"/>
      <c r="BK314" s="91"/>
      <c r="BL314" s="91"/>
      <c r="BM314" s="91"/>
      <c r="BN314" s="91"/>
      <c r="BO314" s="91"/>
      <c r="BP314" s="91"/>
      <c r="BQ314" s="91"/>
      <c r="BR314" s="91"/>
      <c r="BS314" s="91"/>
      <c r="BT314" s="91"/>
      <c r="BU314" s="91"/>
      <c r="BV314" s="91"/>
      <c r="BW314" s="91"/>
      <c r="BX314" s="91"/>
      <c r="BY314" s="91"/>
      <c r="BZ314" s="91"/>
      <c r="CA314" s="91"/>
      <c r="CB314" s="91"/>
      <c r="CC314" s="91"/>
      <c r="CD314" s="91"/>
      <c r="CE314" s="91"/>
      <c r="CF314" s="91"/>
      <c r="CG314" s="91"/>
      <c r="CH314" s="91"/>
      <c r="CI314" s="91"/>
      <c r="CJ314" s="91"/>
      <c r="CK314" s="91"/>
      <c r="CL314" s="91"/>
      <c r="CM314" s="91"/>
      <c r="CN314" s="91"/>
    </row>
    <row r="315" spans="2:92" ht="15.75" thickBot="1">
      <c r="B315" s="1991" t="s">
        <v>663</v>
      </c>
      <c r="C315" s="1990" t="s">
        <v>236</v>
      </c>
      <c r="D315" s="2286">
        <v>200</v>
      </c>
      <c r="E315" s="193" t="s">
        <v>130</v>
      </c>
      <c r="F315" s="2465">
        <v>10</v>
      </c>
      <c r="G315" s="293" t="s">
        <v>373</v>
      </c>
      <c r="H315" s="2271">
        <v>1</v>
      </c>
      <c r="I315" s="193" t="s">
        <v>214</v>
      </c>
      <c r="J315" s="2465">
        <v>7.2</v>
      </c>
      <c r="K315" s="307" t="s">
        <v>63</v>
      </c>
      <c r="L315" s="2271">
        <v>1.2E-2</v>
      </c>
      <c r="M315" s="91"/>
      <c r="N315" s="91"/>
      <c r="O315" s="114"/>
      <c r="P315" s="164"/>
      <c r="Q315" s="663"/>
      <c r="R315" s="91"/>
      <c r="S315" s="100"/>
      <c r="T315" s="87"/>
      <c r="U315" s="83"/>
      <c r="V315" s="148"/>
      <c r="W315" s="207"/>
      <c r="X315" s="209"/>
      <c r="Y315" s="90"/>
      <c r="Z315" s="91"/>
      <c r="AA315" s="1444"/>
      <c r="AB315" s="114"/>
      <c r="AC315" s="662"/>
      <c r="AD315" s="91"/>
      <c r="AE315" s="663"/>
      <c r="AF315" s="87"/>
      <c r="AG315" s="662"/>
      <c r="AH315" s="91"/>
      <c r="AI315" s="663"/>
      <c r="AJ315" s="91"/>
      <c r="AK315" s="91"/>
      <c r="AL315" s="91"/>
      <c r="AM315" s="91"/>
      <c r="AN315" s="91"/>
      <c r="AO315" s="91"/>
      <c r="AP315" s="91"/>
      <c r="AQ315" s="91"/>
      <c r="AR315" s="91"/>
      <c r="AS315" s="91"/>
      <c r="AT315" s="91"/>
      <c r="AU315" s="91"/>
      <c r="AV315" s="91"/>
      <c r="AW315" s="91"/>
      <c r="AX315" s="91"/>
      <c r="AY315" s="91"/>
      <c r="AZ315" s="91"/>
      <c r="BA315" s="91"/>
      <c r="BB315" s="91"/>
      <c r="BC315" s="91"/>
      <c r="BD315" s="91"/>
      <c r="BE315" s="91"/>
      <c r="BF315" s="91"/>
      <c r="BG315" s="91"/>
      <c r="BH315" s="91"/>
      <c r="BI315" s="91"/>
      <c r="BJ315" s="91"/>
      <c r="BK315" s="91"/>
      <c r="BL315" s="91"/>
      <c r="BM315" s="91"/>
      <c r="BN315" s="91"/>
      <c r="BO315" s="91"/>
      <c r="BP315" s="91"/>
      <c r="BQ315" s="91"/>
      <c r="BR315" s="91"/>
      <c r="BS315" s="91"/>
      <c r="BT315" s="91"/>
      <c r="BU315" s="91"/>
      <c r="BV315" s="91"/>
      <c r="BW315" s="91"/>
      <c r="BX315" s="91"/>
      <c r="BY315" s="91"/>
      <c r="BZ315" s="91"/>
      <c r="CA315" s="91"/>
      <c r="CB315" s="91"/>
      <c r="CC315" s="91"/>
      <c r="CD315" s="91"/>
      <c r="CE315" s="91"/>
      <c r="CF315" s="91"/>
      <c r="CG315" s="91"/>
      <c r="CH315" s="91"/>
      <c r="CI315" s="91"/>
      <c r="CJ315" s="91"/>
      <c r="CK315" s="91"/>
      <c r="CL315" s="91"/>
      <c r="CM315" s="91"/>
      <c r="CN315" s="91"/>
    </row>
    <row r="316" spans="2:92" ht="15.75" thickBot="1">
      <c r="B316" s="2167" t="s">
        <v>8</v>
      </c>
      <c r="C316" s="1990" t="s">
        <v>9</v>
      </c>
      <c r="D316" s="2081">
        <v>70</v>
      </c>
      <c r="E316" s="2229" t="s">
        <v>712</v>
      </c>
      <c r="F316" s="2514"/>
      <c r="G316" s="38"/>
      <c r="H316" s="45"/>
      <c r="I316" s="2399" t="s">
        <v>640</v>
      </c>
      <c r="J316" s="2334"/>
      <c r="K316" s="2515" t="s">
        <v>397</v>
      </c>
      <c r="L316" s="2326"/>
      <c r="M316" s="91"/>
      <c r="N316" s="91"/>
      <c r="O316" s="114"/>
      <c r="P316" s="164"/>
      <c r="Q316" s="663"/>
      <c r="R316" s="91"/>
      <c r="S316" s="87"/>
      <c r="T316" s="102"/>
      <c r="U316" s="313"/>
      <c r="V316" s="87"/>
      <c r="W316" s="206"/>
      <c r="X316" s="124"/>
      <c r="Y316" s="86"/>
      <c r="Z316" s="91"/>
      <c r="AA316" s="91"/>
      <c r="AB316" s="114"/>
      <c r="AC316" s="1483"/>
      <c r="AD316" s="91"/>
      <c r="AE316" s="663"/>
      <c r="AF316" s="91"/>
      <c r="AG316" s="663"/>
      <c r="AH316" s="91"/>
      <c r="AI316" s="663"/>
      <c r="AJ316" s="91"/>
      <c r="AK316" s="87"/>
      <c r="AL316" s="91"/>
      <c r="AM316" s="91"/>
      <c r="AN316" s="91"/>
      <c r="AO316" s="91"/>
      <c r="AP316" s="284"/>
      <c r="AQ316" s="90"/>
      <c r="AR316" s="91"/>
      <c r="AS316" s="91"/>
      <c r="AT316" s="91"/>
      <c r="AU316" s="91"/>
      <c r="AV316" s="91"/>
      <c r="AW316" s="91"/>
      <c r="AX316" s="91"/>
      <c r="AY316" s="91"/>
      <c r="AZ316" s="91"/>
      <c r="BA316" s="91"/>
      <c r="BB316" s="91"/>
      <c r="BC316" s="91"/>
      <c r="BD316" s="91"/>
      <c r="BE316" s="91"/>
      <c r="BF316" s="91"/>
      <c r="BG316" s="91"/>
      <c r="BH316" s="91"/>
      <c r="BI316" s="91"/>
      <c r="BJ316" s="91"/>
      <c r="BK316" s="91"/>
      <c r="BL316" s="91"/>
      <c r="BM316" s="91"/>
      <c r="BN316" s="91"/>
      <c r="BO316" s="91"/>
      <c r="BP316" s="91"/>
      <c r="BQ316" s="91"/>
      <c r="BR316" s="91"/>
      <c r="BS316" s="91"/>
      <c r="BT316" s="91"/>
      <c r="BU316" s="91"/>
      <c r="BV316" s="91"/>
      <c r="BW316" s="91"/>
      <c r="BX316" s="91"/>
      <c r="BY316" s="91"/>
      <c r="BZ316" s="91"/>
      <c r="CA316" s="91"/>
      <c r="CB316" s="91"/>
      <c r="CC316" s="91"/>
      <c r="CD316" s="91"/>
      <c r="CE316" s="91"/>
      <c r="CF316" s="91"/>
      <c r="CG316" s="91"/>
      <c r="CH316" s="91"/>
      <c r="CI316" s="91"/>
      <c r="CJ316" s="91"/>
      <c r="CK316" s="91"/>
      <c r="CL316" s="91"/>
      <c r="CM316" s="91"/>
      <c r="CN316" s="91"/>
    </row>
    <row r="317" spans="2:92" ht="15.75" thickBot="1">
      <c r="B317" s="2207" t="s">
        <v>8</v>
      </c>
      <c r="C317" s="1814" t="s">
        <v>395</v>
      </c>
      <c r="D317" s="2208">
        <v>50</v>
      </c>
      <c r="E317" s="1841" t="s">
        <v>118</v>
      </c>
      <c r="F317" s="2516" t="s">
        <v>119</v>
      </c>
      <c r="G317" s="63"/>
      <c r="H317" s="48"/>
      <c r="I317" s="789" t="s">
        <v>118</v>
      </c>
      <c r="J317" s="2279" t="s">
        <v>119</v>
      </c>
      <c r="K317" s="202" t="s">
        <v>118</v>
      </c>
      <c r="L317" s="2301" t="s">
        <v>119</v>
      </c>
      <c r="M317" s="91"/>
      <c r="N317" s="91"/>
      <c r="O317" s="91"/>
      <c r="P317" s="91"/>
      <c r="Q317" s="91"/>
      <c r="R317" s="91"/>
      <c r="S317" s="87"/>
      <c r="T317" s="87"/>
      <c r="U317" s="314"/>
      <c r="V317" s="312"/>
      <c r="W317" s="98"/>
      <c r="X317" s="127"/>
      <c r="Y317" s="91"/>
      <c r="Z317" s="91"/>
      <c r="AA317" s="91"/>
      <c r="AB317" s="241"/>
      <c r="AC317" s="663"/>
      <c r="AD317" s="89"/>
      <c r="AE317" s="663"/>
      <c r="AF317" s="240"/>
      <c r="AG317" s="663"/>
      <c r="AH317" s="91"/>
      <c r="AI317" s="663"/>
      <c r="AJ317" s="91"/>
      <c r="AK317" s="91"/>
      <c r="AL317" s="91"/>
      <c r="AM317" s="91"/>
      <c r="AN317" s="91"/>
      <c r="AO317" s="91"/>
      <c r="AP317" s="148"/>
      <c r="AQ317" s="207"/>
      <c r="AR317" s="91"/>
      <c r="AS317" s="91"/>
      <c r="AT317" s="91"/>
      <c r="AU317" s="91"/>
      <c r="AV317" s="91"/>
      <c r="AW317" s="91"/>
      <c r="AX317" s="91"/>
      <c r="AY317" s="91"/>
      <c r="AZ317" s="91"/>
      <c r="BA317" s="91"/>
      <c r="BB317" s="91"/>
      <c r="BC317" s="91"/>
      <c r="BD317" s="91"/>
      <c r="BE317" s="91"/>
      <c r="BF317" s="91"/>
      <c r="BG317" s="91"/>
      <c r="BH317" s="91"/>
      <c r="BI317" s="91"/>
      <c r="BJ317" s="91"/>
      <c r="BK317" s="91"/>
      <c r="BL317" s="91"/>
      <c r="BM317" s="91"/>
      <c r="BN317" s="91"/>
      <c r="BO317" s="91"/>
      <c r="BP317" s="91"/>
      <c r="BQ317" s="91"/>
      <c r="BR317" s="91"/>
      <c r="BS317" s="91"/>
      <c r="BT317" s="91"/>
      <c r="BU317" s="91"/>
      <c r="BV317" s="91"/>
      <c r="BW317" s="91"/>
      <c r="BX317" s="91"/>
      <c r="BY317" s="91"/>
      <c r="BZ317" s="91"/>
      <c r="CA317" s="91"/>
      <c r="CB317" s="91"/>
      <c r="CC317" s="91"/>
      <c r="CD317" s="91"/>
      <c r="CE317" s="91"/>
      <c r="CF317" s="91"/>
      <c r="CG317" s="91"/>
      <c r="CH317" s="91"/>
      <c r="CI317" s="91"/>
      <c r="CJ317" s="91"/>
      <c r="CK317" s="91"/>
      <c r="CL317" s="91"/>
      <c r="CM317" s="91"/>
      <c r="CN317" s="91"/>
    </row>
    <row r="318" spans="2:92" ht="15.75" thickBot="1">
      <c r="B318" s="1881" t="s">
        <v>444</v>
      </c>
      <c r="C318" s="1814" t="s">
        <v>445</v>
      </c>
      <c r="D318" s="2081">
        <v>110</v>
      </c>
      <c r="E318" s="1803" t="s">
        <v>120</v>
      </c>
      <c r="F318" s="2456">
        <v>30</v>
      </c>
      <c r="G318" s="2185" t="s">
        <v>235</v>
      </c>
      <c r="H318" s="2150">
        <v>1.5</v>
      </c>
      <c r="I318" s="78" t="s">
        <v>112</v>
      </c>
      <c r="J318" s="2340">
        <v>158.4</v>
      </c>
      <c r="K318" s="2170" t="s">
        <v>177</v>
      </c>
      <c r="L318" s="2447">
        <v>70</v>
      </c>
      <c r="M318" s="302"/>
      <c r="N318" s="91"/>
      <c r="O318" s="91"/>
      <c r="P318" s="91"/>
      <c r="Q318" s="91"/>
      <c r="R318" s="91"/>
      <c r="S318" s="87"/>
      <c r="T318" s="87"/>
      <c r="U318" s="314"/>
      <c r="V318" s="87"/>
      <c r="W318" s="86"/>
      <c r="X318" s="129"/>
      <c r="Y318" s="91"/>
      <c r="Z318" s="91"/>
      <c r="AA318" s="91"/>
      <c r="AB318" s="121"/>
      <c r="AC318" s="662"/>
      <c r="AD318" s="121"/>
      <c r="AE318" s="662"/>
      <c r="AF318" s="121"/>
      <c r="AG318" s="662"/>
      <c r="AH318" s="121"/>
      <c r="AI318" s="663"/>
      <c r="AJ318" s="121"/>
      <c r="AK318" s="91"/>
      <c r="AL318" s="90"/>
      <c r="AM318" s="91"/>
      <c r="AN318" s="91"/>
      <c r="AO318" s="91"/>
      <c r="AP318" s="87"/>
      <c r="AQ318" s="86"/>
      <c r="AR318" s="91"/>
      <c r="AS318" s="91"/>
      <c r="AT318" s="91"/>
      <c r="AU318" s="91"/>
      <c r="AV318" s="91"/>
      <c r="AW318" s="91"/>
      <c r="AX318" s="91"/>
      <c r="AY318" s="91"/>
      <c r="AZ318" s="91"/>
      <c r="BA318" s="91"/>
      <c r="BB318" s="91"/>
      <c r="BC318" s="91"/>
      <c r="BD318" s="91"/>
      <c r="BE318" s="91"/>
      <c r="BF318" s="91"/>
      <c r="BG318" s="91"/>
      <c r="BH318" s="91"/>
      <c r="BI318" s="91"/>
      <c r="BJ318" s="91"/>
      <c r="BK318" s="91"/>
      <c r="BL318" s="91"/>
      <c r="BM318" s="91"/>
      <c r="BN318" s="91"/>
      <c r="BO318" s="91"/>
      <c r="BP318" s="91"/>
      <c r="BQ318" s="91"/>
      <c r="BR318" s="91"/>
      <c r="BS318" s="91"/>
      <c r="BT318" s="91"/>
      <c r="BU318" s="91"/>
      <c r="BV318" s="91"/>
      <c r="BW318" s="91"/>
      <c r="BX318" s="91"/>
      <c r="BY318" s="91"/>
      <c r="BZ318" s="91"/>
      <c r="CA318" s="91"/>
      <c r="CB318" s="91"/>
      <c r="CC318" s="91"/>
      <c r="CD318" s="91"/>
      <c r="CE318" s="91"/>
      <c r="CF318" s="91"/>
      <c r="CG318" s="91"/>
      <c r="CH318" s="91"/>
      <c r="CI318" s="91"/>
      <c r="CJ318" s="91"/>
      <c r="CK318" s="91"/>
      <c r="CL318" s="91"/>
      <c r="CM318" s="91"/>
      <c r="CN318" s="91"/>
    </row>
    <row r="319" spans="2:92" ht="15.75" thickBot="1">
      <c r="B319" s="2240"/>
      <c r="C319" s="2423"/>
      <c r="D319" s="2124"/>
      <c r="E319" s="1803" t="s">
        <v>60</v>
      </c>
      <c r="F319" s="2309">
        <v>10</v>
      </c>
      <c r="G319" s="1814" t="s">
        <v>82</v>
      </c>
      <c r="H319" s="1870">
        <v>195</v>
      </c>
      <c r="I319" s="1803" t="s">
        <v>81</v>
      </c>
      <c r="J319" s="2150">
        <v>27</v>
      </c>
      <c r="K319" s="2155" t="s">
        <v>686</v>
      </c>
      <c r="L319" s="2156"/>
      <c r="M319" s="129"/>
      <c r="N319" s="91"/>
      <c r="O319" s="91"/>
      <c r="P319" s="91"/>
      <c r="Q319" s="91"/>
      <c r="R319" s="91"/>
      <c r="S319" s="100"/>
      <c r="T319" s="114"/>
      <c r="U319" s="556"/>
      <c r="V319" s="92"/>
      <c r="W319" s="95"/>
      <c r="X319" s="237"/>
      <c r="Y319" s="91"/>
      <c r="Z319" s="91"/>
      <c r="AA319" s="91"/>
      <c r="AB319" s="91"/>
      <c r="AC319" s="663"/>
      <c r="AD319" s="91"/>
      <c r="AE319" s="663"/>
      <c r="AF319" s="91"/>
      <c r="AG319" s="663"/>
      <c r="AH319" s="91"/>
      <c r="AI319" s="663"/>
      <c r="AJ319" s="1525"/>
      <c r="AK319" s="91"/>
      <c r="AL319" s="86"/>
      <c r="AM319" s="91"/>
      <c r="AN319" s="91"/>
      <c r="AO319" s="91"/>
      <c r="AP319" s="87"/>
      <c r="AQ319" s="86"/>
      <c r="AR319" s="91"/>
      <c r="AS319" s="91"/>
      <c r="AT319" s="91"/>
      <c r="AU319" s="91"/>
      <c r="AV319" s="91"/>
      <c r="AW319" s="91"/>
      <c r="AX319" s="91"/>
      <c r="AY319" s="91"/>
      <c r="AZ319" s="91"/>
      <c r="BA319" s="91"/>
      <c r="BB319" s="91"/>
      <c r="BC319" s="91"/>
      <c r="BD319" s="91"/>
      <c r="BE319" s="91"/>
      <c r="BF319" s="91"/>
      <c r="BG319" s="91"/>
      <c r="BH319" s="91"/>
      <c r="BI319" s="91"/>
      <c r="BJ319" s="91"/>
      <c r="BK319" s="91"/>
      <c r="BL319" s="91"/>
      <c r="BM319" s="91"/>
      <c r="BN319" s="91"/>
      <c r="BO319" s="91"/>
      <c r="BP319" s="91"/>
      <c r="BQ319" s="91"/>
      <c r="BR319" s="91"/>
      <c r="BS319" s="91"/>
      <c r="BT319" s="91"/>
      <c r="BU319" s="91"/>
      <c r="BV319" s="91"/>
      <c r="BW319" s="91"/>
      <c r="BX319" s="91"/>
      <c r="BY319" s="91"/>
      <c r="BZ319" s="91"/>
      <c r="CA319" s="91"/>
      <c r="CB319" s="91"/>
      <c r="CC319" s="91"/>
      <c r="CD319" s="91"/>
      <c r="CE319" s="91"/>
      <c r="CF319" s="91"/>
      <c r="CG319" s="91"/>
      <c r="CH319" s="91"/>
      <c r="CI319" s="91"/>
      <c r="CJ319" s="91"/>
      <c r="CK319" s="91"/>
      <c r="CL319" s="91"/>
      <c r="CM319" s="91"/>
      <c r="CN319" s="91"/>
    </row>
    <row r="320" spans="2:92" ht="12.75" customHeight="1" thickBot="1">
      <c r="B320" s="757" t="s">
        <v>426</v>
      </c>
      <c r="C320" s="734"/>
      <c r="D320" s="2194">
        <f>SUM(D311:D319)</f>
        <v>1050</v>
      </c>
      <c r="E320" s="193" t="s">
        <v>185</v>
      </c>
      <c r="F320" s="2465">
        <v>10</v>
      </c>
      <c r="G320" s="29"/>
      <c r="H320" s="68"/>
      <c r="I320" s="193" t="s">
        <v>83</v>
      </c>
      <c r="J320" s="2383">
        <v>5.4</v>
      </c>
      <c r="K320" s="285" t="s">
        <v>684</v>
      </c>
      <c r="L320" s="2497">
        <v>110</v>
      </c>
      <c r="M320" s="129"/>
      <c r="N320" s="91"/>
      <c r="O320" s="91"/>
      <c r="P320" s="91"/>
      <c r="Q320" s="91"/>
      <c r="R320" s="91"/>
      <c r="S320" s="266"/>
      <c r="T320" s="114"/>
      <c r="U320" s="248"/>
      <c r="V320" s="87"/>
      <c r="W320" s="86"/>
      <c r="X320" s="129"/>
      <c r="Y320" s="91"/>
      <c r="Z320" s="91"/>
      <c r="AA320" s="91"/>
      <c r="AB320" s="91"/>
      <c r="AC320" s="663"/>
      <c r="AD320" s="91"/>
      <c r="AE320" s="663"/>
      <c r="AF320" s="91"/>
      <c r="AG320" s="663"/>
      <c r="AH320" s="147"/>
      <c r="AI320" s="663"/>
      <c r="AJ320" s="236"/>
      <c r="AK320" s="91"/>
      <c r="AL320" s="91"/>
      <c r="AM320" s="91"/>
      <c r="AN320" s="91"/>
      <c r="AO320" s="91"/>
      <c r="AP320" s="87"/>
      <c r="AQ320" s="86"/>
      <c r="AR320" s="91"/>
      <c r="AS320" s="91"/>
      <c r="AT320" s="91"/>
      <c r="AU320" s="91"/>
      <c r="AV320" s="91"/>
      <c r="AW320" s="91"/>
      <c r="AX320" s="91"/>
      <c r="AY320" s="91"/>
      <c r="AZ320" s="91"/>
      <c r="BA320" s="91"/>
      <c r="BB320" s="91"/>
      <c r="BC320" s="91"/>
      <c r="BD320" s="91"/>
      <c r="BE320" s="91"/>
      <c r="BF320" s="91"/>
      <c r="BG320" s="91"/>
      <c r="BH320" s="91"/>
      <c r="BI320" s="91"/>
      <c r="BJ320" s="91"/>
      <c r="BK320" s="91"/>
      <c r="BL320" s="91"/>
      <c r="BM320" s="91"/>
      <c r="BN320" s="91"/>
      <c r="BO320" s="91"/>
      <c r="BP320" s="91"/>
      <c r="BQ320" s="91"/>
      <c r="BR320" s="91"/>
      <c r="BS320" s="91"/>
      <c r="BT320" s="91"/>
      <c r="BU320" s="91"/>
      <c r="BV320" s="91"/>
      <c r="BW320" s="91"/>
      <c r="BX320" s="91"/>
      <c r="BY320" s="91"/>
      <c r="BZ320" s="91"/>
      <c r="CA320" s="91"/>
      <c r="CB320" s="91"/>
      <c r="CC320" s="91"/>
      <c r="CD320" s="91"/>
      <c r="CE320" s="91"/>
      <c r="CF320" s="91"/>
      <c r="CG320" s="91"/>
      <c r="CH320" s="91"/>
      <c r="CI320" s="91"/>
      <c r="CJ320" s="91"/>
      <c r="CK320" s="91"/>
      <c r="CL320" s="91"/>
      <c r="CM320" s="91"/>
      <c r="CN320" s="91"/>
    </row>
    <row r="321" spans="2:92">
      <c r="M321" s="129"/>
      <c r="N321" s="91"/>
      <c r="O321" s="91"/>
      <c r="P321" s="91"/>
      <c r="Q321" s="91"/>
      <c r="R321" s="91"/>
      <c r="S321" s="266"/>
      <c r="T321" s="87"/>
      <c r="U321" s="248"/>
      <c r="V321" s="97"/>
      <c r="W321" s="98"/>
      <c r="X321" s="301"/>
      <c r="Y321" s="86"/>
      <c r="Z321" s="91"/>
      <c r="AA321" s="91"/>
      <c r="AB321" s="91"/>
      <c r="AC321" s="663"/>
      <c r="AD321" s="91"/>
      <c r="AE321" s="663"/>
      <c r="AF321" s="147"/>
      <c r="AG321" s="663"/>
      <c r="AH321" s="147"/>
      <c r="AI321" s="663"/>
      <c r="AJ321" s="236"/>
      <c r="AK321" s="91"/>
      <c r="AL321" s="91"/>
      <c r="AM321" s="91"/>
      <c r="AN321" s="91"/>
      <c r="AO321" s="91"/>
      <c r="AP321" s="102"/>
      <c r="AQ321" s="247"/>
      <c r="AR321" s="91"/>
      <c r="AS321" s="91"/>
      <c r="AT321" s="91"/>
      <c r="AU321" s="91"/>
      <c r="AV321" s="91"/>
      <c r="AW321" s="91"/>
      <c r="AX321" s="91"/>
      <c r="AY321" s="91"/>
      <c r="AZ321" s="91"/>
      <c r="BA321" s="91"/>
      <c r="BB321" s="91"/>
      <c r="BC321" s="91"/>
      <c r="BD321" s="91"/>
      <c r="BE321" s="91"/>
      <c r="BF321" s="91"/>
      <c r="BG321" s="91"/>
      <c r="BH321" s="91"/>
      <c r="BI321" s="91"/>
      <c r="BJ321" s="91"/>
      <c r="BK321" s="91"/>
      <c r="BL321" s="91"/>
      <c r="BM321" s="91"/>
      <c r="BN321" s="91"/>
      <c r="BO321" s="91"/>
      <c r="BP321" s="91"/>
      <c r="BQ321" s="91"/>
      <c r="BR321" s="91"/>
      <c r="BS321" s="91"/>
      <c r="BT321" s="91"/>
      <c r="BU321" s="91"/>
      <c r="BV321" s="91"/>
      <c r="BW321" s="91"/>
      <c r="BX321" s="91"/>
      <c r="BY321" s="91"/>
      <c r="BZ321" s="91"/>
      <c r="CA321" s="91"/>
      <c r="CB321" s="91"/>
      <c r="CC321" s="91"/>
      <c r="CD321" s="91"/>
      <c r="CE321" s="91"/>
      <c r="CF321" s="91"/>
      <c r="CG321" s="91"/>
      <c r="CH321" s="91"/>
      <c r="CI321" s="91"/>
      <c r="CJ321" s="91"/>
      <c r="CK321" s="91"/>
      <c r="CL321" s="91"/>
      <c r="CM321" s="91"/>
      <c r="CN321" s="91"/>
    </row>
    <row r="322" spans="2:92">
      <c r="M322" s="129"/>
      <c r="N322" s="91"/>
      <c r="O322" s="91"/>
      <c r="P322" s="91"/>
      <c r="Q322" s="91"/>
      <c r="R322" s="1438"/>
      <c r="S322" s="91"/>
      <c r="T322" s="493"/>
      <c r="U322" s="493"/>
      <c r="V322" s="91"/>
      <c r="W322" s="91"/>
      <c r="X322" s="86"/>
      <c r="Y322" s="123"/>
      <c r="Z322" s="91"/>
      <c r="AA322" s="91"/>
      <c r="AB322" s="91"/>
      <c r="AC322" s="663"/>
      <c r="AD322" s="91"/>
      <c r="AE322" s="663"/>
      <c r="AF322" s="91"/>
      <c r="AG322" s="663"/>
      <c r="AH322" s="91"/>
      <c r="AI322" s="663"/>
      <c r="AJ322" s="236"/>
      <c r="AK322" s="91"/>
      <c r="AL322" s="86"/>
      <c r="AM322" s="91"/>
      <c r="AN322" s="91"/>
      <c r="AO322" s="91"/>
      <c r="AP322" s="87"/>
      <c r="AQ322" s="229"/>
      <c r="AR322" s="230"/>
      <c r="AS322" s="91"/>
      <c r="AT322" s="91"/>
      <c r="AU322" s="91"/>
      <c r="AV322" s="91"/>
      <c r="AW322" s="91"/>
      <c r="AX322" s="91"/>
      <c r="AY322" s="91"/>
      <c r="AZ322" s="91"/>
      <c r="BA322" s="91"/>
      <c r="BB322" s="91"/>
      <c r="BC322" s="91"/>
      <c r="BD322" s="91"/>
      <c r="BE322" s="91"/>
      <c r="BF322" s="91"/>
      <c r="BG322" s="91"/>
      <c r="BH322" s="91"/>
      <c r="BI322" s="91"/>
      <c r="BJ322" s="91"/>
      <c r="BK322" s="91"/>
      <c r="BL322" s="91"/>
      <c r="BM322" s="91"/>
      <c r="BN322" s="91"/>
      <c r="BO322" s="91"/>
      <c r="BP322" s="91"/>
      <c r="BQ322" s="91"/>
      <c r="BR322" s="91"/>
      <c r="BS322" s="91"/>
      <c r="BT322" s="91"/>
      <c r="BU322" s="91"/>
      <c r="BV322" s="91"/>
      <c r="BW322" s="91"/>
      <c r="BX322" s="91"/>
      <c r="BY322" s="91"/>
      <c r="BZ322" s="91"/>
      <c r="CA322" s="91"/>
      <c r="CB322" s="91"/>
      <c r="CC322" s="91"/>
      <c r="CD322" s="91"/>
      <c r="CE322" s="91"/>
      <c r="CF322" s="91"/>
      <c r="CG322" s="91"/>
      <c r="CH322" s="91"/>
      <c r="CI322" s="91"/>
      <c r="CJ322" s="91"/>
      <c r="CK322" s="91"/>
      <c r="CL322" s="91"/>
      <c r="CM322" s="91"/>
      <c r="CN322" s="91"/>
    </row>
    <row r="323" spans="2:92" ht="14.25" customHeight="1">
      <c r="M323" s="91"/>
      <c r="N323" s="91"/>
      <c r="O323" s="493"/>
      <c r="P323" s="91"/>
      <c r="Q323" s="91"/>
      <c r="R323" s="91"/>
      <c r="S323" s="91"/>
      <c r="T323" s="91"/>
      <c r="U323" s="89"/>
      <c r="V323" s="91"/>
      <c r="W323" s="91"/>
      <c r="X323" s="86"/>
      <c r="Y323" s="123"/>
      <c r="Z323" s="91"/>
      <c r="AA323" s="91"/>
      <c r="AB323" s="89"/>
      <c r="AC323" s="663"/>
      <c r="AD323" s="87"/>
      <c r="AE323" s="666"/>
      <c r="AF323" s="1433"/>
      <c r="AG323" s="663"/>
      <c r="AH323" s="91"/>
      <c r="AI323" s="663"/>
      <c r="AJ323" s="91"/>
      <c r="AK323" s="91"/>
      <c r="AL323" s="91"/>
      <c r="AM323" s="91"/>
      <c r="AN323" s="91"/>
      <c r="AO323" s="91"/>
      <c r="AP323" s="91"/>
      <c r="AQ323" s="91"/>
      <c r="AR323" s="91"/>
      <c r="AS323" s="91"/>
      <c r="AT323" s="91"/>
      <c r="AU323" s="91"/>
      <c r="AV323" s="91"/>
      <c r="AW323" s="100"/>
      <c r="AX323" s="97"/>
      <c r="AY323" s="97"/>
      <c r="AZ323" s="91"/>
      <c r="BA323" s="91"/>
      <c r="BB323" s="91"/>
      <c r="BC323" s="91"/>
      <c r="BD323" s="91"/>
      <c r="BE323" s="91"/>
      <c r="BF323" s="91"/>
      <c r="BG323" s="91"/>
      <c r="BH323" s="91"/>
      <c r="BI323" s="91"/>
      <c r="BJ323" s="91"/>
      <c r="BK323" s="91"/>
      <c r="BL323" s="91"/>
      <c r="BM323" s="91"/>
      <c r="BN323" s="91"/>
      <c r="BO323" s="91"/>
      <c r="BP323" s="91"/>
      <c r="BQ323" s="91"/>
      <c r="BR323" s="91"/>
      <c r="BS323" s="91"/>
      <c r="BT323" s="91"/>
      <c r="BU323" s="91"/>
      <c r="BV323" s="91"/>
      <c r="BW323" s="91"/>
      <c r="BX323" s="91"/>
      <c r="BY323" s="91"/>
      <c r="BZ323" s="91"/>
      <c r="CA323" s="91"/>
      <c r="CB323" s="91"/>
      <c r="CC323" s="91"/>
      <c r="CD323" s="91"/>
      <c r="CE323" s="91"/>
      <c r="CF323" s="91"/>
      <c r="CG323" s="91"/>
      <c r="CH323" s="91"/>
      <c r="CI323" s="91"/>
      <c r="CJ323" s="91"/>
      <c r="CK323" s="91"/>
      <c r="CL323" s="91"/>
      <c r="CM323" s="91"/>
      <c r="CN323" s="91"/>
    </row>
    <row r="324" spans="2:92" ht="15.75" customHeight="1">
      <c r="B324" s="2124"/>
      <c r="C324" s="262" t="s">
        <v>250</v>
      </c>
      <c r="D324" s="2124"/>
      <c r="F324" s="2323"/>
      <c r="G324" s="2"/>
      <c r="H324" s="2"/>
      <c r="I324" s="2"/>
      <c r="J324" s="2323"/>
      <c r="L324" s="9"/>
      <c r="M324" s="91"/>
      <c r="N324" s="91"/>
      <c r="O324" s="91"/>
      <c r="P324" s="91"/>
      <c r="Q324" s="791"/>
      <c r="R324" s="91"/>
      <c r="S324" s="91"/>
      <c r="T324" s="83"/>
      <c r="U324" s="1438"/>
      <c r="V324" s="1440"/>
      <c r="W324" s="91"/>
      <c r="X324" s="86"/>
      <c r="Y324" s="123"/>
      <c r="Z324" s="91"/>
      <c r="AA324" s="91"/>
      <c r="AB324" s="91"/>
      <c r="AC324" s="663"/>
      <c r="AD324" s="87"/>
      <c r="AE324" s="667"/>
      <c r="AF324" s="118"/>
      <c r="AG324" s="663"/>
      <c r="AH324" s="91"/>
      <c r="AI324" s="663"/>
      <c r="AJ324" s="91"/>
      <c r="AK324" s="91"/>
      <c r="AL324" s="91"/>
      <c r="AM324" s="91"/>
      <c r="AN324" s="91"/>
      <c r="AO324" s="91"/>
      <c r="AP324" s="91"/>
      <c r="AQ324" s="91"/>
      <c r="AR324" s="91"/>
      <c r="AS324" s="91"/>
      <c r="AT324" s="91"/>
      <c r="AU324" s="91"/>
      <c r="AV324" s="91"/>
      <c r="AW324" s="100"/>
      <c r="AX324" s="87"/>
      <c r="AY324" s="86"/>
      <c r="AZ324" s="91"/>
      <c r="BA324" s="91"/>
      <c r="BB324" s="91"/>
      <c r="BC324" s="91"/>
      <c r="BD324" s="91"/>
      <c r="BE324" s="91"/>
      <c r="BF324" s="91"/>
      <c r="BG324" s="91"/>
      <c r="BH324" s="91"/>
      <c r="BI324" s="91"/>
      <c r="BJ324" s="91"/>
      <c r="BK324" s="91"/>
      <c r="BL324" s="91"/>
      <c r="BM324" s="91"/>
      <c r="BN324" s="91"/>
      <c r="BO324" s="91"/>
      <c r="BP324" s="91"/>
      <c r="BQ324" s="91"/>
      <c r="BR324" s="91"/>
      <c r="BS324" s="91"/>
      <c r="BT324" s="91"/>
      <c r="BU324" s="91"/>
      <c r="BV324" s="91"/>
      <c r="BW324" s="91"/>
      <c r="BX324" s="91"/>
      <c r="BY324" s="91"/>
      <c r="BZ324" s="91"/>
      <c r="CA324" s="91"/>
      <c r="CB324" s="91"/>
      <c r="CC324" s="91"/>
      <c r="CD324" s="91"/>
      <c r="CE324" s="91"/>
      <c r="CF324" s="91"/>
      <c r="CG324" s="91"/>
      <c r="CH324" s="91"/>
      <c r="CI324" s="91"/>
      <c r="CJ324" s="91"/>
      <c r="CK324" s="91"/>
      <c r="CL324" s="91"/>
      <c r="CM324" s="91"/>
      <c r="CN324" s="91"/>
    </row>
    <row r="325" spans="2:92" ht="15" customHeight="1" thickBot="1">
      <c r="B325" s="2" t="s">
        <v>592</v>
      </c>
      <c r="C325" s="2"/>
      <c r="D325" s="71"/>
      <c r="F325" s="2324" t="s">
        <v>297</v>
      </c>
      <c r="I325" s="72"/>
      <c r="J325" s="2323"/>
      <c r="K325" t="s">
        <v>170</v>
      </c>
      <c r="L325" s="2323"/>
      <c r="M325" s="209"/>
      <c r="N325" s="91"/>
      <c r="O325" s="204"/>
      <c r="P325" s="91"/>
      <c r="Q325" s="91"/>
      <c r="R325" s="91"/>
      <c r="S325" s="100"/>
      <c r="T325" s="91"/>
      <c r="U325" s="91"/>
      <c r="V325" s="91"/>
      <c r="W325" s="91"/>
      <c r="X325" s="86"/>
      <c r="Y325" s="123"/>
      <c r="Z325" s="91"/>
      <c r="AA325" s="91"/>
      <c r="AB325" s="1437"/>
      <c r="AC325" s="663"/>
      <c r="AD325" s="242"/>
      <c r="AE325" s="662"/>
      <c r="AF325" s="129"/>
      <c r="AG325" s="663"/>
      <c r="AH325" s="91"/>
      <c r="AI325" s="663"/>
      <c r="AJ325" s="91"/>
      <c r="AK325" s="207"/>
      <c r="AL325" s="302"/>
      <c r="AM325" s="207"/>
      <c r="AN325" s="302"/>
      <c r="AO325" s="91"/>
      <c r="AP325" s="89"/>
      <c r="AQ325" s="204"/>
      <c r="AR325" s="91"/>
      <c r="AS325" s="91"/>
      <c r="AT325" s="91"/>
      <c r="AU325" s="91"/>
      <c r="AV325" s="91"/>
      <c r="AW325" s="91"/>
      <c r="AX325" s="91"/>
      <c r="AY325" s="91"/>
      <c r="AZ325" s="91"/>
      <c r="BA325" s="91"/>
      <c r="BB325" s="91"/>
      <c r="BC325" s="91"/>
      <c r="BD325" s="91"/>
      <c r="BE325" s="91"/>
      <c r="BF325" s="91"/>
      <c r="BG325" s="91"/>
      <c r="BH325" s="91"/>
      <c r="BI325" s="91"/>
      <c r="BJ325" s="91"/>
      <c r="BK325" s="91"/>
      <c r="BL325" s="91"/>
      <c r="BM325" s="91"/>
      <c r="BN325" s="91"/>
      <c r="BO325" s="91"/>
      <c r="BP325" s="91"/>
      <c r="BQ325" s="91"/>
      <c r="BR325" s="91"/>
      <c r="BS325" s="91"/>
      <c r="BT325" s="91"/>
      <c r="BU325" s="91"/>
      <c r="BV325" s="91"/>
      <c r="BW325" s="91"/>
      <c r="BX325" s="91"/>
      <c r="BY325" s="91"/>
      <c r="BZ325" s="91"/>
      <c r="CA325" s="91"/>
      <c r="CB325" s="91"/>
      <c r="CC325" s="91"/>
      <c r="CD325" s="91"/>
      <c r="CE325" s="91"/>
      <c r="CF325" s="91"/>
      <c r="CG325" s="91"/>
      <c r="CH325" s="91"/>
      <c r="CI325" s="91"/>
      <c r="CJ325" s="91"/>
      <c r="CK325" s="91"/>
      <c r="CL325" s="91"/>
      <c r="CM325" s="91"/>
      <c r="CN325" s="91"/>
    </row>
    <row r="326" spans="2:92">
      <c r="B326" s="26" t="s">
        <v>1</v>
      </c>
      <c r="C326" s="2260" t="s">
        <v>2</v>
      </c>
      <c r="D326" s="2122" t="s">
        <v>3</v>
      </c>
      <c r="E326" s="75" t="s">
        <v>69</v>
      </c>
      <c r="F326" s="2325"/>
      <c r="G326" s="63"/>
      <c r="H326" s="63"/>
      <c r="I326" s="63"/>
      <c r="J326" s="2325"/>
      <c r="K326" s="63"/>
      <c r="L326" s="2326"/>
      <c r="M326" s="91"/>
      <c r="N326" s="164"/>
      <c r="O326" s="493"/>
      <c r="P326" s="91"/>
      <c r="Q326" s="91"/>
      <c r="R326" s="91"/>
      <c r="S326" s="91"/>
      <c r="T326" s="91"/>
      <c r="U326" s="91"/>
      <c r="V326" s="91"/>
      <c r="W326" s="89"/>
      <c r="X326" s="86"/>
      <c r="Y326" s="118"/>
      <c r="Z326" s="91"/>
      <c r="AA326" s="91"/>
      <c r="AB326" s="509"/>
      <c r="AC326" s="663"/>
      <c r="AD326" s="87"/>
      <c r="AE326" s="662"/>
      <c r="AF326" s="129"/>
      <c r="AG326" s="663"/>
      <c r="AH326" s="91"/>
      <c r="AI326" s="663"/>
      <c r="AJ326" s="87"/>
      <c r="AK326" s="86"/>
      <c r="AL326" s="123"/>
      <c r="AM326" s="670"/>
      <c r="AN326" s="1477"/>
      <c r="AO326" s="91"/>
      <c r="AP326" s="91"/>
      <c r="AQ326" s="91"/>
      <c r="AR326" s="91"/>
      <c r="AS326" s="91"/>
      <c r="AT326" s="91"/>
      <c r="AU326" s="91"/>
      <c r="AV326" s="91"/>
      <c r="AW326" s="91"/>
      <c r="AX326" s="91"/>
      <c r="AY326" s="91"/>
      <c r="AZ326" s="91"/>
      <c r="BA326" s="91"/>
      <c r="BB326" s="91"/>
      <c r="BC326" s="91"/>
      <c r="BD326" s="91"/>
      <c r="BE326" s="91"/>
      <c r="BF326" s="91"/>
      <c r="BG326" s="91"/>
      <c r="BH326" s="91"/>
      <c r="BI326" s="91"/>
      <c r="BJ326" s="91"/>
      <c r="BK326" s="91"/>
      <c r="BL326" s="91"/>
      <c r="BM326" s="91"/>
      <c r="BN326" s="91"/>
      <c r="BO326" s="91"/>
      <c r="BP326" s="91"/>
      <c r="BQ326" s="91"/>
      <c r="BR326" s="91"/>
      <c r="BS326" s="91"/>
      <c r="BT326" s="91"/>
      <c r="BU326" s="91"/>
      <c r="BV326" s="91"/>
      <c r="BW326" s="91"/>
      <c r="BX326" s="91"/>
      <c r="BY326" s="91"/>
      <c r="BZ326" s="91"/>
      <c r="CA326" s="91"/>
      <c r="CB326" s="91"/>
      <c r="CC326" s="91"/>
      <c r="CD326" s="91"/>
      <c r="CE326" s="91"/>
      <c r="CF326" s="91"/>
      <c r="CG326" s="91"/>
      <c r="CH326" s="91"/>
      <c r="CI326" s="91"/>
      <c r="CJ326" s="91"/>
      <c r="CK326" s="91"/>
      <c r="CL326" s="91"/>
      <c r="CM326" s="91"/>
      <c r="CN326" s="91"/>
    </row>
    <row r="327" spans="2:92" ht="16.5" thickBot="1">
      <c r="B327" s="28" t="s">
        <v>4</v>
      </c>
      <c r="C327" s="2261"/>
      <c r="D327" s="2125" t="s">
        <v>70</v>
      </c>
      <c r="E327" s="50"/>
      <c r="F327" s="2327"/>
      <c r="G327" s="29"/>
      <c r="H327" s="29"/>
      <c r="I327" s="29"/>
      <c r="J327" s="2327"/>
      <c r="K327" s="29"/>
      <c r="L327" s="2328"/>
      <c r="M327" s="209"/>
      <c r="N327" s="91"/>
      <c r="O327" s="1504"/>
      <c r="P327" s="91"/>
      <c r="Q327" s="91"/>
      <c r="R327" s="87"/>
      <c r="S327" s="91"/>
      <c r="T327" s="91"/>
      <c r="U327" s="91"/>
      <c r="V327" s="91"/>
      <c r="W327" s="91"/>
      <c r="X327" s="91"/>
      <c r="Y327" s="91"/>
      <c r="Z327" s="91"/>
      <c r="AA327" s="91"/>
      <c r="AB327" s="97"/>
      <c r="AC327" s="91"/>
      <c r="AD327" s="91"/>
      <c r="AE327" s="663"/>
      <c r="AF327" s="91"/>
      <c r="AG327" s="663"/>
      <c r="AH327" s="91"/>
      <c r="AI327" s="663"/>
      <c r="AJ327" s="87"/>
      <c r="AK327" s="86"/>
      <c r="AL327" s="123"/>
      <c r="AM327" s="164"/>
      <c r="AN327" s="1477"/>
      <c r="AO327" s="91"/>
      <c r="AP327" s="91"/>
      <c r="AQ327" s="91"/>
      <c r="AR327" s="91"/>
      <c r="AS327" s="91"/>
      <c r="AT327" s="91"/>
      <c r="AU327" s="91"/>
      <c r="AV327" s="91"/>
      <c r="AW327" s="91"/>
      <c r="AX327" s="91"/>
      <c r="AY327" s="91"/>
      <c r="AZ327" s="91"/>
      <c r="BA327" s="91"/>
      <c r="BB327" s="91"/>
      <c r="BC327" s="91"/>
      <c r="BD327" s="91"/>
      <c r="BE327" s="91"/>
      <c r="BF327" s="91"/>
      <c r="BG327" s="91"/>
      <c r="BH327" s="91"/>
      <c r="BI327" s="91"/>
      <c r="BJ327" s="91"/>
      <c r="BK327" s="91"/>
      <c r="BL327" s="91"/>
      <c r="BM327" s="91"/>
      <c r="BN327" s="91"/>
      <c r="BO327" s="91"/>
      <c r="BP327" s="91"/>
      <c r="BQ327" s="91"/>
      <c r="BR327" s="91"/>
      <c r="BS327" s="91"/>
      <c r="BT327" s="91"/>
      <c r="BU327" s="91"/>
      <c r="BV327" s="91"/>
      <c r="BW327" s="91"/>
      <c r="BX327" s="91"/>
      <c r="BY327" s="91"/>
      <c r="BZ327" s="91"/>
      <c r="CA327" s="91"/>
      <c r="CB327" s="91"/>
      <c r="CC327" s="91"/>
      <c r="CD327" s="91"/>
      <c r="CE327" s="91"/>
      <c r="CF327" s="91"/>
      <c r="CG327" s="91"/>
      <c r="CH327" s="91"/>
      <c r="CI327" s="91"/>
      <c r="CJ327" s="91"/>
      <c r="CK327" s="91"/>
      <c r="CL327" s="91"/>
      <c r="CM327" s="91"/>
      <c r="CN327" s="91"/>
    </row>
    <row r="328" spans="2:92" ht="16.5" thickBot="1">
      <c r="B328" s="2126" t="s">
        <v>289</v>
      </c>
      <c r="C328" s="2262"/>
      <c r="D328" s="2262"/>
      <c r="E328" s="2517" t="s">
        <v>254</v>
      </c>
      <c r="F328" s="2518"/>
      <c r="G328" s="2519"/>
      <c r="H328" s="45"/>
      <c r="I328" s="296" t="s">
        <v>221</v>
      </c>
      <c r="J328" s="2156"/>
      <c r="K328" s="226" t="s">
        <v>94</v>
      </c>
      <c r="L328" s="2156"/>
      <c r="M328" s="129"/>
      <c r="N328" s="91"/>
      <c r="O328" s="1444"/>
      <c r="P328" s="1444"/>
      <c r="Q328" s="1439"/>
      <c r="R328" s="91"/>
      <c r="S328" s="1444"/>
      <c r="T328" s="1444"/>
      <c r="U328" s="1439"/>
      <c r="V328" s="91"/>
      <c r="W328" s="1444"/>
      <c r="X328" s="1444"/>
      <c r="Y328" s="1439"/>
      <c r="Z328" s="91"/>
      <c r="AA328" s="91"/>
      <c r="AB328" s="97"/>
      <c r="AC328" s="1452"/>
      <c r="AD328" s="91"/>
      <c r="AE328" s="543"/>
      <c r="AF328" s="506"/>
      <c r="AG328" s="663"/>
      <c r="AH328" s="91"/>
      <c r="AI328" s="663"/>
      <c r="AJ328" s="87"/>
      <c r="AK328" s="86"/>
      <c r="AL328" s="123"/>
      <c r="AM328" s="164"/>
      <c r="AN328" s="1477"/>
      <c r="AO328" s="91"/>
      <c r="AP328" s="91"/>
      <c r="AQ328" s="91"/>
      <c r="AR328" s="91"/>
      <c r="AS328" s="91"/>
      <c r="AT328" s="91"/>
      <c r="AU328" s="91"/>
      <c r="AV328" s="91"/>
      <c r="AW328" s="1444"/>
      <c r="AX328" s="91"/>
      <c r="AY328" s="91"/>
      <c r="AZ328" s="91"/>
      <c r="BA328" s="91"/>
      <c r="BB328" s="91"/>
      <c r="BC328" s="91"/>
      <c r="BD328" s="91"/>
      <c r="BE328" s="91"/>
      <c r="BF328" s="91"/>
      <c r="BG328" s="91"/>
      <c r="BH328" s="91"/>
      <c r="BI328" s="91"/>
      <c r="BJ328" s="91"/>
      <c r="BK328" s="91"/>
      <c r="BL328" s="91"/>
      <c r="BM328" s="91"/>
      <c r="BN328" s="91"/>
      <c r="BO328" s="91"/>
      <c r="BP328" s="91"/>
      <c r="BQ328" s="91"/>
      <c r="BR328" s="91"/>
      <c r="BS328" s="91"/>
      <c r="BT328" s="91"/>
      <c r="BU328" s="91"/>
      <c r="BV328" s="91"/>
      <c r="BW328" s="91"/>
      <c r="BX328" s="91"/>
      <c r="BY328" s="91"/>
      <c r="BZ328" s="91"/>
      <c r="CA328" s="91"/>
      <c r="CB328" s="91"/>
      <c r="CC328" s="91"/>
      <c r="CD328" s="91"/>
      <c r="CE328" s="91"/>
      <c r="CF328" s="91"/>
      <c r="CG328" s="91"/>
      <c r="CH328" s="91"/>
      <c r="CI328" s="91"/>
      <c r="CJ328" s="91"/>
      <c r="CK328" s="91"/>
      <c r="CL328" s="91"/>
      <c r="CM328" s="91"/>
      <c r="CN328" s="91"/>
    </row>
    <row r="329" spans="2:92" ht="15.75" thickBot="1">
      <c r="B329" s="2130"/>
      <c r="C329" s="2131" t="s">
        <v>172</v>
      </c>
      <c r="D329" s="2123"/>
      <c r="E329" s="789" t="s">
        <v>118</v>
      </c>
      <c r="F329" s="2296" t="s">
        <v>119</v>
      </c>
      <c r="G329" s="221" t="s">
        <v>118</v>
      </c>
      <c r="H329" s="2157" t="s">
        <v>119</v>
      </c>
      <c r="I329" s="169" t="s">
        <v>118</v>
      </c>
      <c r="J329" s="2296" t="s">
        <v>119</v>
      </c>
      <c r="K329" s="202" t="s">
        <v>118</v>
      </c>
      <c r="L329" s="2368" t="s">
        <v>119</v>
      </c>
      <c r="M329" s="91"/>
      <c r="N329" s="91"/>
      <c r="O329" s="114"/>
      <c r="P329" s="164"/>
      <c r="Q329" s="663"/>
      <c r="R329" s="91"/>
      <c r="S329" s="91"/>
      <c r="T329" s="164"/>
      <c r="U329" s="91"/>
      <c r="V329" s="91"/>
      <c r="W329" s="87"/>
      <c r="X329" s="324"/>
      <c r="Y329" s="666"/>
      <c r="Z329" s="91"/>
      <c r="AA329" s="91"/>
      <c r="AB329" s="97"/>
      <c r="AC329" s="663"/>
      <c r="AD329" s="114"/>
      <c r="AE329" s="91"/>
      <c r="AF329" s="114"/>
      <c r="AG329" s="663"/>
      <c r="AH329" s="86"/>
      <c r="AI329" s="663"/>
      <c r="AJ329" s="87"/>
      <c r="AK329" s="86"/>
      <c r="AL329" s="123"/>
      <c r="AM329" s="164"/>
      <c r="AN329" s="1477"/>
      <c r="AO329" s="91"/>
      <c r="AP329" s="91"/>
      <c r="AQ329" s="91"/>
      <c r="AR329" s="91"/>
      <c r="AS329" s="91"/>
      <c r="AT329" s="91"/>
      <c r="AU329" s="91"/>
      <c r="AV329" s="91"/>
      <c r="AW329" s="1444"/>
      <c r="AX329" s="91"/>
      <c r="AY329" s="91"/>
      <c r="AZ329" s="91"/>
      <c r="BA329" s="91"/>
      <c r="BB329" s="91"/>
      <c r="BC329" s="91"/>
      <c r="BD329" s="91"/>
      <c r="BE329" s="91"/>
      <c r="BF329" s="91"/>
      <c r="BG329" s="91"/>
      <c r="BH329" s="91"/>
      <c r="BI329" s="91"/>
      <c r="BJ329" s="91"/>
      <c r="BK329" s="91"/>
      <c r="BL329" s="91"/>
      <c r="BM329" s="91"/>
      <c r="BN329" s="91"/>
      <c r="BO329" s="91"/>
      <c r="BP329" s="91"/>
      <c r="BQ329" s="91"/>
      <c r="BR329" s="91"/>
      <c r="BS329" s="91"/>
      <c r="BT329" s="91"/>
      <c r="BU329" s="91"/>
      <c r="BV329" s="91"/>
      <c r="BW329" s="91"/>
      <c r="BX329" s="91"/>
      <c r="BY329" s="91"/>
      <c r="BZ329" s="91"/>
      <c r="CA329" s="91"/>
      <c r="CB329" s="91"/>
      <c r="CC329" s="91"/>
      <c r="CD329" s="91"/>
      <c r="CE329" s="91"/>
      <c r="CF329" s="91"/>
      <c r="CG329" s="91"/>
      <c r="CH329" s="91"/>
      <c r="CI329" s="91"/>
      <c r="CJ329" s="91"/>
      <c r="CK329" s="91"/>
      <c r="CL329" s="91"/>
      <c r="CM329" s="91"/>
      <c r="CN329" s="91"/>
    </row>
    <row r="330" spans="2:92" ht="16.5" thickBot="1">
      <c r="B330" s="2241" t="s">
        <v>372</v>
      </c>
      <c r="C330" s="2181" t="s">
        <v>279</v>
      </c>
      <c r="D330" s="2520" t="s">
        <v>602</v>
      </c>
      <c r="E330" s="51" t="s">
        <v>95</v>
      </c>
      <c r="F330" s="2521">
        <v>180</v>
      </c>
      <c r="G330" s="1837" t="s">
        <v>123</v>
      </c>
      <c r="H330" s="2216">
        <v>7.8</v>
      </c>
      <c r="I330" s="178" t="s">
        <v>83</v>
      </c>
      <c r="J330" s="2271">
        <v>10</v>
      </c>
      <c r="K330" s="78" t="s">
        <v>97</v>
      </c>
      <c r="L330" s="2330">
        <v>2</v>
      </c>
      <c r="M330" s="118"/>
      <c r="N330" s="91"/>
      <c r="O330" s="114"/>
      <c r="P330" s="164"/>
      <c r="Q330" s="1450"/>
      <c r="R330" s="91"/>
      <c r="S330" s="1445"/>
      <c r="T330" s="164"/>
      <c r="U330" s="663"/>
      <c r="V330" s="91"/>
      <c r="W330" s="87"/>
      <c r="X330" s="176"/>
      <c r="Y330" s="220"/>
      <c r="Z330" s="91"/>
      <c r="AA330" s="91"/>
      <c r="AB330" s="97"/>
      <c r="AC330" s="1452"/>
      <c r="AD330" s="114"/>
      <c r="AE330" s="91"/>
      <c r="AF330" s="114"/>
      <c r="AG330" s="91"/>
      <c r="AH330" s="86"/>
      <c r="AI330" s="663"/>
      <c r="AJ330" s="89"/>
      <c r="AK330" s="90"/>
      <c r="AL330" s="118"/>
      <c r="AM330" s="164"/>
      <c r="AN330" s="1477"/>
      <c r="AO330" s="91"/>
      <c r="AP330" s="91"/>
      <c r="AQ330" s="91"/>
      <c r="AR330" s="284"/>
      <c r="AS330" s="91"/>
      <c r="AT330" s="91"/>
      <c r="AU330" s="91"/>
      <c r="AV330" s="91"/>
      <c r="AW330" s="249"/>
      <c r="AX330" s="207"/>
      <c r="AY330" s="209"/>
      <c r="AZ330" s="91"/>
      <c r="BA330" s="91"/>
      <c r="BB330" s="91"/>
      <c r="BC330" s="91"/>
      <c r="BD330" s="91"/>
      <c r="BE330" s="91"/>
      <c r="BF330" s="91"/>
      <c r="BG330" s="91"/>
      <c r="BH330" s="91"/>
      <c r="BI330" s="91"/>
      <c r="BJ330" s="91"/>
      <c r="BK330" s="91"/>
      <c r="BL330" s="91"/>
      <c r="BM330" s="91"/>
      <c r="BN330" s="91"/>
      <c r="BO330" s="91"/>
      <c r="BP330" s="91"/>
      <c r="BQ330" s="91"/>
      <c r="BR330" s="91"/>
      <c r="BS330" s="91"/>
      <c r="BT330" s="91"/>
      <c r="BU330" s="91"/>
      <c r="BV330" s="91"/>
      <c r="BW330" s="91"/>
      <c r="BX330" s="91"/>
      <c r="BY330" s="91"/>
      <c r="BZ330" s="91"/>
      <c r="CA330" s="91"/>
      <c r="CB330" s="91"/>
      <c r="CC330" s="91"/>
      <c r="CD330" s="91"/>
      <c r="CE330" s="91"/>
      <c r="CF330" s="91"/>
      <c r="CG330" s="91"/>
      <c r="CH330" s="91"/>
      <c r="CI330" s="91"/>
      <c r="CJ330" s="91"/>
      <c r="CK330" s="91"/>
      <c r="CL330" s="91"/>
      <c r="CM330" s="91"/>
      <c r="CN330" s="91"/>
    </row>
    <row r="331" spans="2:92" ht="15.75" thickBot="1">
      <c r="B331" s="2283"/>
      <c r="C331" s="2214" t="s">
        <v>280</v>
      </c>
      <c r="D331" s="2147"/>
      <c r="E331" s="2134" t="s">
        <v>98</v>
      </c>
      <c r="F331" s="2309">
        <v>11.7</v>
      </c>
      <c r="G331" s="1814" t="s">
        <v>96</v>
      </c>
      <c r="H331" s="2216">
        <v>7.8</v>
      </c>
      <c r="I331" s="2219" t="s">
        <v>686</v>
      </c>
      <c r="J331" s="2156"/>
      <c r="K331" s="281" t="s">
        <v>176</v>
      </c>
      <c r="L331" s="2288">
        <v>66</v>
      </c>
      <c r="M331" s="91"/>
      <c r="N331" s="91"/>
      <c r="O331" s="114"/>
      <c r="P331" s="558"/>
      <c r="Q331" s="663"/>
      <c r="R331" s="91"/>
      <c r="S331" s="97"/>
      <c r="T331" s="164"/>
      <c r="U331" s="665"/>
      <c r="V331" s="91"/>
      <c r="W331" s="106"/>
      <c r="X331" s="1444"/>
      <c r="Y331" s="1439"/>
      <c r="Z331" s="91"/>
      <c r="AA331" s="91"/>
      <c r="AB331" s="1445"/>
      <c r="AC331" s="665"/>
      <c r="AD331" s="114"/>
      <c r="AE331" s="663"/>
      <c r="AF331" s="114"/>
      <c r="AG331" s="663"/>
      <c r="AH331" s="89"/>
      <c r="AI331" s="663"/>
      <c r="AJ331" s="87"/>
      <c r="AK331" s="86"/>
      <c r="AL331" s="129"/>
      <c r="AM331" s="164"/>
      <c r="AN331" s="1477"/>
      <c r="AO331" s="91"/>
      <c r="AP331" s="91"/>
      <c r="AQ331" s="91"/>
      <c r="AR331" s="148"/>
      <c r="AS331" s="91"/>
      <c r="AT331" s="91"/>
      <c r="AU331" s="91"/>
      <c r="AV331" s="91"/>
      <c r="AW331" s="89"/>
      <c r="AX331" s="90"/>
      <c r="AY331" s="118"/>
      <c r="AZ331" s="91"/>
      <c r="BA331" s="91"/>
      <c r="BB331" s="91"/>
      <c r="BC331" s="91"/>
      <c r="BD331" s="91"/>
      <c r="BE331" s="91"/>
      <c r="BF331" s="91"/>
      <c r="BG331" s="91"/>
      <c r="BH331" s="91"/>
      <c r="BI331" s="91"/>
      <c r="BJ331" s="91"/>
      <c r="BK331" s="91"/>
      <c r="BL331" s="91"/>
      <c r="BM331" s="91"/>
      <c r="BN331" s="91"/>
      <c r="BO331" s="91"/>
      <c r="BP331" s="91"/>
      <c r="BQ331" s="91"/>
      <c r="BR331" s="91"/>
      <c r="BS331" s="91"/>
      <c r="BT331" s="91"/>
      <c r="BU331" s="91"/>
      <c r="BV331" s="91"/>
      <c r="BW331" s="91"/>
      <c r="BX331" s="91"/>
      <c r="BY331" s="91"/>
      <c r="BZ331" s="91"/>
      <c r="CA331" s="91"/>
      <c r="CB331" s="91"/>
      <c r="CC331" s="91"/>
      <c r="CD331" s="91"/>
      <c r="CE331" s="91"/>
      <c r="CF331" s="91"/>
      <c r="CG331" s="91"/>
      <c r="CH331" s="91"/>
      <c r="CI331" s="91"/>
      <c r="CJ331" s="91"/>
      <c r="CK331" s="91"/>
      <c r="CL331" s="91"/>
      <c r="CM331" s="91"/>
      <c r="CN331" s="91"/>
    </row>
    <row r="332" spans="2:92" ht="15.75" thickBot="1">
      <c r="B332" s="2492" t="s">
        <v>453</v>
      </c>
      <c r="C332" s="1814" t="s">
        <v>221</v>
      </c>
      <c r="D332" s="2303">
        <v>10</v>
      </c>
      <c r="E332" s="2134" t="s">
        <v>91</v>
      </c>
      <c r="F332" s="2522">
        <v>15.6</v>
      </c>
      <c r="G332" s="1814" t="s">
        <v>99</v>
      </c>
      <c r="H332" s="2216">
        <v>7.8</v>
      </c>
      <c r="I332" s="789" t="s">
        <v>118</v>
      </c>
      <c r="J332" s="2337" t="s">
        <v>119</v>
      </c>
      <c r="K332" s="1803" t="s">
        <v>60</v>
      </c>
      <c r="L332" s="1870">
        <v>11</v>
      </c>
      <c r="M332" s="91"/>
      <c r="N332" s="91"/>
      <c r="O332" s="87"/>
      <c r="P332" s="1448"/>
      <c r="Q332" s="666"/>
      <c r="R332" s="91"/>
      <c r="S332" s="1445"/>
      <c r="T332" s="164"/>
      <c r="U332" s="1526"/>
      <c r="V332" s="91"/>
      <c r="W332" s="114"/>
      <c r="X332" s="1447"/>
      <c r="Y332" s="663"/>
      <c r="Z332" s="91"/>
      <c r="AA332" s="91"/>
      <c r="AB332" s="1445"/>
      <c r="AC332" s="1466"/>
      <c r="AD332" s="114"/>
      <c r="AE332" s="91"/>
      <c r="AF332" s="114"/>
      <c r="AG332" s="91"/>
      <c r="AH332" s="89"/>
      <c r="AI332" s="663"/>
      <c r="AJ332" s="87"/>
      <c r="AK332" s="100"/>
      <c r="AL332" s="129"/>
      <c r="AM332" s="164"/>
      <c r="AN332" s="1477"/>
      <c r="AO332" s="91"/>
      <c r="AP332" s="91"/>
      <c r="AQ332" s="91"/>
      <c r="AR332" s="87"/>
      <c r="AS332" s="91"/>
      <c r="AT332" s="91"/>
      <c r="AU332" s="91"/>
      <c r="AV332" s="91"/>
      <c r="AW332" s="89"/>
      <c r="AX332" s="90"/>
      <c r="AY332" s="118"/>
      <c r="AZ332" s="91"/>
      <c r="BA332" s="91"/>
      <c r="BB332" s="91"/>
      <c r="BC332" s="91"/>
      <c r="BD332" s="91"/>
      <c r="BE332" s="91"/>
      <c r="BF332" s="91"/>
      <c r="BG332" s="91"/>
      <c r="BH332" s="91"/>
      <c r="BI332" s="91"/>
      <c r="BJ332" s="91"/>
      <c r="BK332" s="91"/>
      <c r="BL332" s="91"/>
      <c r="BM332" s="91"/>
      <c r="BN332" s="91"/>
      <c r="BO332" s="91"/>
      <c r="BP332" s="91"/>
      <c r="BQ332" s="91"/>
      <c r="BR332" s="91"/>
      <c r="BS332" s="91"/>
      <c r="BT332" s="91"/>
      <c r="BU332" s="91"/>
      <c r="BV332" s="91"/>
      <c r="BW332" s="91"/>
      <c r="BX332" s="91"/>
      <c r="BY332" s="91"/>
      <c r="BZ332" s="91"/>
      <c r="CA332" s="91"/>
      <c r="CB332" s="91"/>
      <c r="CC332" s="91"/>
      <c r="CD332" s="91"/>
      <c r="CE332" s="91"/>
      <c r="CF332" s="91"/>
      <c r="CG332" s="91"/>
      <c r="CH332" s="91"/>
      <c r="CI332" s="91"/>
      <c r="CJ332" s="91"/>
      <c r="CK332" s="91"/>
      <c r="CL332" s="91"/>
      <c r="CM332" s="91"/>
      <c r="CN332" s="91"/>
    </row>
    <row r="333" spans="2:92" ht="15.75" thickBot="1">
      <c r="B333" s="1964" t="s">
        <v>418</v>
      </c>
      <c r="C333" s="1990" t="s">
        <v>94</v>
      </c>
      <c r="D333" s="2300">
        <v>200</v>
      </c>
      <c r="E333" s="2134" t="s">
        <v>276</v>
      </c>
      <c r="F333" s="2449">
        <v>7.8</v>
      </c>
      <c r="G333" s="1814" t="s">
        <v>255</v>
      </c>
      <c r="H333" s="2154">
        <v>10</v>
      </c>
      <c r="I333" s="771" t="s">
        <v>684</v>
      </c>
      <c r="J333" s="2141">
        <v>110</v>
      </c>
      <c r="K333" s="193" t="s">
        <v>176</v>
      </c>
      <c r="L333" s="962">
        <v>145</v>
      </c>
      <c r="M333" s="91"/>
      <c r="N333" s="91"/>
      <c r="O333" s="114"/>
      <c r="P333" s="164"/>
      <c r="Q333" s="666"/>
      <c r="R333" s="91"/>
      <c r="S333" s="1445"/>
      <c r="T333" s="164"/>
      <c r="U333" s="1466"/>
      <c r="V333" s="91"/>
      <c r="W333" s="87"/>
      <c r="X333" s="106"/>
      <c r="Y333" s="89"/>
      <c r="Z333" s="91"/>
      <c r="AA333" s="91"/>
      <c r="AB333" s="97"/>
      <c r="AC333" s="91"/>
      <c r="AD333" s="114"/>
      <c r="AE333" s="663"/>
      <c r="AF333" s="114"/>
      <c r="AG333" s="91"/>
      <c r="AH333" s="89"/>
      <c r="AI333" s="663"/>
      <c r="AJ333" s="87"/>
      <c r="AK333" s="86"/>
      <c r="AL333" s="129"/>
      <c r="AM333" s="164"/>
      <c r="AN333" s="1477"/>
      <c r="AO333" s="91"/>
      <c r="AP333" s="91"/>
      <c r="AQ333" s="91"/>
      <c r="AR333" s="87"/>
      <c r="AS333" s="91"/>
      <c r="AT333" s="91"/>
      <c r="AU333" s="91"/>
      <c r="AV333" s="91"/>
      <c r="AW333" s="89"/>
      <c r="AX333" s="90"/>
      <c r="AY333" s="118"/>
      <c r="AZ333" s="91"/>
      <c r="BA333" s="91"/>
      <c r="BB333" s="91"/>
      <c r="BC333" s="91"/>
      <c r="BD333" s="91"/>
      <c r="BE333" s="91"/>
      <c r="BF333" s="91"/>
      <c r="BG333" s="91"/>
      <c r="BH333" s="91"/>
      <c r="BI333" s="91"/>
      <c r="BJ333" s="91"/>
      <c r="BK333" s="91"/>
      <c r="BL333" s="91"/>
      <c r="BM333" s="91"/>
      <c r="BN333" s="91"/>
      <c r="BO333" s="91"/>
      <c r="BP333" s="91"/>
      <c r="BQ333" s="91"/>
      <c r="BR333" s="91"/>
      <c r="BS333" s="91"/>
      <c r="BT333" s="91"/>
      <c r="BU333" s="91"/>
      <c r="BV333" s="91"/>
      <c r="BW333" s="91"/>
      <c r="BX333" s="91"/>
      <c r="BY333" s="91"/>
      <c r="BZ333" s="91"/>
      <c r="CA333" s="91"/>
      <c r="CB333" s="91"/>
      <c r="CC333" s="91"/>
      <c r="CD333" s="91"/>
      <c r="CE333" s="91"/>
      <c r="CF333" s="91"/>
      <c r="CG333" s="91"/>
      <c r="CH333" s="91"/>
      <c r="CI333" s="91"/>
      <c r="CJ333" s="91"/>
      <c r="CK333" s="91"/>
      <c r="CL333" s="91"/>
      <c r="CM333" s="91"/>
      <c r="CN333" s="91"/>
    </row>
    <row r="334" spans="2:92" ht="16.5" thickBot="1">
      <c r="B334" s="2167" t="s">
        <v>8</v>
      </c>
      <c r="C334" s="1990" t="s">
        <v>9</v>
      </c>
      <c r="D334" s="1809">
        <v>40</v>
      </c>
      <c r="K334" s="2482" t="s">
        <v>399</v>
      </c>
      <c r="L334" s="2156"/>
      <c r="M334" s="129"/>
      <c r="N334" s="91"/>
      <c r="O334" s="114"/>
      <c r="P334" s="164"/>
      <c r="Q334" s="663"/>
      <c r="R334" s="91"/>
      <c r="S334" s="1445"/>
      <c r="T334" s="164"/>
      <c r="U334" s="665"/>
      <c r="V334" s="91"/>
      <c r="W334" s="92"/>
      <c r="X334" s="106"/>
      <c r="Y334" s="663"/>
      <c r="Z334" s="91"/>
      <c r="AA334" s="91"/>
      <c r="AB334" s="1445"/>
      <c r="AC334" s="665"/>
      <c r="AD334" s="87"/>
      <c r="AE334" s="91"/>
      <c r="AF334" s="114"/>
      <c r="AG334" s="91"/>
      <c r="AH334" s="89"/>
      <c r="AI334" s="663"/>
      <c r="AJ334" s="87"/>
      <c r="AK334" s="176"/>
      <c r="AL334" s="220"/>
      <c r="AM334" s="1448"/>
      <c r="AN334" s="1477"/>
      <c r="AO334" s="91"/>
      <c r="AP334" s="91"/>
      <c r="AQ334" s="91"/>
      <c r="AR334" s="87"/>
      <c r="AS334" s="91"/>
      <c r="AT334" s="91"/>
      <c r="AU334" s="91"/>
      <c r="AV334" s="91"/>
      <c r="AW334" s="1440"/>
      <c r="AX334" s="91"/>
      <c r="AY334" s="91"/>
      <c r="AZ334" s="91"/>
      <c r="BA334" s="91"/>
      <c r="BB334" s="91"/>
      <c r="BC334" s="91"/>
      <c r="BD334" s="91"/>
      <c r="BE334" s="91"/>
      <c r="BF334" s="91"/>
      <c r="BG334" s="91"/>
      <c r="BH334" s="91"/>
      <c r="BI334" s="91"/>
      <c r="BJ334" s="91"/>
      <c r="BK334" s="91"/>
      <c r="BL334" s="91"/>
      <c r="BM334" s="91"/>
      <c r="BN334" s="91"/>
      <c r="BO334" s="91"/>
      <c r="BP334" s="91"/>
      <c r="BQ334" s="91"/>
      <c r="BR334" s="91"/>
      <c r="BS334" s="91"/>
      <c r="BT334" s="91"/>
      <c r="BU334" s="91"/>
      <c r="BV334" s="91"/>
      <c r="BW334" s="91"/>
      <c r="BX334" s="91"/>
      <c r="BY334" s="91"/>
      <c r="BZ334" s="91"/>
      <c r="CA334" s="91"/>
      <c r="CB334" s="91"/>
      <c r="CC334" s="91"/>
      <c r="CD334" s="91"/>
      <c r="CE334" s="91"/>
      <c r="CF334" s="91"/>
      <c r="CG334" s="91"/>
      <c r="CH334" s="91"/>
      <c r="CI334" s="91"/>
      <c r="CJ334" s="91"/>
      <c r="CK334" s="91"/>
      <c r="CL334" s="91"/>
      <c r="CM334" s="91"/>
      <c r="CN334" s="91"/>
    </row>
    <row r="335" spans="2:92" ht="16.5" thickBot="1">
      <c r="B335" s="1881" t="s">
        <v>444</v>
      </c>
      <c r="C335" s="1814" t="s">
        <v>445</v>
      </c>
      <c r="D335" s="1809">
        <v>110</v>
      </c>
      <c r="K335" s="202" t="s">
        <v>118</v>
      </c>
      <c r="L335" s="2337" t="s">
        <v>119</v>
      </c>
      <c r="M335" s="129"/>
      <c r="N335" s="164"/>
      <c r="O335" s="114"/>
      <c r="P335" s="164"/>
      <c r="Q335" s="663"/>
      <c r="R335" s="91"/>
      <c r="S335" s="1445"/>
      <c r="T335" s="164"/>
      <c r="U335" s="662"/>
      <c r="V335" s="91"/>
      <c r="W335" s="89"/>
      <c r="X335" s="106"/>
      <c r="Y335" s="663"/>
      <c r="Z335" s="91"/>
      <c r="AA335" s="91"/>
      <c r="AB335" s="1445"/>
      <c r="AC335" s="91"/>
      <c r="AD335" s="114"/>
      <c r="AE335" s="91"/>
      <c r="AF335" s="114"/>
      <c r="AG335" s="91"/>
      <c r="AH335" s="89"/>
      <c r="AI335" s="663"/>
      <c r="AJ335" s="87"/>
      <c r="AK335" s="176"/>
      <c r="AL335" s="220"/>
      <c r="AM335" s="164"/>
      <c r="AN335" s="301"/>
      <c r="AO335" s="91"/>
      <c r="AP335" s="91"/>
      <c r="AQ335" s="91"/>
      <c r="AR335" s="87"/>
      <c r="AS335" s="91"/>
      <c r="AT335" s="91"/>
      <c r="AU335" s="91"/>
      <c r="AV335" s="91"/>
      <c r="AW335" s="97"/>
      <c r="AX335" s="90"/>
      <c r="AY335" s="118"/>
      <c r="AZ335" s="91"/>
      <c r="BA335" s="91"/>
      <c r="BB335" s="91"/>
      <c r="BC335" s="91"/>
      <c r="BD335" s="91"/>
      <c r="BE335" s="91"/>
      <c r="BF335" s="91"/>
      <c r="BG335" s="91"/>
      <c r="BH335" s="91"/>
      <c r="BI335" s="91"/>
      <c r="BJ335" s="91"/>
      <c r="BK335" s="91"/>
      <c r="BL335" s="91"/>
      <c r="BM335" s="91"/>
      <c r="BN335" s="91"/>
      <c r="BO335" s="91"/>
      <c r="BP335" s="91"/>
      <c r="BQ335" s="91"/>
      <c r="BR335" s="91"/>
      <c r="BS335" s="91"/>
      <c r="BT335" s="91"/>
      <c r="BU335" s="91"/>
      <c r="BV335" s="91"/>
      <c r="BW335" s="91"/>
      <c r="BX335" s="91"/>
      <c r="BY335" s="91"/>
      <c r="BZ335" s="91"/>
      <c r="CA335" s="91"/>
      <c r="CB335" s="91"/>
      <c r="CC335" s="91"/>
      <c r="CD335" s="91"/>
      <c r="CE335" s="91"/>
      <c r="CF335" s="91"/>
      <c r="CG335" s="91"/>
      <c r="CH335" s="91"/>
      <c r="CI335" s="91"/>
      <c r="CJ335" s="91"/>
      <c r="CK335" s="91"/>
      <c r="CL335" s="91"/>
      <c r="CM335" s="91"/>
      <c r="CN335" s="91"/>
    </row>
    <row r="336" spans="2:92" ht="16.5" thickBot="1">
      <c r="B336" s="767" t="s">
        <v>425</v>
      </c>
      <c r="C336" s="2495"/>
      <c r="D336" s="2306">
        <f>D332+D333+D334+D335+195+10</f>
        <v>565</v>
      </c>
      <c r="K336" s="215" t="s">
        <v>401</v>
      </c>
      <c r="L336" s="2380">
        <v>70</v>
      </c>
      <c r="M336" s="129"/>
      <c r="N336" s="91"/>
      <c r="O336" s="106"/>
      <c r="P336" s="1448"/>
      <c r="Q336" s="663"/>
      <c r="R336" s="91"/>
      <c r="S336" s="114"/>
      <c r="T336" s="1524"/>
      <c r="U336" s="1528"/>
      <c r="V336" s="91"/>
      <c r="W336" s="87"/>
      <c r="X336" s="106"/>
      <c r="Y336" s="91"/>
      <c r="Z336" s="91"/>
      <c r="AA336" s="91"/>
      <c r="AB336" s="1445"/>
      <c r="AC336" s="1466"/>
      <c r="AD336" s="114"/>
      <c r="AE336" s="91"/>
      <c r="AF336" s="114"/>
      <c r="AG336" s="91"/>
      <c r="AH336" s="87"/>
      <c r="AI336" s="663"/>
      <c r="AJ336" s="92"/>
      <c r="AK336" s="176"/>
      <c r="AL336" s="220"/>
      <c r="AM336" s="164"/>
      <c r="AN336" s="301"/>
      <c r="AO336" s="91"/>
      <c r="AP336" s="91"/>
      <c r="AQ336" s="91"/>
      <c r="AR336" s="87"/>
      <c r="AS336" s="91"/>
      <c r="AT336" s="91"/>
      <c r="AU336" s="91"/>
      <c r="AV336" s="91"/>
      <c r="AW336" s="87"/>
      <c r="AX336" s="86"/>
      <c r="AY336" s="123"/>
      <c r="AZ336" s="91"/>
      <c r="BA336" s="91"/>
      <c r="BB336" s="91"/>
      <c r="BC336" s="91"/>
      <c r="BD336" s="91"/>
      <c r="BE336" s="91"/>
      <c r="BF336" s="91"/>
      <c r="BG336" s="91"/>
      <c r="BH336" s="91"/>
      <c r="BI336" s="91"/>
      <c r="BJ336" s="91"/>
      <c r="BK336" s="91"/>
      <c r="BL336" s="91"/>
      <c r="BM336" s="91"/>
      <c r="BN336" s="91"/>
      <c r="BO336" s="91"/>
      <c r="BP336" s="91"/>
      <c r="BQ336" s="91"/>
      <c r="BR336" s="91"/>
      <c r="BS336" s="91"/>
      <c r="BT336" s="91"/>
      <c r="BU336" s="91"/>
      <c r="BV336" s="91"/>
      <c r="BW336" s="91"/>
      <c r="BX336" s="91"/>
      <c r="BY336" s="91"/>
      <c r="BZ336" s="91"/>
      <c r="CA336" s="91"/>
      <c r="CB336" s="91"/>
      <c r="CC336" s="91"/>
      <c r="CD336" s="91"/>
      <c r="CE336" s="91"/>
      <c r="CF336" s="91"/>
      <c r="CG336" s="91"/>
      <c r="CH336" s="91"/>
      <c r="CI336" s="91"/>
      <c r="CJ336" s="91"/>
      <c r="CK336" s="91"/>
      <c r="CL336" s="91"/>
      <c r="CM336" s="91"/>
      <c r="CN336" s="91"/>
    </row>
    <row r="337" spans="2:92" ht="16.5" thickBot="1">
      <c r="B337" s="2496"/>
      <c r="C337" s="2131" t="s">
        <v>152</v>
      </c>
      <c r="D337" s="2183"/>
      <c r="E337" s="305" t="s">
        <v>713</v>
      </c>
      <c r="F337" s="2336"/>
      <c r="G337" s="38"/>
      <c r="H337" s="38"/>
      <c r="I337" s="282" t="s">
        <v>714</v>
      </c>
      <c r="J337" s="2156"/>
      <c r="K337" s="38"/>
      <c r="L337" s="45"/>
      <c r="M337" s="128"/>
      <c r="N337" s="91"/>
      <c r="O337" s="114"/>
      <c r="P337" s="164"/>
      <c r="Q337" s="1470"/>
      <c r="R337" s="91"/>
      <c r="S337" s="91"/>
      <c r="T337" s="91"/>
      <c r="U337" s="91"/>
      <c r="V337" s="91"/>
      <c r="W337" s="87"/>
      <c r="X337" s="106"/>
      <c r="Y337" s="91"/>
      <c r="Z337" s="91"/>
      <c r="AA337" s="91"/>
      <c r="AB337" s="1445"/>
      <c r="AC337" s="91"/>
      <c r="AD337" s="206"/>
      <c r="AE337" s="663"/>
      <c r="AF337" s="114"/>
      <c r="AG337" s="663"/>
      <c r="AH337" s="87"/>
      <c r="AI337" s="663"/>
      <c r="AJ337" s="87"/>
      <c r="AK337" s="176"/>
      <c r="AL337" s="220"/>
      <c r="AM337" s="164"/>
      <c r="AN337" s="301"/>
      <c r="AO337" s="91"/>
      <c r="AP337" s="91"/>
      <c r="AQ337" s="91"/>
      <c r="AR337" s="87"/>
      <c r="AS337" s="91"/>
      <c r="AT337" s="91"/>
      <c r="AU337" s="91"/>
      <c r="AV337" s="91"/>
      <c r="AW337" s="87"/>
      <c r="AX337" s="86"/>
      <c r="AY337" s="123"/>
      <c r="AZ337" s="91"/>
      <c r="BA337" s="91"/>
      <c r="BB337" s="91"/>
      <c r="BC337" s="91"/>
      <c r="BD337" s="91"/>
      <c r="BE337" s="91"/>
      <c r="BF337" s="91"/>
      <c r="BG337" s="91"/>
      <c r="BH337" s="91"/>
      <c r="BI337" s="91"/>
      <c r="BJ337" s="91"/>
      <c r="BK337" s="91"/>
      <c r="BL337" s="91"/>
      <c r="BM337" s="91"/>
      <c r="BN337" s="91"/>
      <c r="BO337" s="91"/>
      <c r="BP337" s="91"/>
      <c r="BQ337" s="91"/>
      <c r="BR337" s="91"/>
      <c r="BS337" s="91"/>
      <c r="BT337" s="91"/>
      <c r="BU337" s="91"/>
      <c r="BV337" s="91"/>
      <c r="BW337" s="91"/>
      <c r="BX337" s="91"/>
      <c r="BY337" s="91"/>
      <c r="BZ337" s="91"/>
      <c r="CA337" s="91"/>
      <c r="CB337" s="91"/>
      <c r="CC337" s="91"/>
      <c r="CD337" s="91"/>
      <c r="CE337" s="91"/>
      <c r="CF337" s="91"/>
      <c r="CG337" s="91"/>
      <c r="CH337" s="91"/>
      <c r="CI337" s="91"/>
      <c r="CJ337" s="91"/>
      <c r="CK337" s="91"/>
      <c r="CL337" s="91"/>
      <c r="CM337" s="91"/>
      <c r="CN337" s="91"/>
    </row>
    <row r="338" spans="2:92" ht="16.5" thickBot="1">
      <c r="B338" s="1964" t="s">
        <v>400</v>
      </c>
      <c r="C338" s="1814" t="s">
        <v>399</v>
      </c>
      <c r="D338" s="2083">
        <v>70</v>
      </c>
      <c r="E338" s="169" t="s">
        <v>118</v>
      </c>
      <c r="F338" s="2296" t="s">
        <v>119</v>
      </c>
      <c r="G338" s="221" t="s">
        <v>118</v>
      </c>
      <c r="H338" s="2157" t="s">
        <v>119</v>
      </c>
      <c r="I338" s="169" t="s">
        <v>118</v>
      </c>
      <c r="J338" s="2296" t="s">
        <v>119</v>
      </c>
      <c r="K338" s="202" t="s">
        <v>118</v>
      </c>
      <c r="L338" s="2368" t="s">
        <v>119</v>
      </c>
      <c r="M338" s="91"/>
      <c r="N338" s="91"/>
      <c r="O338" s="114"/>
      <c r="P338" s="164"/>
      <c r="Q338" s="663"/>
      <c r="R338" s="91"/>
      <c r="S338" s="91"/>
      <c r="T338" s="91"/>
      <c r="U338" s="91"/>
      <c r="V338" s="91"/>
      <c r="W338" s="89"/>
      <c r="X338" s="91"/>
      <c r="Y338" s="91"/>
      <c r="Z338" s="91"/>
      <c r="AA338" s="91"/>
      <c r="AB338" s="1445"/>
      <c r="AC338" s="91"/>
      <c r="AD338" s="114"/>
      <c r="AE338" s="91"/>
      <c r="AF338" s="114"/>
      <c r="AG338" s="91"/>
      <c r="AH338" s="87"/>
      <c r="AI338" s="663"/>
      <c r="AJ338" s="92"/>
      <c r="AK338" s="176"/>
      <c r="AL338" s="220"/>
      <c r="AM338" s="164"/>
      <c r="AN338" s="301"/>
      <c r="AO338" s="91"/>
      <c r="AP338" s="91"/>
      <c r="AQ338" s="91"/>
      <c r="AR338" s="87"/>
      <c r="AS338" s="91"/>
      <c r="AT338" s="91"/>
      <c r="AU338" s="91"/>
      <c r="AV338" s="91"/>
      <c r="AW338" s="87"/>
      <c r="AX338" s="86"/>
      <c r="AY338" s="123"/>
      <c r="AZ338" s="91"/>
      <c r="BA338" s="91"/>
      <c r="BB338" s="91"/>
      <c r="BC338" s="91"/>
      <c r="BD338" s="91"/>
      <c r="BE338" s="91"/>
      <c r="BF338" s="91"/>
      <c r="BG338" s="91"/>
      <c r="BH338" s="91"/>
      <c r="BI338" s="91"/>
      <c r="BJ338" s="91"/>
      <c r="BK338" s="91"/>
      <c r="BL338" s="91"/>
      <c r="BM338" s="91"/>
      <c r="BN338" s="91"/>
      <c r="BO338" s="91"/>
      <c r="BP338" s="91"/>
      <c r="BQ338" s="91"/>
      <c r="BR338" s="91"/>
      <c r="BS338" s="91"/>
      <c r="BT338" s="91"/>
      <c r="BU338" s="91"/>
      <c r="BV338" s="91"/>
      <c r="BW338" s="91"/>
      <c r="BX338" s="91"/>
      <c r="BY338" s="91"/>
      <c r="BZ338" s="91"/>
      <c r="CA338" s="91"/>
      <c r="CB338" s="91"/>
      <c r="CC338" s="91"/>
      <c r="CD338" s="91"/>
      <c r="CE338" s="91"/>
      <c r="CF338" s="91"/>
      <c r="CG338" s="91"/>
      <c r="CH338" s="91"/>
      <c r="CI338" s="91"/>
      <c r="CJ338" s="91"/>
      <c r="CK338" s="91"/>
      <c r="CL338" s="91"/>
      <c r="CM338" s="91"/>
      <c r="CN338" s="91"/>
    </row>
    <row r="339" spans="2:92" ht="15.75">
      <c r="B339" s="1960" t="s">
        <v>654</v>
      </c>
      <c r="C339" s="1990" t="s">
        <v>173</v>
      </c>
      <c r="D339" s="2081">
        <v>250</v>
      </c>
      <c r="E339" s="78" t="s">
        <v>116</v>
      </c>
      <c r="F339" s="2364">
        <v>20</v>
      </c>
      <c r="G339" s="291" t="s">
        <v>83</v>
      </c>
      <c r="H339" s="2274">
        <v>5</v>
      </c>
      <c r="I339" s="2134" t="s">
        <v>88</v>
      </c>
      <c r="J339" s="2456">
        <v>94.8</v>
      </c>
      <c r="K339" s="1814" t="s">
        <v>92</v>
      </c>
      <c r="L339" s="2150">
        <v>6.72</v>
      </c>
      <c r="M339" s="91"/>
      <c r="N339" s="91"/>
      <c r="O339" s="114"/>
      <c r="P339" s="1448"/>
      <c r="Q339" s="666"/>
      <c r="R339" s="91"/>
      <c r="S339" s="91"/>
      <c r="T339" s="91"/>
      <c r="U339" s="91"/>
      <c r="V339" s="91"/>
      <c r="W339" s="87"/>
      <c r="X339" s="91"/>
      <c r="Y339" s="91"/>
      <c r="Z339" s="91"/>
      <c r="AA339" s="91"/>
      <c r="AB339" s="1445"/>
      <c r="AC339" s="662"/>
      <c r="AD339" s="639"/>
      <c r="AE339" s="91"/>
      <c r="AF339" s="114"/>
      <c r="AG339" s="663"/>
      <c r="AH339" s="87"/>
      <c r="AI339" s="663"/>
      <c r="AJ339" s="87"/>
      <c r="AK339" s="176"/>
      <c r="AL339" s="220"/>
      <c r="AM339" s="164"/>
      <c r="AN339" s="301"/>
      <c r="AO339" s="91"/>
      <c r="AP339" s="91"/>
      <c r="AQ339" s="91"/>
      <c r="AR339" s="87"/>
      <c r="AS339" s="91"/>
      <c r="AT339" s="91"/>
      <c r="AU339" s="91"/>
      <c r="AV339" s="91"/>
      <c r="AW339" s="87"/>
      <c r="AX339" s="86"/>
      <c r="AY339" s="123"/>
      <c r="AZ339" s="91"/>
      <c r="BA339" s="91"/>
      <c r="BB339" s="91"/>
      <c r="BC339" s="91"/>
      <c r="BD339" s="91"/>
      <c r="BE339" s="91"/>
      <c r="BF339" s="91"/>
      <c r="BG339" s="91"/>
      <c r="BH339" s="91"/>
      <c r="BI339" s="91"/>
      <c r="BJ339" s="91"/>
      <c r="BK339" s="91"/>
      <c r="BL339" s="91"/>
      <c r="BM339" s="91"/>
      <c r="BN339" s="91"/>
      <c r="BO339" s="91"/>
      <c r="BP339" s="91"/>
      <c r="BQ339" s="91"/>
      <c r="BR339" s="91"/>
      <c r="BS339" s="91"/>
      <c r="BT339" s="91"/>
      <c r="BU339" s="91"/>
      <c r="BV339" s="91"/>
      <c r="BW339" s="91"/>
      <c r="BX339" s="91"/>
      <c r="BY339" s="91"/>
      <c r="BZ339" s="91"/>
      <c r="CA339" s="91"/>
      <c r="CB339" s="91"/>
      <c r="CC339" s="91"/>
      <c r="CD339" s="91"/>
      <c r="CE339" s="91"/>
      <c r="CF339" s="91"/>
      <c r="CG339" s="91"/>
      <c r="CH339" s="91"/>
      <c r="CI339" s="91"/>
      <c r="CJ339" s="91"/>
      <c r="CK339" s="91"/>
      <c r="CL339" s="91"/>
      <c r="CM339" s="91"/>
      <c r="CN339" s="91"/>
    </row>
    <row r="340" spans="2:92" ht="15.75">
      <c r="B340" s="1964" t="s">
        <v>454</v>
      </c>
      <c r="C340" s="1814" t="s">
        <v>642</v>
      </c>
      <c r="D340" s="2083" t="s">
        <v>601</v>
      </c>
      <c r="E340" s="1803" t="s">
        <v>53</v>
      </c>
      <c r="F340" s="2319">
        <v>40</v>
      </c>
      <c r="G340" s="1814" t="s">
        <v>63</v>
      </c>
      <c r="H340" s="2148">
        <v>1.6</v>
      </c>
      <c r="I340" s="2134" t="s">
        <v>53</v>
      </c>
      <c r="J340" s="2523">
        <v>112</v>
      </c>
      <c r="K340" s="1814" t="s">
        <v>83</v>
      </c>
      <c r="L340" s="2148">
        <v>5</v>
      </c>
      <c r="M340" s="302"/>
      <c r="N340" s="91"/>
      <c r="O340" s="114"/>
      <c r="P340" s="1448"/>
      <c r="Q340" s="666"/>
      <c r="R340" s="91"/>
      <c r="S340" s="114"/>
      <c r="T340" s="672"/>
      <c r="U340" s="673"/>
      <c r="V340" s="91"/>
      <c r="W340" s="114"/>
      <c r="X340" s="1456"/>
      <c r="Y340" s="1457"/>
      <c r="Z340" s="91"/>
      <c r="AA340" s="91"/>
      <c r="AB340" s="1445"/>
      <c r="AC340" s="1452"/>
      <c r="AD340" s="114"/>
      <c r="AE340" s="666"/>
      <c r="AF340" s="114"/>
      <c r="AG340" s="663"/>
      <c r="AH340" s="87"/>
      <c r="AI340" s="663"/>
      <c r="AJ340" s="89"/>
      <c r="AK340" s="176"/>
      <c r="AL340" s="220"/>
      <c r="AM340" s="164"/>
      <c r="AN340" s="301"/>
      <c r="AO340" s="91"/>
      <c r="AP340" s="91"/>
      <c r="AQ340" s="91"/>
      <c r="AR340" s="87"/>
      <c r="AS340" s="91"/>
      <c r="AT340" s="91"/>
      <c r="AU340" s="91"/>
      <c r="AV340" s="91"/>
      <c r="AW340" s="298"/>
      <c r="AX340" s="91"/>
      <c r="AY340" s="91"/>
      <c r="AZ340" s="91"/>
      <c r="BA340" s="91"/>
      <c r="BB340" s="91"/>
      <c r="BC340" s="91"/>
      <c r="BD340" s="91"/>
      <c r="BE340" s="91"/>
      <c r="BF340" s="91"/>
      <c r="BG340" s="91"/>
      <c r="BH340" s="91"/>
      <c r="BI340" s="91"/>
      <c r="BJ340" s="91"/>
      <c r="BK340" s="91"/>
      <c r="BL340" s="91"/>
      <c r="BM340" s="91"/>
      <c r="BN340" s="91"/>
      <c r="BO340" s="91"/>
      <c r="BP340" s="91"/>
      <c r="BQ340" s="91"/>
      <c r="BR340" s="91"/>
      <c r="BS340" s="91"/>
      <c r="BT340" s="91"/>
      <c r="BU340" s="91"/>
      <c r="BV340" s="91"/>
      <c r="BW340" s="91"/>
      <c r="BX340" s="91"/>
      <c r="BY340" s="91"/>
      <c r="BZ340" s="91"/>
      <c r="CA340" s="91"/>
      <c r="CB340" s="91"/>
      <c r="CC340" s="91"/>
      <c r="CD340" s="91"/>
      <c r="CE340" s="91"/>
      <c r="CF340" s="91"/>
      <c r="CG340" s="91"/>
      <c r="CH340" s="91"/>
      <c r="CI340" s="91"/>
      <c r="CJ340" s="91"/>
      <c r="CK340" s="91"/>
      <c r="CL340" s="91"/>
      <c r="CM340" s="91"/>
      <c r="CN340" s="91"/>
    </row>
    <row r="341" spans="2:92" ht="15.75">
      <c r="B341" s="2221" t="s">
        <v>548</v>
      </c>
      <c r="C341" s="2235" t="s">
        <v>209</v>
      </c>
      <c r="D341" s="2081">
        <v>200</v>
      </c>
      <c r="E341" s="1803" t="s">
        <v>74</v>
      </c>
      <c r="F341" s="2319">
        <v>10</v>
      </c>
      <c r="G341" s="1814" t="s">
        <v>277</v>
      </c>
      <c r="H341" s="2148">
        <v>0.01</v>
      </c>
      <c r="I341" s="2134" t="s">
        <v>290</v>
      </c>
      <c r="J341" s="2456">
        <v>11.2</v>
      </c>
      <c r="K341" s="1814" t="s">
        <v>63</v>
      </c>
      <c r="L341" s="2148">
        <v>0.6</v>
      </c>
      <c r="M341" s="129"/>
      <c r="N341" s="91"/>
      <c r="O341" s="114"/>
      <c r="P341" s="1448"/>
      <c r="Q341" s="663"/>
      <c r="R341" s="91"/>
      <c r="S341" s="114"/>
      <c r="T341" s="672"/>
      <c r="U341" s="673"/>
      <c r="V341" s="91"/>
      <c r="W341" s="89"/>
      <c r="X341" s="176"/>
      <c r="Y341" s="220"/>
      <c r="Z341" s="91"/>
      <c r="AA341" s="91"/>
      <c r="AB341" s="1445"/>
      <c r="AC341" s="91"/>
      <c r="AD341" s="114"/>
      <c r="AE341" s="663"/>
      <c r="AF341" s="114"/>
      <c r="AG341" s="663"/>
      <c r="AH341" s="87"/>
      <c r="AI341" s="663"/>
      <c r="AJ341" s="89"/>
      <c r="AK341" s="176"/>
      <c r="AL341" s="220"/>
      <c r="AM341" s="164"/>
      <c r="AN341" s="301"/>
      <c r="AO341" s="91"/>
      <c r="AP341" s="91"/>
      <c r="AQ341" s="91"/>
      <c r="AR341" s="87"/>
      <c r="AS341" s="91"/>
      <c r="AT341" s="91"/>
      <c r="AU341" s="91"/>
      <c r="AV341" s="91"/>
      <c r="AW341" s="148"/>
      <c r="AX341" s="207"/>
      <c r="AY341" s="302"/>
      <c r="AZ341" s="91"/>
      <c r="BA341" s="91"/>
      <c r="BB341" s="91"/>
      <c r="BC341" s="91"/>
      <c r="BD341" s="91"/>
      <c r="BE341" s="91"/>
      <c r="BF341" s="91"/>
      <c r="BG341" s="91"/>
      <c r="BH341" s="91"/>
      <c r="BI341" s="91"/>
      <c r="BJ341" s="91"/>
      <c r="BK341" s="91"/>
      <c r="BL341" s="91"/>
      <c r="BM341" s="91"/>
      <c r="BN341" s="91"/>
      <c r="BO341" s="91"/>
      <c r="BP341" s="91"/>
      <c r="BQ341" s="91"/>
      <c r="BR341" s="91"/>
      <c r="BS341" s="91"/>
      <c r="BT341" s="91"/>
      <c r="BU341" s="91"/>
      <c r="BV341" s="91"/>
      <c r="BW341" s="91"/>
      <c r="BX341" s="91"/>
      <c r="BY341" s="91"/>
      <c r="BZ341" s="91"/>
      <c r="CA341" s="91"/>
      <c r="CB341" s="91"/>
      <c r="CC341" s="91"/>
      <c r="CD341" s="91"/>
      <c r="CE341" s="91"/>
      <c r="CF341" s="91"/>
      <c r="CG341" s="91"/>
      <c r="CH341" s="91"/>
      <c r="CI341" s="91"/>
      <c r="CJ341" s="91"/>
      <c r="CK341" s="91"/>
      <c r="CL341" s="91"/>
      <c r="CM341" s="91"/>
      <c r="CN341" s="91"/>
    </row>
    <row r="342" spans="2:92" ht="15.75">
      <c r="B342" s="2167" t="s">
        <v>8</v>
      </c>
      <c r="C342" s="1990" t="s">
        <v>9</v>
      </c>
      <c r="D342" s="2081">
        <v>70</v>
      </c>
      <c r="E342" s="1803" t="s">
        <v>290</v>
      </c>
      <c r="F342" s="2319">
        <v>10</v>
      </c>
      <c r="G342" s="1814" t="s">
        <v>82</v>
      </c>
      <c r="H342" s="2148">
        <v>187.5</v>
      </c>
      <c r="I342" s="2351" t="s">
        <v>107</v>
      </c>
      <c r="J342" s="2456">
        <v>6.72</v>
      </c>
      <c r="K342" s="2181" t="s">
        <v>82</v>
      </c>
      <c r="L342" s="2524"/>
      <c r="M342" s="129"/>
      <c r="N342" s="91"/>
      <c r="O342" s="114"/>
      <c r="P342" s="558"/>
      <c r="Q342" s="666"/>
      <c r="R342" s="91"/>
      <c r="S342" s="87"/>
      <c r="T342" s="86"/>
      <c r="U342" s="129"/>
      <c r="V342" s="730"/>
      <c r="W342" s="2080"/>
      <c r="X342" s="1508"/>
      <c r="Y342" s="220"/>
      <c r="Z342" s="91"/>
      <c r="AA342" s="91"/>
      <c r="AB342" s="1445"/>
      <c r="AC342" s="662"/>
      <c r="AD342" s="114"/>
      <c r="AE342" s="663"/>
      <c r="AF342" s="114"/>
      <c r="AG342" s="91"/>
      <c r="AH342" s="87"/>
      <c r="AI342" s="663"/>
      <c r="AJ342" s="89"/>
      <c r="AK342" s="176"/>
      <c r="AL342" s="220"/>
      <c r="AM342" s="164"/>
      <c r="AN342" s="301"/>
      <c r="AO342" s="91"/>
      <c r="AP342" s="91"/>
      <c r="AQ342" s="91"/>
      <c r="AR342" s="102"/>
      <c r="AS342" s="91"/>
      <c r="AT342" s="91"/>
      <c r="AU342" s="91"/>
      <c r="AV342" s="91"/>
      <c r="AW342" s="87"/>
      <c r="AX342" s="86"/>
      <c r="AY342" s="129"/>
      <c r="AZ342" s="91"/>
      <c r="BA342" s="91"/>
      <c r="BB342" s="91"/>
      <c r="BC342" s="91"/>
      <c r="BD342" s="91"/>
      <c r="BE342" s="91"/>
      <c r="BF342" s="91"/>
      <c r="BG342" s="91"/>
      <c r="BH342" s="91"/>
      <c r="BI342" s="91"/>
      <c r="BJ342" s="91"/>
      <c r="BK342" s="91"/>
      <c r="BL342" s="91"/>
      <c r="BM342" s="91"/>
      <c r="BN342" s="91"/>
      <c r="BO342" s="91"/>
      <c r="BP342" s="91"/>
      <c r="BQ342" s="91"/>
      <c r="BR342" s="91"/>
      <c r="BS342" s="91"/>
      <c r="BT342" s="91"/>
      <c r="BU342" s="91"/>
      <c r="BV342" s="91"/>
      <c r="BW342" s="91"/>
      <c r="BX342" s="91"/>
      <c r="BY342" s="91"/>
      <c r="BZ342" s="91"/>
      <c r="CA342" s="91"/>
      <c r="CB342" s="91"/>
      <c r="CC342" s="91"/>
      <c r="CD342" s="91"/>
      <c r="CE342" s="91"/>
      <c r="CF342" s="91"/>
      <c r="CG342" s="91"/>
      <c r="CH342" s="91"/>
      <c r="CI342" s="91"/>
      <c r="CJ342" s="91"/>
      <c r="CK342" s="91"/>
      <c r="CL342" s="91"/>
      <c r="CM342" s="91"/>
      <c r="CN342" s="91"/>
    </row>
    <row r="343" spans="2:92" ht="15.75">
      <c r="B343" s="2207" t="s">
        <v>8</v>
      </c>
      <c r="C343" s="1814" t="s">
        <v>395</v>
      </c>
      <c r="D343" s="2208">
        <v>50</v>
      </c>
      <c r="E343" s="1803" t="s">
        <v>114</v>
      </c>
      <c r="F343" s="2319">
        <v>18</v>
      </c>
      <c r="G343" s="1839" t="s">
        <v>373</v>
      </c>
      <c r="H343" s="2282">
        <v>1</v>
      </c>
      <c r="K343" s="177"/>
      <c r="L343" s="2410"/>
      <c r="M343" s="129"/>
      <c r="N343" s="91"/>
      <c r="O343" s="114"/>
      <c r="P343" s="670"/>
      <c r="Q343" s="1453"/>
      <c r="R343" s="91"/>
      <c r="S343" s="100"/>
      <c r="T343" s="114"/>
      <c r="U343" s="91"/>
      <c r="V343" s="730"/>
      <c r="W343" s="2080"/>
      <c r="X343" s="1508"/>
      <c r="Y343" s="127"/>
      <c r="Z343" s="91"/>
      <c r="AA343" s="91"/>
      <c r="AB343" s="1459"/>
      <c r="AC343" s="663"/>
      <c r="AD343" s="114"/>
      <c r="AE343" s="91"/>
      <c r="AF343" s="114"/>
      <c r="AG343" s="663"/>
      <c r="AH343" s="87"/>
      <c r="AI343" s="663"/>
      <c r="AJ343" s="89"/>
      <c r="AK343" s="176"/>
      <c r="AL343" s="220"/>
      <c r="AM343" s="164"/>
      <c r="AN343" s="301"/>
      <c r="AO343" s="91"/>
      <c r="AP343" s="91"/>
      <c r="AQ343" s="91"/>
      <c r="AR343" s="87"/>
      <c r="AS343" s="91"/>
      <c r="AT343" s="91"/>
      <c r="AU343" s="91"/>
      <c r="AV343" s="91"/>
      <c r="AW343" s="91"/>
      <c r="AX343" s="91"/>
      <c r="AY343" s="91"/>
      <c r="AZ343" s="91"/>
      <c r="BA343" s="91"/>
      <c r="BB343" s="91"/>
      <c r="BC343" s="91"/>
      <c r="BD343" s="91"/>
      <c r="BE343" s="91"/>
      <c r="BF343" s="91"/>
      <c r="BG343" s="91"/>
      <c r="BH343" s="91"/>
      <c r="BI343" s="91"/>
      <c r="BJ343" s="91"/>
      <c r="BK343" s="91"/>
      <c r="BL343" s="91"/>
      <c r="BM343" s="91"/>
      <c r="BN343" s="91"/>
      <c r="BO343" s="91"/>
      <c r="BP343" s="91"/>
      <c r="BQ343" s="91"/>
      <c r="BR343" s="91"/>
      <c r="BS343" s="91"/>
      <c r="BT343" s="91"/>
      <c r="BU343" s="91"/>
      <c r="BV343" s="91"/>
      <c r="BW343" s="91"/>
      <c r="BX343" s="91"/>
      <c r="BY343" s="91"/>
      <c r="BZ343" s="91"/>
      <c r="CA343" s="91"/>
      <c r="CB343" s="91"/>
      <c r="CC343" s="91"/>
      <c r="CD343" s="91"/>
      <c r="CE343" s="91"/>
      <c r="CF343" s="91"/>
      <c r="CG343" s="91"/>
      <c r="CH343" s="91"/>
      <c r="CI343" s="91"/>
      <c r="CJ343" s="91"/>
      <c r="CK343" s="91"/>
      <c r="CL343" s="91"/>
      <c r="CM343" s="91"/>
      <c r="CN343" s="91"/>
    </row>
    <row r="344" spans="2:92" ht="16.5" thickBot="1">
      <c r="B344" s="757" t="s">
        <v>426</v>
      </c>
      <c r="C344" s="734"/>
      <c r="D344" s="758">
        <f>D338+D339+D341+D342+D343+60+140</f>
        <v>840</v>
      </c>
      <c r="E344" s="50"/>
      <c r="F344" s="29"/>
      <c r="G344" s="29"/>
      <c r="H344" s="68"/>
      <c r="I344" s="29"/>
      <c r="J344" s="29"/>
      <c r="K344" s="29"/>
      <c r="L344" s="2328"/>
      <c r="M344" s="129"/>
      <c r="N344" s="91"/>
      <c r="O344" s="114"/>
      <c r="P344" s="164"/>
      <c r="Q344" s="663"/>
      <c r="R344" s="91"/>
      <c r="S344" s="87"/>
      <c r="T344" s="86"/>
      <c r="U344" s="129"/>
      <c r="V344" s="89"/>
      <c r="W344" s="251"/>
      <c r="X344" s="118"/>
      <c r="Y344" s="127"/>
      <c r="Z344" s="91"/>
      <c r="AA344" s="1444"/>
      <c r="AB344" s="114"/>
      <c r="AC344" s="662"/>
      <c r="AD344" s="91"/>
      <c r="AE344" s="663"/>
      <c r="AF344" s="114"/>
      <c r="AG344" s="91"/>
      <c r="AH344" s="116"/>
      <c r="AI344" s="663"/>
      <c r="AJ344" s="89"/>
      <c r="AK344" s="176"/>
      <c r="AL344" s="220"/>
      <c r="AM344" s="164"/>
      <c r="AN344" s="301"/>
      <c r="AO344" s="91"/>
      <c r="AP344" s="91"/>
      <c r="AQ344" s="91"/>
      <c r="AR344" s="91"/>
      <c r="AS344" s="91"/>
      <c r="AT344" s="91"/>
      <c r="AU344" s="91"/>
      <c r="AV344" s="91"/>
      <c r="AW344" s="91"/>
      <c r="AX344" s="91"/>
      <c r="AY344" s="91"/>
      <c r="AZ344" s="91"/>
      <c r="BA344" s="91"/>
      <c r="BB344" s="91"/>
      <c r="BC344" s="91"/>
      <c r="BD344" s="91"/>
      <c r="BE344" s="91"/>
      <c r="BF344" s="91"/>
      <c r="BG344" s="91"/>
      <c r="BH344" s="91"/>
      <c r="BI344" s="91"/>
      <c r="BJ344" s="91"/>
      <c r="BK344" s="91"/>
      <c r="BL344" s="91"/>
      <c r="BM344" s="91"/>
      <c r="BN344" s="91"/>
      <c r="BO344" s="91"/>
      <c r="BP344" s="91"/>
      <c r="BQ344" s="91"/>
      <c r="BR344" s="91"/>
      <c r="BS344" s="91"/>
      <c r="BT344" s="91"/>
      <c r="BU344" s="91"/>
      <c r="BV344" s="91"/>
      <c r="BW344" s="91"/>
      <c r="BX344" s="91"/>
      <c r="BY344" s="91"/>
      <c r="BZ344" s="91"/>
      <c r="CA344" s="91"/>
      <c r="CB344" s="91"/>
      <c r="CC344" s="91"/>
      <c r="CD344" s="91"/>
      <c r="CE344" s="91"/>
      <c r="CF344" s="91"/>
      <c r="CG344" s="91"/>
      <c r="CH344" s="91"/>
      <c r="CI344" s="91"/>
      <c r="CJ344" s="91"/>
      <c r="CK344" s="91"/>
      <c r="CL344" s="91"/>
      <c r="CM344" s="91"/>
      <c r="CN344" s="91"/>
    </row>
    <row r="345" spans="2:92">
      <c r="B345" s="2124"/>
      <c r="C345" s="2198"/>
      <c r="D345" s="2124"/>
      <c r="F345" s="2324" t="s">
        <v>297</v>
      </c>
      <c r="I345" s="72"/>
      <c r="J345" s="2323"/>
      <c r="K345" t="s">
        <v>170</v>
      </c>
      <c r="L345" s="2323"/>
      <c r="M345" s="129"/>
      <c r="N345" s="91"/>
      <c r="O345" s="114"/>
      <c r="P345" s="164"/>
      <c r="Q345" s="663"/>
      <c r="R345" s="91"/>
      <c r="S345" s="87"/>
      <c r="T345" s="86"/>
      <c r="U345" s="129"/>
      <c r="V345" s="1435"/>
      <c r="W345" s="91"/>
      <c r="X345" s="91"/>
      <c r="Y345" s="127"/>
      <c r="Z345" s="91"/>
      <c r="AA345" s="91"/>
      <c r="AB345" s="114"/>
      <c r="AC345" s="1483"/>
      <c r="AD345" s="91"/>
      <c r="AE345" s="663"/>
      <c r="AF345" s="87"/>
      <c r="AG345" s="91"/>
      <c r="AH345" s="91"/>
      <c r="AI345" s="663"/>
      <c r="AJ345" s="91"/>
      <c r="AK345" s="91"/>
      <c r="AL345" s="91"/>
      <c r="AM345" s="91"/>
      <c r="AN345" s="91"/>
      <c r="AO345" s="91"/>
      <c r="AP345" s="91"/>
      <c r="AQ345" s="91"/>
      <c r="AR345" s="91"/>
      <c r="AS345" s="91"/>
      <c r="AT345" s="91"/>
      <c r="AU345" s="91"/>
      <c r="AV345" s="91"/>
      <c r="AW345" s="91"/>
      <c r="AX345" s="91"/>
      <c r="AY345" s="91"/>
      <c r="AZ345" s="91"/>
      <c r="BA345" s="91"/>
      <c r="BB345" s="91"/>
      <c r="BC345" s="91"/>
      <c r="BD345" s="91"/>
      <c r="BE345" s="91"/>
      <c r="BF345" s="91"/>
      <c r="BG345" s="91"/>
      <c r="BH345" s="91"/>
      <c r="BI345" s="91"/>
      <c r="BJ345" s="91"/>
      <c r="BK345" s="91"/>
      <c r="BL345" s="91"/>
      <c r="BM345" s="91"/>
      <c r="BN345" s="91"/>
      <c r="BO345" s="91"/>
      <c r="BP345" s="91"/>
      <c r="BQ345" s="91"/>
      <c r="BR345" s="91"/>
      <c r="BS345" s="91"/>
      <c r="BT345" s="91"/>
      <c r="BU345" s="91"/>
      <c r="BV345" s="91"/>
      <c r="BW345" s="91"/>
      <c r="BX345" s="91"/>
      <c r="BY345" s="91"/>
      <c r="BZ345" s="91"/>
      <c r="CA345" s="91"/>
      <c r="CB345" s="91"/>
      <c r="CC345" s="91"/>
      <c r="CD345" s="91"/>
      <c r="CE345" s="91"/>
      <c r="CF345" s="91"/>
      <c r="CG345" s="91"/>
      <c r="CH345" s="91"/>
      <c r="CI345" s="91"/>
      <c r="CJ345" s="91"/>
      <c r="CK345" s="91"/>
      <c r="CL345" s="91"/>
      <c r="CM345" s="91"/>
      <c r="CN345" s="91"/>
    </row>
    <row r="346" spans="2:92" ht="15.75" thickBot="1">
      <c r="M346" s="91"/>
      <c r="N346" s="91"/>
      <c r="O346" s="114"/>
      <c r="P346" s="164"/>
      <c r="Q346" s="1483"/>
      <c r="R346" s="91"/>
      <c r="S346" s="87"/>
      <c r="T346" s="86"/>
      <c r="U346" s="129"/>
      <c r="V346" s="298"/>
      <c r="W346" s="91"/>
      <c r="X346" s="91"/>
      <c r="Y346" s="91"/>
      <c r="Z346" s="91"/>
      <c r="AA346" s="91"/>
      <c r="AB346" s="91"/>
      <c r="AC346" s="663"/>
      <c r="AD346" s="91"/>
      <c r="AE346" s="663"/>
      <c r="AF346" s="111"/>
      <c r="AG346" s="91"/>
      <c r="AH346" s="87"/>
      <c r="AI346" s="663"/>
      <c r="AJ346" s="91"/>
      <c r="AK346" s="91"/>
      <c r="AL346" s="91"/>
      <c r="AM346" s="91"/>
      <c r="AN346" s="91"/>
      <c r="AO346" s="91"/>
      <c r="AP346" s="91"/>
      <c r="AQ346" s="91"/>
      <c r="AR346" s="91"/>
      <c r="AS346" s="91"/>
      <c r="AT346" s="91"/>
      <c r="AU346" s="91"/>
      <c r="AV346" s="91"/>
      <c r="AW346" s="91"/>
      <c r="AX346" s="91"/>
      <c r="AY346" s="91"/>
      <c r="AZ346" s="91"/>
      <c r="BA346" s="91"/>
      <c r="BB346" s="91"/>
      <c r="BC346" s="91"/>
      <c r="BD346" s="91"/>
      <c r="BE346" s="91"/>
      <c r="BF346" s="91"/>
      <c r="BG346" s="91"/>
      <c r="BH346" s="91"/>
      <c r="BI346" s="91"/>
      <c r="BJ346" s="91"/>
      <c r="BK346" s="91"/>
      <c r="BL346" s="91"/>
      <c r="BM346" s="91"/>
      <c r="BN346" s="91"/>
      <c r="BO346" s="91"/>
      <c r="BP346" s="91"/>
      <c r="BQ346" s="91"/>
      <c r="BR346" s="91"/>
      <c r="BS346" s="91"/>
      <c r="BT346" s="91"/>
      <c r="BU346" s="91"/>
      <c r="BV346" s="91"/>
      <c r="BW346" s="91"/>
      <c r="BX346" s="91"/>
      <c r="BY346" s="91"/>
      <c r="BZ346" s="91"/>
      <c r="CA346" s="91"/>
      <c r="CB346" s="91"/>
      <c r="CC346" s="91"/>
      <c r="CD346" s="91"/>
      <c r="CE346" s="91"/>
      <c r="CF346" s="91"/>
      <c r="CG346" s="91"/>
      <c r="CH346" s="91"/>
      <c r="CI346" s="91"/>
      <c r="CJ346" s="91"/>
      <c r="CK346" s="91"/>
      <c r="CL346" s="91"/>
      <c r="CM346" s="91"/>
      <c r="CN346" s="91"/>
    </row>
    <row r="347" spans="2:92">
      <c r="B347" s="26" t="s">
        <v>1</v>
      </c>
      <c r="C347" s="2260" t="s">
        <v>2</v>
      </c>
      <c r="D347" s="2122" t="s">
        <v>3</v>
      </c>
      <c r="E347" s="75" t="s">
        <v>69</v>
      </c>
      <c r="F347" s="2325"/>
      <c r="G347" s="63"/>
      <c r="H347" s="63"/>
      <c r="I347" s="63"/>
      <c r="J347" s="2325"/>
      <c r="K347" s="63"/>
      <c r="L347" s="2326"/>
      <c r="M347" s="209"/>
      <c r="N347" s="91"/>
      <c r="O347" s="114"/>
      <c r="P347" s="164"/>
      <c r="Q347" s="91"/>
      <c r="R347" s="91"/>
      <c r="S347" s="87"/>
      <c r="T347" s="86"/>
      <c r="U347" s="129"/>
      <c r="V347" s="91"/>
      <c r="W347" s="92"/>
      <c r="X347" s="93"/>
      <c r="Y347" s="128"/>
      <c r="Z347" s="91"/>
      <c r="AA347" s="91"/>
      <c r="AB347" s="91"/>
      <c r="AC347" s="1483"/>
      <c r="AD347" s="1487"/>
      <c r="AE347" s="663"/>
      <c r="AF347" s="87"/>
      <c r="AG347" s="662"/>
      <c r="AH347" s="91"/>
      <c r="AI347" s="663"/>
      <c r="AJ347" s="87"/>
      <c r="AK347" s="98"/>
      <c r="AL347" s="127"/>
      <c r="AM347" s="91"/>
      <c r="AN347" s="91"/>
      <c r="AO347" s="91"/>
      <c r="AP347" s="91"/>
      <c r="AQ347" s="91"/>
      <c r="AR347" s="91"/>
      <c r="AS347" s="91"/>
      <c r="AT347" s="91"/>
      <c r="AU347" s="91"/>
      <c r="AV347" s="91"/>
      <c r="AW347" s="91"/>
      <c r="AX347" s="91"/>
      <c r="AY347" s="91"/>
      <c r="AZ347" s="91"/>
      <c r="BA347" s="91"/>
      <c r="BB347" s="91"/>
      <c r="BC347" s="91"/>
      <c r="BD347" s="91"/>
      <c r="BE347" s="91"/>
      <c r="BF347" s="91"/>
      <c r="BG347" s="91"/>
      <c r="BH347" s="91"/>
      <c r="BI347" s="91"/>
      <c r="BJ347" s="91"/>
      <c r="BK347" s="91"/>
      <c r="BL347" s="91"/>
      <c r="BM347" s="91"/>
      <c r="BN347" s="91"/>
      <c r="BO347" s="91"/>
      <c r="BP347" s="91"/>
      <c r="BQ347" s="91"/>
      <c r="BR347" s="91"/>
      <c r="BS347" s="91"/>
      <c r="BT347" s="91"/>
      <c r="BU347" s="91"/>
      <c r="BV347" s="91"/>
      <c r="BW347" s="91"/>
      <c r="BX347" s="91"/>
      <c r="BY347" s="91"/>
      <c r="BZ347" s="91"/>
      <c r="CA347" s="91"/>
      <c r="CB347" s="91"/>
      <c r="CC347" s="91"/>
      <c r="CD347" s="91"/>
      <c r="CE347" s="91"/>
      <c r="CF347" s="91"/>
      <c r="CG347" s="91"/>
      <c r="CH347" s="91"/>
      <c r="CI347" s="91"/>
      <c r="CJ347" s="91"/>
      <c r="CK347" s="91"/>
      <c r="CL347" s="91"/>
      <c r="CM347" s="91"/>
      <c r="CN347" s="91"/>
    </row>
    <row r="348" spans="2:92" ht="16.5" thickBot="1">
      <c r="B348" s="28" t="s">
        <v>4</v>
      </c>
      <c r="C348" s="2261"/>
      <c r="D348" s="2125" t="s">
        <v>70</v>
      </c>
      <c r="E348" s="50"/>
      <c r="F348" s="2327"/>
      <c r="G348" s="29"/>
      <c r="H348" s="29"/>
      <c r="I348" s="29"/>
      <c r="J348" s="2327"/>
      <c r="K348" s="29"/>
      <c r="L348" s="2328"/>
      <c r="M348" s="129"/>
      <c r="N348" s="91"/>
      <c r="O348" s="91"/>
      <c r="P348" s="91"/>
      <c r="Q348" s="91"/>
      <c r="R348" s="91"/>
      <c r="S348" s="87"/>
      <c r="T348" s="86"/>
      <c r="U348" s="129"/>
      <c r="V348" s="91"/>
      <c r="W348" s="92"/>
      <c r="X348" s="95"/>
      <c r="Y348" s="237"/>
      <c r="Z348" s="91"/>
      <c r="AA348" s="91"/>
      <c r="AB348" s="1436"/>
      <c r="AC348" s="663"/>
      <c r="AD348" s="91"/>
      <c r="AE348" s="663"/>
      <c r="AF348" s="87"/>
      <c r="AG348" s="91"/>
      <c r="AH348" s="91"/>
      <c r="AI348" s="663"/>
      <c r="AJ348" s="121"/>
      <c r="AK348" s="121"/>
      <c r="AL348" s="121"/>
      <c r="AM348" s="121"/>
      <c r="AN348" s="121"/>
      <c r="AO348" s="121"/>
      <c r="AP348" s="121"/>
      <c r="AQ348" s="91"/>
      <c r="AR348" s="121"/>
      <c r="AS348" s="91"/>
      <c r="AT348" s="90"/>
      <c r="AU348" s="91"/>
      <c r="AV348" s="91"/>
      <c r="AW348" s="91"/>
      <c r="AX348" s="91"/>
      <c r="AY348" s="91"/>
      <c r="AZ348" s="91"/>
      <c r="BA348" s="91"/>
      <c r="BB348" s="91"/>
      <c r="BC348" s="91"/>
      <c r="BD348" s="91"/>
      <c r="BE348" s="91"/>
      <c r="BF348" s="91"/>
      <c r="BG348" s="91"/>
      <c r="BH348" s="91"/>
      <c r="BI348" s="91"/>
      <c r="BJ348" s="91"/>
      <c r="BK348" s="91"/>
      <c r="BL348" s="91"/>
      <c r="BM348" s="91"/>
      <c r="BN348" s="91"/>
      <c r="BO348" s="91"/>
      <c r="BP348" s="91"/>
      <c r="BQ348" s="91"/>
      <c r="BR348" s="91"/>
      <c r="BS348" s="91"/>
      <c r="BT348" s="91"/>
      <c r="BU348" s="91"/>
      <c r="BV348" s="91"/>
      <c r="BW348" s="91"/>
      <c r="BX348" s="91"/>
      <c r="BY348" s="91"/>
      <c r="BZ348" s="91"/>
      <c r="CA348" s="91"/>
      <c r="CB348" s="91"/>
      <c r="CC348" s="91"/>
      <c r="CD348" s="91"/>
      <c r="CE348" s="91"/>
      <c r="CF348" s="91"/>
      <c r="CG348" s="91"/>
      <c r="CH348" s="91"/>
      <c r="CI348" s="91"/>
      <c r="CJ348" s="91"/>
      <c r="CK348" s="91"/>
      <c r="CL348" s="91"/>
      <c r="CM348" s="91"/>
      <c r="CN348" s="91"/>
    </row>
    <row r="349" spans="2:92" ht="16.5" thickBot="1">
      <c r="B349" s="2466" t="s">
        <v>291</v>
      </c>
      <c r="C349" s="2183"/>
      <c r="D349" s="2183"/>
      <c r="E349" s="306" t="s">
        <v>623</v>
      </c>
      <c r="F349" s="2525"/>
      <c r="G349" s="2229" t="s">
        <v>225</v>
      </c>
      <c r="H349" s="2459"/>
      <c r="I349" s="2475" t="s">
        <v>695</v>
      </c>
      <c r="J349" s="203"/>
      <c r="K349" s="2454" t="s">
        <v>715</v>
      </c>
      <c r="L349" s="2156"/>
      <c r="M349" s="129"/>
      <c r="N349" s="91"/>
      <c r="O349" s="91"/>
      <c r="P349" s="91"/>
      <c r="Q349" s="91"/>
      <c r="R349" s="91"/>
      <c r="S349" s="91"/>
      <c r="T349" s="91"/>
      <c r="U349" s="91"/>
      <c r="V349" s="91"/>
      <c r="W349" s="91"/>
      <c r="X349" s="91"/>
      <c r="Y349" s="91"/>
      <c r="Z349" s="91"/>
      <c r="AA349" s="91"/>
      <c r="AB349" s="509"/>
      <c r="AC349" s="663"/>
      <c r="AD349" s="209"/>
      <c r="AE349" s="663"/>
      <c r="AF349" s="91"/>
      <c r="AG349" s="663"/>
      <c r="AH349" s="91"/>
      <c r="AI349" s="663"/>
      <c r="AJ349" s="91"/>
      <c r="AK349" s="91"/>
      <c r="AL349" s="91"/>
      <c r="AM349" s="91"/>
      <c r="AN349" s="91"/>
      <c r="AO349" s="91"/>
      <c r="AP349" s="91"/>
      <c r="AQ349" s="91"/>
      <c r="AR349" s="1525"/>
      <c r="AS349" s="91"/>
      <c r="AT349" s="86"/>
      <c r="AU349" s="91"/>
      <c r="AV349" s="91"/>
      <c r="AW349" s="91"/>
      <c r="AX349" s="91"/>
      <c r="AY349" s="91"/>
      <c r="AZ349" s="91"/>
      <c r="BA349" s="91"/>
      <c r="BB349" s="91"/>
      <c r="BC349" s="91"/>
      <c r="BD349" s="91"/>
      <c r="BE349" s="91"/>
      <c r="BF349" s="91"/>
      <c r="BG349" s="91"/>
      <c r="BH349" s="91"/>
      <c r="BI349" s="91"/>
      <c r="BJ349" s="91"/>
      <c r="BK349" s="91"/>
      <c r="BL349" s="91"/>
      <c r="BM349" s="91"/>
      <c r="BN349" s="91"/>
      <c r="BO349" s="91"/>
      <c r="BP349" s="91"/>
      <c r="BQ349" s="91"/>
      <c r="BR349" s="91"/>
      <c r="BS349" s="91"/>
      <c r="BT349" s="91"/>
      <c r="BU349" s="91"/>
      <c r="BV349" s="91"/>
      <c r="BW349" s="91"/>
      <c r="BX349" s="91"/>
      <c r="BY349" s="91"/>
      <c r="BZ349" s="91"/>
      <c r="CA349" s="91"/>
      <c r="CB349" s="91"/>
      <c r="CC349" s="91"/>
      <c r="CD349" s="91"/>
      <c r="CE349" s="91"/>
      <c r="CF349" s="91"/>
      <c r="CG349" s="91"/>
      <c r="CH349" s="91"/>
      <c r="CI349" s="91"/>
      <c r="CJ349" s="91"/>
      <c r="CK349" s="91"/>
      <c r="CL349" s="91"/>
      <c r="CM349" s="91"/>
      <c r="CN349" s="91"/>
    </row>
    <row r="350" spans="2:92" ht="16.5" thickBot="1">
      <c r="B350" s="2130"/>
      <c r="C350" s="2131" t="s">
        <v>172</v>
      </c>
      <c r="D350" s="2183"/>
      <c r="E350" s="1094" t="s">
        <v>622</v>
      </c>
      <c r="F350" s="2526"/>
      <c r="G350" s="169" t="s">
        <v>118</v>
      </c>
      <c r="H350" s="2296" t="s">
        <v>119</v>
      </c>
      <c r="I350" s="169" t="s">
        <v>118</v>
      </c>
      <c r="J350" s="2296" t="s">
        <v>119</v>
      </c>
      <c r="K350" s="169" t="s">
        <v>118</v>
      </c>
      <c r="L350" s="2296" t="s">
        <v>119</v>
      </c>
      <c r="M350" s="129"/>
      <c r="N350" s="164"/>
      <c r="O350" s="791"/>
      <c r="P350" s="91"/>
      <c r="Q350" s="91"/>
      <c r="R350" s="87"/>
      <c r="S350" s="91"/>
      <c r="T350" s="91"/>
      <c r="U350" s="91"/>
      <c r="V350" s="91"/>
      <c r="W350" s="91"/>
      <c r="X350" s="91"/>
      <c r="Y350" s="124"/>
      <c r="Z350" s="91"/>
      <c r="AA350" s="91"/>
      <c r="AB350" s="97"/>
      <c r="AC350" s="663"/>
      <c r="AD350" s="91"/>
      <c r="AE350" s="663"/>
      <c r="AF350" s="91"/>
      <c r="AG350" s="663"/>
      <c r="AH350" s="91"/>
      <c r="AI350" s="663"/>
      <c r="AJ350" s="91"/>
      <c r="AK350" s="91"/>
      <c r="AL350" s="91"/>
      <c r="AM350" s="91"/>
      <c r="AN350" s="91"/>
      <c r="AO350" s="91"/>
      <c r="AP350" s="147"/>
      <c r="AQ350" s="696"/>
      <c r="AR350" s="236"/>
      <c r="AS350" s="91"/>
      <c r="AT350" s="91"/>
      <c r="AU350" s="91"/>
      <c r="AV350" s="91"/>
      <c r="AW350" s="91"/>
      <c r="AX350" s="91"/>
      <c r="AY350" s="91"/>
      <c r="AZ350" s="91"/>
      <c r="BA350" s="91"/>
      <c r="BB350" s="91"/>
      <c r="BC350" s="91"/>
      <c r="BD350" s="91"/>
      <c r="BE350" s="91"/>
      <c r="BF350" s="91"/>
      <c r="BG350" s="91"/>
      <c r="BH350" s="91"/>
      <c r="BI350" s="91"/>
      <c r="BJ350" s="91"/>
      <c r="BK350" s="91"/>
      <c r="BL350" s="91"/>
      <c r="BM350" s="91"/>
      <c r="BN350" s="91"/>
      <c r="BO350" s="91"/>
      <c r="BP350" s="91"/>
      <c r="BQ350" s="91"/>
      <c r="BR350" s="91"/>
      <c r="BS350" s="91"/>
      <c r="BT350" s="91"/>
      <c r="BU350" s="91"/>
      <c r="BV350" s="91"/>
      <c r="BW350" s="91"/>
      <c r="BX350" s="91"/>
      <c r="BY350" s="91"/>
      <c r="BZ350" s="91"/>
      <c r="CA350" s="91"/>
      <c r="CB350" s="91"/>
      <c r="CC350" s="91"/>
      <c r="CD350" s="91"/>
      <c r="CE350" s="91"/>
      <c r="CF350" s="91"/>
      <c r="CG350" s="91"/>
      <c r="CH350" s="91"/>
      <c r="CI350" s="91"/>
      <c r="CJ350" s="91"/>
      <c r="CK350" s="91"/>
      <c r="CL350" s="91"/>
      <c r="CM350" s="91"/>
      <c r="CN350" s="91"/>
    </row>
    <row r="351" spans="2:92" ht="15.75" thickBot="1">
      <c r="B351" s="2207" t="s">
        <v>388</v>
      </c>
      <c r="C351" s="2181" t="s">
        <v>623</v>
      </c>
      <c r="D351" s="2177">
        <v>250</v>
      </c>
      <c r="E351" s="2527" t="s">
        <v>118</v>
      </c>
      <c r="F351" s="354" t="s">
        <v>119</v>
      </c>
      <c r="G351" s="77" t="s">
        <v>80</v>
      </c>
      <c r="H351" s="2141">
        <v>57.72</v>
      </c>
      <c r="I351" s="2528" t="s">
        <v>696</v>
      </c>
      <c r="J351" s="2326">
        <v>30</v>
      </c>
      <c r="K351" s="78" t="s">
        <v>97</v>
      </c>
      <c r="L351" s="2330">
        <v>2</v>
      </c>
      <c r="M351" s="129"/>
      <c r="N351" s="91"/>
      <c r="O351" s="1444"/>
      <c r="P351" s="1444"/>
      <c r="Q351" s="1439"/>
      <c r="R351" s="91"/>
      <c r="S351" s="1444"/>
      <c r="T351" s="1444"/>
      <c r="U351" s="1439"/>
      <c r="V351" s="91"/>
      <c r="W351" s="1444"/>
      <c r="X351" s="1444"/>
      <c r="Y351" s="1439"/>
      <c r="Z351" s="91"/>
      <c r="AA351" s="91"/>
      <c r="AB351" s="97"/>
      <c r="AC351" s="665"/>
      <c r="AD351" s="91"/>
      <c r="AE351" s="543"/>
      <c r="AF351" s="506"/>
      <c r="AG351" s="663"/>
      <c r="AH351" s="91"/>
      <c r="AI351" s="663"/>
      <c r="AJ351" s="91"/>
      <c r="AK351" s="91"/>
      <c r="AL351" s="91"/>
      <c r="AM351" s="91"/>
      <c r="AN351" s="147"/>
      <c r="AO351" s="147"/>
      <c r="AP351" s="147"/>
      <c r="AQ351" s="91"/>
      <c r="AR351" s="236"/>
      <c r="AS351" s="91"/>
      <c r="AT351" s="91"/>
      <c r="AU351" s="91"/>
      <c r="AV351" s="91"/>
      <c r="AW351" s="91"/>
      <c r="AX351" s="91"/>
      <c r="AY351" s="91"/>
      <c r="AZ351" s="91"/>
      <c r="BA351" s="91"/>
      <c r="BB351" s="91"/>
      <c r="BC351" s="91"/>
      <c r="BD351" s="91"/>
      <c r="BE351" s="91"/>
      <c r="BF351" s="91"/>
      <c r="BG351" s="91"/>
      <c r="BH351" s="91"/>
      <c r="BI351" s="91"/>
      <c r="BJ351" s="91"/>
      <c r="BK351" s="91"/>
      <c r="BL351" s="91"/>
      <c r="BM351" s="91"/>
      <c r="BN351" s="91"/>
      <c r="BO351" s="91"/>
      <c r="BP351" s="91"/>
      <c r="BQ351" s="91"/>
      <c r="BR351" s="91"/>
      <c r="BS351" s="91"/>
      <c r="BT351" s="91"/>
      <c r="BU351" s="91"/>
      <c r="BV351" s="91"/>
      <c r="BW351" s="91"/>
      <c r="BX351" s="91"/>
      <c r="BY351" s="91"/>
      <c r="BZ351" s="91"/>
      <c r="CA351" s="91"/>
      <c r="CB351" s="91"/>
      <c r="CC351" s="91"/>
      <c r="CD351" s="91"/>
      <c r="CE351" s="91"/>
      <c r="CF351" s="91"/>
      <c r="CG351" s="91"/>
      <c r="CH351" s="91"/>
      <c r="CI351" s="91"/>
      <c r="CJ351" s="91"/>
      <c r="CK351" s="91"/>
      <c r="CL351" s="91"/>
      <c r="CM351" s="91"/>
      <c r="CN351" s="91"/>
    </row>
    <row r="352" spans="2:92">
      <c r="B352" s="160"/>
      <c r="C352" s="969" t="s">
        <v>622</v>
      </c>
      <c r="D352" s="17"/>
      <c r="E352" s="77" t="s">
        <v>174</v>
      </c>
      <c r="F352" s="2297">
        <v>20</v>
      </c>
      <c r="G352" s="1810" t="s">
        <v>305</v>
      </c>
      <c r="H352" s="1870">
        <v>2.5579999999999998</v>
      </c>
      <c r="I352" s="295"/>
      <c r="J352" s="158"/>
      <c r="K352" s="281" t="s">
        <v>176</v>
      </c>
      <c r="L352" s="2288">
        <v>66</v>
      </c>
      <c r="M352" s="129"/>
      <c r="N352" s="91"/>
      <c r="O352" s="114"/>
      <c r="P352" s="164"/>
      <c r="Q352" s="663"/>
      <c r="R352" s="91"/>
      <c r="S352" s="114"/>
      <c r="T352" s="106"/>
      <c r="U352" s="91"/>
      <c r="V352" s="91"/>
      <c r="W352" s="87"/>
      <c r="X352" s="91"/>
      <c r="Y352" s="87"/>
      <c r="Z352" s="91"/>
      <c r="AA352" s="91"/>
      <c r="AB352" s="97"/>
      <c r="AC352" s="663"/>
      <c r="AD352" s="114"/>
      <c r="AE352" s="91"/>
      <c r="AF352" s="114"/>
      <c r="AG352" s="663"/>
      <c r="AH352" s="86"/>
      <c r="AI352" s="663"/>
      <c r="AJ352" s="91"/>
      <c r="AK352" s="91"/>
      <c r="AL352" s="91"/>
      <c r="AM352" s="91"/>
      <c r="AN352" s="91"/>
      <c r="AO352" s="91"/>
      <c r="AP352" s="91"/>
      <c r="AQ352" s="91"/>
      <c r="AR352" s="236"/>
      <c r="AS352" s="91"/>
      <c r="AT352" s="86"/>
      <c r="AU352" s="91"/>
      <c r="AV352" s="91"/>
      <c r="AW352" s="91"/>
      <c r="AX352" s="91"/>
      <c r="AY352" s="91"/>
      <c r="AZ352" s="91"/>
      <c r="BA352" s="91"/>
      <c r="BB352" s="91"/>
      <c r="BC352" s="91"/>
      <c r="BD352" s="91"/>
      <c r="BE352" s="91"/>
      <c r="BF352" s="91"/>
      <c r="BG352" s="91"/>
      <c r="BH352" s="91"/>
      <c r="BI352" s="91"/>
      <c r="BJ352" s="91"/>
      <c r="BK352" s="91"/>
      <c r="BL352" s="91"/>
      <c r="BM352" s="91"/>
      <c r="BN352" s="91"/>
      <c r="BO352" s="91"/>
      <c r="BP352" s="91"/>
      <c r="BQ352" s="91"/>
      <c r="BR352" s="91"/>
      <c r="BS352" s="91"/>
      <c r="BT352" s="91"/>
      <c r="BU352" s="91"/>
      <c r="BV352" s="91"/>
      <c r="BW352" s="91"/>
      <c r="BX352" s="91"/>
      <c r="BY352" s="91"/>
      <c r="BZ352" s="91"/>
      <c r="CA352" s="91"/>
      <c r="CB352" s="91"/>
      <c r="CC352" s="91"/>
      <c r="CD352" s="91"/>
      <c r="CE352" s="91"/>
      <c r="CF352" s="91"/>
      <c r="CG352" s="91"/>
      <c r="CH352" s="91"/>
      <c r="CI352" s="91"/>
      <c r="CJ352" s="91"/>
      <c r="CK352" s="91"/>
      <c r="CL352" s="91"/>
      <c r="CM352" s="91"/>
      <c r="CN352" s="91"/>
    </row>
    <row r="353" spans="2:92">
      <c r="B353" s="2243" t="s">
        <v>8</v>
      </c>
      <c r="C353" s="319" t="s">
        <v>206</v>
      </c>
      <c r="D353" s="329">
        <v>15</v>
      </c>
      <c r="E353" s="1803" t="s">
        <v>81</v>
      </c>
      <c r="F353" s="2346">
        <v>262.5</v>
      </c>
      <c r="G353" s="1810" t="s">
        <v>81</v>
      </c>
      <c r="H353" s="2224">
        <v>55.04</v>
      </c>
      <c r="I353" s="55"/>
      <c r="J353" s="66"/>
      <c r="K353" s="1803" t="s">
        <v>60</v>
      </c>
      <c r="L353" s="1870">
        <v>11</v>
      </c>
      <c r="M353" s="91"/>
      <c r="N353" s="91"/>
      <c r="O353" s="114"/>
      <c r="P353" s="164"/>
      <c r="Q353" s="1450"/>
      <c r="R353" s="91"/>
      <c r="S353" s="87"/>
      <c r="T353" s="1448"/>
      <c r="U353" s="666"/>
      <c r="V353" s="91"/>
      <c r="W353" s="91"/>
      <c r="X353" s="91"/>
      <c r="Y353" s="91"/>
      <c r="Z353" s="91"/>
      <c r="AA353" s="91"/>
      <c r="AB353" s="97"/>
      <c r="AC353" s="665"/>
      <c r="AD353" s="114"/>
      <c r="AE353" s="91"/>
      <c r="AF353" s="114"/>
      <c r="AG353" s="663"/>
      <c r="AH353" s="86"/>
      <c r="AI353" s="663"/>
      <c r="AJ353" s="92"/>
      <c r="AK353" s="93"/>
      <c r="AL353" s="128"/>
      <c r="AM353" s="91"/>
      <c r="AN353" s="91"/>
      <c r="AO353" s="91"/>
      <c r="AP353" s="91"/>
      <c r="AQ353" s="91"/>
      <c r="AR353" s="91"/>
      <c r="AS353" s="91"/>
      <c r="AT353" s="91"/>
      <c r="AU353" s="91"/>
      <c r="AV353" s="91"/>
      <c r="AW353" s="91"/>
      <c r="AX353" s="91"/>
      <c r="AY353" s="91"/>
      <c r="AZ353" s="91"/>
      <c r="BA353" s="91"/>
      <c r="BB353" s="91"/>
      <c r="BC353" s="91"/>
      <c r="BD353" s="91"/>
      <c r="BE353" s="91"/>
      <c r="BF353" s="91"/>
      <c r="BG353" s="91"/>
      <c r="BH353" s="91"/>
      <c r="BI353" s="91"/>
      <c r="BJ353" s="91"/>
      <c r="BK353" s="91"/>
      <c r="BL353" s="91"/>
      <c r="BM353" s="91"/>
      <c r="BN353" s="91"/>
      <c r="BO353" s="91"/>
      <c r="BP353" s="91"/>
      <c r="BQ353" s="91"/>
      <c r="BR353" s="91"/>
      <c r="BS353" s="91"/>
      <c r="BT353" s="91"/>
      <c r="BU353" s="91"/>
      <c r="BV353" s="91"/>
      <c r="BW353" s="91"/>
      <c r="BX353" s="91"/>
      <c r="BY353" s="91"/>
      <c r="BZ353" s="91"/>
      <c r="CA353" s="91"/>
      <c r="CB353" s="91"/>
      <c r="CC353" s="91"/>
      <c r="CD353" s="91"/>
      <c r="CE353" s="91"/>
      <c r="CF353" s="91"/>
      <c r="CG353" s="91"/>
      <c r="CH353" s="91"/>
      <c r="CI353" s="91"/>
      <c r="CJ353" s="91"/>
      <c r="CK353" s="91"/>
      <c r="CL353" s="91"/>
      <c r="CM353" s="91"/>
      <c r="CN353" s="91"/>
    </row>
    <row r="354" spans="2:92">
      <c r="B354" s="1964" t="s">
        <v>646</v>
      </c>
      <c r="C354" s="1990" t="s">
        <v>648</v>
      </c>
      <c r="E354" s="1803" t="s">
        <v>60</v>
      </c>
      <c r="F354" s="2298">
        <v>3</v>
      </c>
      <c r="G354" s="289" t="s">
        <v>82</v>
      </c>
      <c r="H354" s="2524">
        <v>3</v>
      </c>
      <c r="I354" s="55"/>
      <c r="J354" s="66"/>
      <c r="K354" s="1803" t="s">
        <v>176</v>
      </c>
      <c r="L354" s="1870">
        <v>35</v>
      </c>
      <c r="M354" s="209"/>
      <c r="N354" s="91"/>
      <c r="O354" s="114"/>
      <c r="P354" s="1448"/>
      <c r="Q354" s="663"/>
      <c r="R354" s="91"/>
      <c r="S354" s="87"/>
      <c r="T354" s="164"/>
      <c r="U354" s="663"/>
      <c r="V354" s="91"/>
      <c r="W354" s="106"/>
      <c r="X354" s="1444"/>
      <c r="Y354" s="1439"/>
      <c r="Z354" s="91"/>
      <c r="AA354" s="91"/>
      <c r="AB354" s="1445"/>
      <c r="AC354" s="665"/>
      <c r="AD354" s="114"/>
      <c r="AE354" s="91"/>
      <c r="AF354" s="114"/>
      <c r="AG354" s="663"/>
      <c r="AH354" s="89"/>
      <c r="AI354" s="663"/>
      <c r="AJ354" s="92"/>
      <c r="AK354" s="95"/>
      <c r="AL354" s="237"/>
      <c r="AM354" s="91"/>
      <c r="AN354" s="91"/>
      <c r="AO354" s="91"/>
      <c r="AP354" s="91"/>
      <c r="AQ354" s="91"/>
      <c r="AR354" s="91"/>
      <c r="AS354" s="91"/>
      <c r="AT354" s="91"/>
      <c r="AU354" s="91"/>
      <c r="AV354" s="91"/>
      <c r="AW354" s="91"/>
      <c r="AX354" s="91"/>
      <c r="AY354" s="91"/>
      <c r="AZ354" s="91"/>
      <c r="BA354" s="91"/>
      <c r="BB354" s="91"/>
      <c r="BC354" s="91"/>
      <c r="BD354" s="91"/>
      <c r="BE354" s="91"/>
      <c r="BF354" s="91"/>
      <c r="BG354" s="91"/>
      <c r="BH354" s="91"/>
      <c r="BI354" s="91"/>
      <c r="BJ354" s="91"/>
      <c r="BK354" s="91"/>
      <c r="BL354" s="91"/>
      <c r="BM354" s="91"/>
      <c r="BN354" s="91"/>
      <c r="BO354" s="91"/>
      <c r="BP354" s="91"/>
      <c r="BQ354" s="91"/>
      <c r="BR354" s="91"/>
      <c r="BS354" s="91"/>
      <c r="BT354" s="91"/>
      <c r="BU354" s="91"/>
      <c r="BV354" s="91"/>
      <c r="BW354" s="91"/>
      <c r="BX354" s="91"/>
      <c r="BY354" s="91"/>
      <c r="BZ354" s="91"/>
      <c r="CA354" s="91"/>
      <c r="CB354" s="91"/>
      <c r="CC354" s="91"/>
      <c r="CD354" s="91"/>
      <c r="CE354" s="91"/>
      <c r="CF354" s="91"/>
      <c r="CG354" s="91"/>
      <c r="CH354" s="91"/>
      <c r="CI354" s="91"/>
      <c r="CJ354" s="91"/>
      <c r="CK354" s="91"/>
      <c r="CL354" s="91"/>
      <c r="CM354" s="91"/>
      <c r="CN354" s="91"/>
    </row>
    <row r="355" spans="2:92">
      <c r="B355" s="1969" t="s">
        <v>456</v>
      </c>
      <c r="C355" s="1990" t="s">
        <v>225</v>
      </c>
      <c r="D355" s="2331">
        <v>100</v>
      </c>
      <c r="E355" s="1810" t="s">
        <v>83</v>
      </c>
      <c r="F355" s="2224">
        <v>2</v>
      </c>
      <c r="G355" s="1803" t="s">
        <v>100</v>
      </c>
      <c r="H355" s="1870">
        <v>2.7</v>
      </c>
      <c r="I355" s="55"/>
      <c r="J355" s="66"/>
      <c r="K355" s="1803" t="s">
        <v>81</v>
      </c>
      <c r="L355" s="1870">
        <v>110</v>
      </c>
      <c r="M355" s="301"/>
      <c r="N355" s="91"/>
      <c r="O355" s="114"/>
      <c r="P355" s="1448"/>
      <c r="Q355" s="666"/>
      <c r="R355" s="91"/>
      <c r="S355" s="1475"/>
      <c r="T355" s="673"/>
      <c r="U355" s="324"/>
      <c r="V355" s="91"/>
      <c r="W355" s="114"/>
      <c r="X355" s="1447"/>
      <c r="Y355" s="663"/>
      <c r="Z355" s="91"/>
      <c r="AA355" s="91"/>
      <c r="AB355" s="1445"/>
      <c r="AC355" s="1466"/>
      <c r="AD355" s="114"/>
      <c r="AE355" s="91"/>
      <c r="AF355" s="114"/>
      <c r="AG355" s="663"/>
      <c r="AH355" s="89"/>
      <c r="AI355" s="663"/>
      <c r="AJ355" s="87"/>
      <c r="AK355" s="206"/>
      <c r="AL355" s="124"/>
      <c r="AM355" s="91"/>
      <c r="AN355" s="91"/>
      <c r="AO355" s="91"/>
      <c r="AP355" s="91"/>
      <c r="AQ355" s="91"/>
      <c r="AR355" s="91"/>
      <c r="AS355" s="91"/>
      <c r="AT355" s="91"/>
      <c r="AU355" s="91"/>
      <c r="AV355" s="91"/>
      <c r="AW355" s="91"/>
      <c r="AX355" s="91"/>
      <c r="AY355" s="91"/>
      <c r="AZ355" s="91"/>
      <c r="BA355" s="91"/>
      <c r="BB355" s="91"/>
      <c r="BC355" s="91"/>
      <c r="BD355" s="91"/>
      <c r="BE355" s="91"/>
      <c r="BF355" s="91"/>
      <c r="BG355" s="91"/>
      <c r="BH355" s="91"/>
      <c r="BI355" s="91"/>
      <c r="BJ355" s="91"/>
      <c r="BK355" s="91"/>
      <c r="BL355" s="91"/>
      <c r="BM355" s="91"/>
      <c r="BN355" s="91"/>
      <c r="BO355" s="91"/>
      <c r="BP355" s="91"/>
      <c r="BQ355" s="91"/>
      <c r="BR355" s="91"/>
      <c r="BS355" s="91"/>
      <c r="BT355" s="91"/>
      <c r="BU355" s="91"/>
      <c r="BV355" s="91"/>
      <c r="BW355" s="91"/>
      <c r="BX355" s="91"/>
      <c r="BY355" s="91"/>
      <c r="BZ355" s="91"/>
      <c r="CA355" s="91"/>
      <c r="CB355" s="91"/>
      <c r="CC355" s="91"/>
      <c r="CD355" s="91"/>
      <c r="CE355" s="91"/>
      <c r="CF355" s="91"/>
      <c r="CG355" s="91"/>
      <c r="CH355" s="91"/>
      <c r="CI355" s="91"/>
      <c r="CJ355" s="91"/>
      <c r="CK355" s="91"/>
      <c r="CL355" s="91"/>
      <c r="CM355" s="91"/>
      <c r="CN355" s="91"/>
    </row>
    <row r="356" spans="2:92">
      <c r="B356" s="2167" t="s">
        <v>8</v>
      </c>
      <c r="C356" s="1990" t="s">
        <v>9</v>
      </c>
      <c r="D356" s="2081">
        <v>40</v>
      </c>
      <c r="E356" s="289" t="s">
        <v>63</v>
      </c>
      <c r="F356" s="2285">
        <v>1.5</v>
      </c>
      <c r="G356" s="1803" t="s">
        <v>60</v>
      </c>
      <c r="H356" s="1870">
        <v>2.5</v>
      </c>
      <c r="I356" s="55"/>
      <c r="J356" s="66"/>
      <c r="K356" s="55"/>
      <c r="L356" s="66"/>
      <c r="M356" s="301"/>
      <c r="N356" s="91"/>
      <c r="O356" s="87"/>
      <c r="P356" s="1448"/>
      <c r="Q356" s="666"/>
      <c r="R356" s="91"/>
      <c r="S356" s="91"/>
      <c r="T356" s="91"/>
      <c r="U356" s="91"/>
      <c r="V356" s="91"/>
      <c r="W356" s="87"/>
      <c r="X356" s="106"/>
      <c r="Y356" s="89"/>
      <c r="Z356" s="91"/>
      <c r="AA356" s="91"/>
      <c r="AB356" s="97"/>
      <c r="AC356" s="91"/>
      <c r="AD356" s="114"/>
      <c r="AE356" s="663"/>
      <c r="AF356" s="114"/>
      <c r="AG356" s="91"/>
      <c r="AH356" s="89"/>
      <c r="AI356" s="663"/>
      <c r="AJ356" s="92"/>
      <c r="AK356" s="93"/>
      <c r="AL356" s="128"/>
      <c r="AM356" s="91"/>
      <c r="AN356" s="91"/>
      <c r="AO356" s="91"/>
      <c r="AP356" s="91"/>
      <c r="AQ356" s="91"/>
      <c r="AR356" s="91"/>
      <c r="AS356" s="91"/>
      <c r="AT356" s="91"/>
      <c r="AU356" s="91"/>
      <c r="AV356" s="91"/>
      <c r="AW356" s="91"/>
      <c r="AX356" s="91"/>
      <c r="AY356" s="91"/>
      <c r="AZ356" s="91"/>
      <c r="BA356" s="91"/>
      <c r="BB356" s="91"/>
      <c r="BC356" s="91"/>
      <c r="BD356" s="91"/>
      <c r="BE356" s="91"/>
      <c r="BF356" s="91"/>
      <c r="BG356" s="91"/>
      <c r="BH356" s="91"/>
      <c r="BI356" s="91"/>
      <c r="BJ356" s="91"/>
      <c r="BK356" s="91"/>
      <c r="BL356" s="91"/>
      <c r="BM356" s="91"/>
      <c r="BN356" s="91"/>
      <c r="BO356" s="91"/>
      <c r="BP356" s="91"/>
      <c r="BQ356" s="91"/>
      <c r="BR356" s="91"/>
      <c r="BS356" s="91"/>
      <c r="BT356" s="91"/>
      <c r="BU356" s="91"/>
      <c r="BV356" s="91"/>
      <c r="BW356" s="91"/>
      <c r="BX356" s="91"/>
      <c r="BY356" s="91"/>
      <c r="BZ356" s="91"/>
      <c r="CA356" s="91"/>
      <c r="CB356" s="91"/>
      <c r="CC356" s="91"/>
      <c r="CD356" s="91"/>
      <c r="CE356" s="91"/>
      <c r="CF356" s="91"/>
      <c r="CG356" s="91"/>
      <c r="CH356" s="91"/>
      <c r="CI356" s="91"/>
      <c r="CJ356" s="91"/>
      <c r="CK356" s="91"/>
      <c r="CL356" s="91"/>
      <c r="CM356" s="91"/>
      <c r="CN356" s="91"/>
    </row>
    <row r="357" spans="2:92">
      <c r="B357" s="1981"/>
      <c r="C357" s="2423"/>
      <c r="D357" s="2124"/>
      <c r="E357" s="1803" t="s">
        <v>82</v>
      </c>
      <c r="F357" s="1870">
        <v>5</v>
      </c>
      <c r="G357" s="1833" t="s">
        <v>63</v>
      </c>
      <c r="H357" s="2148">
        <v>1.08</v>
      </c>
      <c r="I357" s="55"/>
      <c r="J357" s="66"/>
      <c r="K357" s="55"/>
      <c r="L357" s="66"/>
      <c r="M357" s="301"/>
      <c r="N357" s="91"/>
      <c r="O357" s="114"/>
      <c r="P357" s="164"/>
      <c r="Q357" s="663"/>
      <c r="R357" s="91"/>
      <c r="S357" s="91"/>
      <c r="T357" s="164"/>
      <c r="U357" s="91"/>
      <c r="V357" s="91"/>
      <c r="W357" s="92"/>
      <c r="X357" s="106"/>
      <c r="Y357" s="663"/>
      <c r="Z357" s="91"/>
      <c r="AA357" s="91"/>
      <c r="AB357" s="1445"/>
      <c r="AC357" s="665"/>
      <c r="AD357" s="87"/>
      <c r="AE357" s="91"/>
      <c r="AF357" s="114"/>
      <c r="AG357" s="91"/>
      <c r="AH357" s="89"/>
      <c r="AI357" s="663"/>
      <c r="AJ357" s="92"/>
      <c r="AK357" s="93"/>
      <c r="AL357" s="128"/>
      <c r="AM357" s="91"/>
      <c r="AN357" s="91"/>
      <c r="AO357" s="91"/>
      <c r="AP357" s="91"/>
      <c r="AQ357" s="91"/>
      <c r="AR357" s="91"/>
      <c r="AS357" s="91"/>
      <c r="AT357" s="91"/>
      <c r="AU357" s="91"/>
      <c r="AV357" s="91"/>
      <c r="AW357" s="91"/>
      <c r="AX357" s="91"/>
      <c r="AY357" s="91"/>
      <c r="AZ357" s="91"/>
      <c r="BA357" s="91"/>
      <c r="BB357" s="91"/>
      <c r="BC357" s="91"/>
      <c r="BD357" s="91"/>
      <c r="BE357" s="91"/>
      <c r="BF357" s="91"/>
      <c r="BG357" s="91"/>
      <c r="BH357" s="91"/>
      <c r="BI357" s="91"/>
      <c r="BJ357" s="91"/>
      <c r="BK357" s="91"/>
      <c r="BL357" s="91"/>
      <c r="BM357" s="91"/>
      <c r="BN357" s="91"/>
      <c r="BO357" s="91"/>
      <c r="BP357" s="91"/>
      <c r="BQ357" s="91"/>
      <c r="BR357" s="91"/>
      <c r="BS357" s="91"/>
      <c r="BT357" s="91"/>
      <c r="BU357" s="91"/>
      <c r="BV357" s="91"/>
      <c r="BW357" s="91"/>
      <c r="BX357" s="91"/>
      <c r="BY357" s="91"/>
      <c r="BZ357" s="91"/>
      <c r="CA357" s="91"/>
      <c r="CB357" s="91"/>
      <c r="CC357" s="91"/>
      <c r="CD357" s="91"/>
      <c r="CE357" s="91"/>
      <c r="CF357" s="91"/>
      <c r="CG357" s="91"/>
      <c r="CH357" s="91"/>
      <c r="CI357" s="91"/>
      <c r="CJ357" s="91"/>
      <c r="CK357" s="91"/>
      <c r="CL357" s="91"/>
      <c r="CM357" s="91"/>
      <c r="CN357" s="91"/>
    </row>
    <row r="358" spans="2:92" ht="15.75" thickBot="1">
      <c r="B358" s="1981"/>
      <c r="C358" s="2423"/>
      <c r="D358" s="2124"/>
      <c r="E358" s="55"/>
      <c r="F358" s="2303"/>
      <c r="G358" s="289" t="s">
        <v>219</v>
      </c>
      <c r="H358" s="2524">
        <v>6</v>
      </c>
      <c r="I358" s="55"/>
      <c r="J358" s="66"/>
      <c r="K358" s="55"/>
      <c r="L358" s="66"/>
      <c r="M358" s="301"/>
      <c r="N358" s="91"/>
      <c r="O358" s="114"/>
      <c r="P358" s="1448"/>
      <c r="Q358" s="663"/>
      <c r="R358" s="91"/>
      <c r="S358" s="97"/>
      <c r="T358" s="164"/>
      <c r="U358" s="665"/>
      <c r="V358" s="91"/>
      <c r="W358" s="89"/>
      <c r="X358" s="106"/>
      <c r="Y358" s="663"/>
      <c r="Z358" s="91"/>
      <c r="AA358" s="91"/>
      <c r="AB358" s="1445"/>
      <c r="AC358" s="1526"/>
      <c r="AD358" s="114"/>
      <c r="AE358" s="91"/>
      <c r="AF358" s="114"/>
      <c r="AG358" s="91"/>
      <c r="AH358" s="89"/>
      <c r="AI358" s="663"/>
      <c r="AJ358" s="91"/>
      <c r="AK358" s="91"/>
      <c r="AL358" s="91"/>
      <c r="AM358" s="91"/>
      <c r="AN358" s="91"/>
      <c r="AO358" s="91"/>
      <c r="AP358" s="91"/>
      <c r="AQ358" s="91"/>
      <c r="AR358" s="91"/>
      <c r="AS358" s="91"/>
      <c r="AT358" s="91"/>
      <c r="AU358" s="91"/>
      <c r="AV358" s="91"/>
      <c r="AW358" s="91"/>
      <c r="AX358" s="91"/>
      <c r="AY358" s="91"/>
      <c r="AZ358" s="91"/>
      <c r="BA358" s="91"/>
      <c r="BB358" s="91"/>
      <c r="BC358" s="91"/>
      <c r="BD358" s="91"/>
      <c r="BE358" s="91"/>
      <c r="BF358" s="91"/>
      <c r="BG358" s="91"/>
      <c r="BH358" s="91"/>
      <c r="BI358" s="91"/>
      <c r="BJ358" s="91"/>
      <c r="BK358" s="91"/>
      <c r="BL358" s="91"/>
      <c r="BM358" s="91"/>
      <c r="BN358" s="91"/>
      <c r="BO358" s="91"/>
      <c r="BP358" s="91"/>
      <c r="BQ358" s="91"/>
      <c r="BR358" s="91"/>
      <c r="BS358" s="91"/>
      <c r="BT358" s="91"/>
      <c r="BU358" s="91"/>
      <c r="BV358" s="91"/>
      <c r="BW358" s="91"/>
      <c r="BX358" s="91"/>
      <c r="BY358" s="91"/>
      <c r="BZ358" s="91"/>
      <c r="CA358" s="91"/>
      <c r="CB358" s="91"/>
      <c r="CC358" s="91"/>
      <c r="CD358" s="91"/>
      <c r="CE358" s="91"/>
      <c r="CF358" s="91"/>
      <c r="CG358" s="91"/>
      <c r="CH358" s="91"/>
      <c r="CI358" s="91"/>
      <c r="CJ358" s="91"/>
      <c r="CK358" s="91"/>
      <c r="CL358" s="91"/>
      <c r="CM358" s="91"/>
      <c r="CN358" s="91"/>
    </row>
    <row r="359" spans="2:92" ht="15.75" thickBot="1">
      <c r="B359" s="767" t="s">
        <v>425</v>
      </c>
      <c r="C359" s="2495"/>
      <c r="D359" s="2335">
        <f>SUM(D351:D357)</f>
        <v>405</v>
      </c>
      <c r="E359" s="55"/>
      <c r="F359" s="2303"/>
      <c r="G359" s="195"/>
      <c r="H359" s="2259"/>
      <c r="I359" s="50"/>
      <c r="J359" s="2328"/>
      <c r="K359" s="2487" t="s">
        <v>716</v>
      </c>
      <c r="L359" s="2488"/>
      <c r="M359" s="301"/>
      <c r="N359" s="164"/>
      <c r="O359" s="206"/>
      <c r="P359" s="164"/>
      <c r="Q359" s="663"/>
      <c r="R359" s="91"/>
      <c r="S359" s="1445"/>
      <c r="T359" s="164"/>
      <c r="U359" s="1466"/>
      <c r="V359" s="91"/>
      <c r="W359" s="87"/>
      <c r="X359" s="106"/>
      <c r="Y359" s="91"/>
      <c r="Z359" s="91"/>
      <c r="AA359" s="91"/>
      <c r="AB359" s="1445"/>
      <c r="AC359" s="1466"/>
      <c r="AD359" s="114"/>
      <c r="AE359" s="91"/>
      <c r="AF359" s="114"/>
      <c r="AG359" s="91"/>
      <c r="AH359" s="87"/>
      <c r="AI359" s="91"/>
      <c r="AJ359" s="91"/>
      <c r="AK359" s="207"/>
      <c r="AL359" s="302"/>
      <c r="AM359" s="207"/>
      <c r="AN359" s="302"/>
      <c r="AO359" s="91"/>
      <c r="AP359" s="89"/>
      <c r="AQ359" s="204"/>
      <c r="AR359" s="91"/>
      <c r="AS359" s="91"/>
      <c r="AT359" s="91"/>
      <c r="AU359" s="91"/>
      <c r="AV359" s="91"/>
      <c r="AW359" s="91"/>
      <c r="AX359" s="91"/>
      <c r="AY359" s="91"/>
      <c r="AZ359" s="91"/>
      <c r="BA359" s="91"/>
      <c r="BB359" s="91"/>
      <c r="BC359" s="91"/>
      <c r="BD359" s="91"/>
      <c r="BE359" s="91"/>
      <c r="BF359" s="91"/>
      <c r="BG359" s="91"/>
      <c r="BH359" s="91"/>
      <c r="BI359" s="91"/>
      <c r="BJ359" s="91"/>
      <c r="BK359" s="91"/>
      <c r="BL359" s="91"/>
      <c r="BM359" s="91"/>
      <c r="BN359" s="91"/>
      <c r="BO359" s="91"/>
      <c r="BP359" s="91"/>
      <c r="BQ359" s="91"/>
      <c r="BR359" s="91"/>
      <c r="BS359" s="91"/>
      <c r="BT359" s="91"/>
      <c r="BU359" s="91"/>
      <c r="BV359" s="91"/>
      <c r="BW359" s="91"/>
      <c r="BX359" s="91"/>
      <c r="BY359" s="91"/>
      <c r="BZ359" s="91"/>
      <c r="CA359" s="91"/>
      <c r="CB359" s="91"/>
      <c r="CC359" s="91"/>
      <c r="CD359" s="91"/>
      <c r="CE359" s="91"/>
      <c r="CF359" s="91"/>
      <c r="CG359" s="91"/>
      <c r="CH359" s="91"/>
      <c r="CI359" s="91"/>
      <c r="CJ359" s="91"/>
      <c r="CK359" s="91"/>
      <c r="CL359" s="91"/>
      <c r="CM359" s="91"/>
      <c r="CN359" s="91"/>
    </row>
    <row r="360" spans="2:92" ht="15.75" thickBot="1">
      <c r="B360" s="2496"/>
      <c r="C360" s="2131" t="s">
        <v>152</v>
      </c>
      <c r="D360" s="2123"/>
      <c r="E360" s="2529" t="s">
        <v>717</v>
      </c>
      <c r="F360" s="2302"/>
      <c r="G360" s="38"/>
      <c r="H360" s="45"/>
      <c r="I360" s="1417" t="s">
        <v>108</v>
      </c>
      <c r="J360" s="2302"/>
      <c r="K360" s="2530" t="s">
        <v>718</v>
      </c>
      <c r="L360" s="2531"/>
      <c r="M360" s="301"/>
      <c r="N360" s="91"/>
      <c r="O360" s="106"/>
      <c r="P360" s="164"/>
      <c r="Q360" s="663"/>
      <c r="R360" s="91"/>
      <c r="S360" s="1445"/>
      <c r="T360" s="164"/>
      <c r="U360" s="665"/>
      <c r="V360" s="91"/>
      <c r="W360" s="87"/>
      <c r="X360" s="106"/>
      <c r="Y360" s="91"/>
      <c r="Z360" s="91"/>
      <c r="AA360" s="91"/>
      <c r="AB360" s="1445"/>
      <c r="AC360" s="91"/>
      <c r="AD360" s="206"/>
      <c r="AE360" s="91"/>
      <c r="AF360" s="114"/>
      <c r="AG360" s="91"/>
      <c r="AH360" s="87"/>
      <c r="AI360" s="663"/>
      <c r="AJ360" s="87"/>
      <c r="AK360" s="1527"/>
      <c r="AL360" s="1529"/>
      <c r="AM360" s="1448"/>
      <c r="AN360" s="1477"/>
      <c r="AO360" s="91"/>
      <c r="AP360" s="91"/>
      <c r="AQ360" s="91"/>
      <c r="AR360" s="91"/>
      <c r="AS360" s="91"/>
      <c r="AT360" s="91"/>
      <c r="AU360" s="91"/>
      <c r="AV360" s="91"/>
      <c r="AW360" s="91"/>
      <c r="AX360" s="91"/>
      <c r="AY360" s="91"/>
      <c r="AZ360" s="91"/>
      <c r="BA360" s="91"/>
      <c r="BB360" s="91"/>
      <c r="BC360" s="91"/>
      <c r="BD360" s="91"/>
      <c r="BE360" s="91"/>
      <c r="BF360" s="91"/>
      <c r="BG360" s="91"/>
      <c r="BH360" s="91"/>
      <c r="BI360" s="91"/>
      <c r="BJ360" s="91"/>
      <c r="BK360" s="91"/>
      <c r="BL360" s="91"/>
      <c r="BM360" s="91"/>
      <c r="BN360" s="91"/>
      <c r="BO360" s="91"/>
      <c r="BP360" s="91"/>
      <c r="BQ360" s="91"/>
      <c r="BR360" s="91"/>
      <c r="BS360" s="91"/>
      <c r="BT360" s="91"/>
      <c r="BU360" s="91"/>
      <c r="BV360" s="91"/>
      <c r="BW360" s="91"/>
      <c r="BX360" s="91"/>
      <c r="BY360" s="91"/>
      <c r="BZ360" s="91"/>
      <c r="CA360" s="91"/>
      <c r="CB360" s="91"/>
      <c r="CC360" s="91"/>
      <c r="CD360" s="91"/>
      <c r="CE360" s="91"/>
      <c r="CF360" s="91"/>
      <c r="CG360" s="91"/>
      <c r="CH360" s="91"/>
      <c r="CI360" s="91"/>
      <c r="CJ360" s="91"/>
      <c r="CK360" s="91"/>
      <c r="CL360" s="91"/>
      <c r="CM360" s="91"/>
      <c r="CN360" s="91"/>
    </row>
    <row r="361" spans="2:92" ht="15.75" thickBot="1">
      <c r="B361" s="2241" t="s">
        <v>457</v>
      </c>
      <c r="C361" s="2181" t="s">
        <v>458</v>
      </c>
      <c r="D361" s="300">
        <v>60</v>
      </c>
      <c r="E361" s="789" t="s">
        <v>118</v>
      </c>
      <c r="F361" s="2296" t="s">
        <v>119</v>
      </c>
      <c r="G361" s="169" t="s">
        <v>118</v>
      </c>
      <c r="H361" s="2296" t="s">
        <v>119</v>
      </c>
      <c r="I361" s="169" t="s">
        <v>118</v>
      </c>
      <c r="J361" s="2296" t="s">
        <v>119</v>
      </c>
      <c r="K361" s="1976" t="s">
        <v>719</v>
      </c>
      <c r="L361" s="2532"/>
      <c r="M361" s="301"/>
      <c r="N361" s="91"/>
      <c r="O361" s="114"/>
      <c r="P361" s="164"/>
      <c r="Q361" s="663"/>
      <c r="R361" s="91"/>
      <c r="S361" s="1445"/>
      <c r="T361" s="164"/>
      <c r="U361" s="1452"/>
      <c r="V361" s="91"/>
      <c r="W361" s="89"/>
      <c r="X361" s="91"/>
      <c r="Y361" s="91"/>
      <c r="Z361" s="91"/>
      <c r="AA361" s="91"/>
      <c r="AB361" s="1445"/>
      <c r="AC361" s="91"/>
      <c r="AD361" s="114"/>
      <c r="AE361" s="663"/>
      <c r="AF361" s="114"/>
      <c r="AG361" s="91"/>
      <c r="AH361" s="87"/>
      <c r="AI361" s="663"/>
      <c r="AJ361" s="87"/>
      <c r="AK361" s="1449"/>
      <c r="AL361" s="123"/>
      <c r="AM361" s="164"/>
      <c r="AN361" s="301"/>
      <c r="AO361" s="91"/>
      <c r="AP361" s="91"/>
      <c r="AQ361" s="91"/>
      <c r="AR361" s="91"/>
      <c r="AS361" s="91"/>
      <c r="AT361" s="91"/>
      <c r="AU361" s="91"/>
      <c r="AV361" s="91"/>
      <c r="AW361" s="91"/>
      <c r="AX361" s="91"/>
      <c r="AY361" s="91"/>
      <c r="AZ361" s="91"/>
      <c r="BA361" s="91"/>
      <c r="BB361" s="91"/>
      <c r="BC361" s="91"/>
      <c r="BD361" s="91"/>
      <c r="BE361" s="91"/>
      <c r="BF361" s="91"/>
      <c r="BG361" s="91"/>
      <c r="BH361" s="91"/>
      <c r="BI361" s="91"/>
      <c r="BJ361" s="91"/>
      <c r="BK361" s="91"/>
      <c r="BL361" s="91"/>
      <c r="BM361" s="91"/>
      <c r="BN361" s="91"/>
      <c r="BO361" s="91"/>
      <c r="BP361" s="91"/>
      <c r="BQ361" s="91"/>
      <c r="BR361" s="91"/>
      <c r="BS361" s="91"/>
      <c r="BT361" s="91"/>
      <c r="BU361" s="91"/>
      <c r="BV361" s="91"/>
      <c r="BW361" s="91"/>
      <c r="BX361" s="91"/>
      <c r="BY361" s="91"/>
      <c r="BZ361" s="91"/>
      <c r="CA361" s="91"/>
      <c r="CB361" s="91"/>
      <c r="CC361" s="91"/>
      <c r="CD361" s="91"/>
      <c r="CE361" s="91"/>
      <c r="CF361" s="91"/>
      <c r="CG361" s="91"/>
      <c r="CH361" s="91"/>
      <c r="CI361" s="91"/>
      <c r="CJ361" s="91"/>
      <c r="CK361" s="91"/>
      <c r="CL361" s="91"/>
      <c r="CM361" s="91"/>
      <c r="CN361" s="91"/>
    </row>
    <row r="362" spans="2:92" ht="15.75" thickBot="1">
      <c r="B362" s="55"/>
      <c r="C362" s="785" t="s">
        <v>459</v>
      </c>
      <c r="D362" s="66"/>
      <c r="E362" s="78" t="s">
        <v>53</v>
      </c>
      <c r="F362" s="2339">
        <v>80</v>
      </c>
      <c r="G362" s="2533" t="s">
        <v>82</v>
      </c>
      <c r="H362" s="2534">
        <v>175</v>
      </c>
      <c r="I362" s="77" t="s">
        <v>88</v>
      </c>
      <c r="J362" s="2274">
        <v>94.8</v>
      </c>
      <c r="K362" s="2411" t="s">
        <v>118</v>
      </c>
      <c r="L362" s="2412" t="s">
        <v>119</v>
      </c>
      <c r="M362" s="301"/>
      <c r="N362" s="91"/>
      <c r="O362" s="114"/>
      <c r="P362" s="1448"/>
      <c r="Q362" s="1470"/>
      <c r="R362" s="91"/>
      <c r="S362" s="114"/>
      <c r="T362" s="164"/>
      <c r="U362" s="314"/>
      <c r="V362" s="91"/>
      <c r="W362" s="87"/>
      <c r="X362" s="91"/>
      <c r="Y362" s="662"/>
      <c r="Z362" s="91"/>
      <c r="AA362" s="91"/>
      <c r="AB362" s="1445"/>
      <c r="AC362" s="662"/>
      <c r="AD362" s="639"/>
      <c r="AE362" s="91"/>
      <c r="AF362" s="114"/>
      <c r="AG362" s="663"/>
      <c r="AH362" s="87"/>
      <c r="AI362" s="663"/>
      <c r="AJ362" s="89"/>
      <c r="AK362" s="100"/>
      <c r="AL362" s="123"/>
      <c r="AM362" s="164"/>
      <c r="AN362" s="301"/>
      <c r="AO362" s="91"/>
      <c r="AP362" s="91"/>
      <c r="AQ362" s="91"/>
      <c r="AR362" s="91"/>
      <c r="AS362" s="91"/>
      <c r="AT362" s="91"/>
      <c r="AU362" s="91"/>
      <c r="AV362" s="91"/>
      <c r="AW362" s="91"/>
      <c r="AX362" s="91"/>
      <c r="AY362" s="91"/>
      <c r="AZ362" s="91"/>
      <c r="BA362" s="91"/>
      <c r="BB362" s="91"/>
      <c r="BC362" s="91"/>
      <c r="BD362" s="91"/>
      <c r="BE362" s="91"/>
      <c r="BF362" s="91"/>
      <c r="BG362" s="91"/>
      <c r="BH362" s="91"/>
      <c r="BI362" s="91"/>
      <c r="BJ362" s="91"/>
      <c r="BK362" s="91"/>
      <c r="BL362" s="91"/>
      <c r="BM362" s="91"/>
      <c r="BN362" s="91"/>
      <c r="BO362" s="91"/>
      <c r="BP362" s="91"/>
      <c r="BQ362" s="91"/>
      <c r="BR362" s="91"/>
      <c r="BS362" s="91"/>
      <c r="BT362" s="91"/>
      <c r="BU362" s="91"/>
      <c r="BV362" s="91"/>
      <c r="BW362" s="91"/>
      <c r="BX362" s="91"/>
      <c r="BY362" s="91"/>
      <c r="BZ362" s="91"/>
      <c r="CA362" s="91"/>
      <c r="CB362" s="91"/>
      <c r="CC362" s="91"/>
      <c r="CD362" s="91"/>
      <c r="CE362" s="91"/>
      <c r="CF362" s="91"/>
      <c r="CG362" s="91"/>
      <c r="CH362" s="91"/>
      <c r="CI362" s="91"/>
      <c r="CJ362" s="91"/>
      <c r="CK362" s="91"/>
      <c r="CL362" s="91"/>
      <c r="CM362" s="91"/>
      <c r="CN362" s="91"/>
    </row>
    <row r="363" spans="2:92">
      <c r="B363" s="1993" t="s">
        <v>678</v>
      </c>
      <c r="C363" s="2181" t="s">
        <v>293</v>
      </c>
      <c r="D363" s="198">
        <v>250</v>
      </c>
      <c r="E363" s="1803" t="s">
        <v>74</v>
      </c>
      <c r="F363" s="2341">
        <v>10</v>
      </c>
      <c r="G363" s="2535" t="s">
        <v>373</v>
      </c>
      <c r="H363" s="2149">
        <v>1</v>
      </c>
      <c r="I363" s="1810" t="s">
        <v>109</v>
      </c>
      <c r="J363" s="2148">
        <v>47.6</v>
      </c>
      <c r="K363" s="78" t="s">
        <v>460</v>
      </c>
      <c r="L363" s="2266">
        <v>48.6</v>
      </c>
      <c r="M363" s="128"/>
      <c r="N363" s="91"/>
      <c r="O363" s="114"/>
      <c r="P363" s="1448"/>
      <c r="Q363" s="663"/>
      <c r="R363" s="91"/>
      <c r="S363" s="91"/>
      <c r="T363" s="91"/>
      <c r="U363" s="91"/>
      <c r="V363" s="91"/>
      <c r="W363" s="114"/>
      <c r="X363" s="1456"/>
      <c r="Y363" s="1457"/>
      <c r="Z363" s="91"/>
      <c r="AA363" s="91"/>
      <c r="AB363" s="1445"/>
      <c r="AC363" s="91"/>
      <c r="AD363" s="114"/>
      <c r="AE363" s="666"/>
      <c r="AF363" s="114"/>
      <c r="AG363" s="663"/>
      <c r="AH363" s="87"/>
      <c r="AI363" s="663"/>
      <c r="AJ363" s="111"/>
      <c r="AK363" s="90"/>
      <c r="AL363" s="123"/>
      <c r="AM363" s="164"/>
      <c r="AN363" s="301"/>
      <c r="AO363" s="91"/>
      <c r="AP363" s="91"/>
      <c r="AQ363" s="91"/>
      <c r="AR363" s="91"/>
      <c r="AS363" s="91"/>
      <c r="AT363" s="91"/>
      <c r="AU363" s="91"/>
      <c r="AV363" s="91"/>
      <c r="AW363" s="91"/>
      <c r="AX363" s="91"/>
      <c r="AY363" s="91"/>
      <c r="AZ363" s="91"/>
      <c r="BA363" s="91"/>
      <c r="BB363" s="91"/>
      <c r="BC363" s="91"/>
      <c r="BD363" s="91"/>
      <c r="BE363" s="91"/>
      <c r="BF363" s="91"/>
      <c r="BG363" s="91"/>
      <c r="BH363" s="91"/>
      <c r="BI363" s="91"/>
      <c r="BJ363" s="91"/>
      <c r="BK363" s="91"/>
      <c r="BL363" s="91"/>
      <c r="BM363" s="91"/>
      <c r="BN363" s="91"/>
      <c r="BO363" s="91"/>
      <c r="BP363" s="91"/>
      <c r="BQ363" s="91"/>
      <c r="BR363" s="91"/>
      <c r="BS363" s="91"/>
      <c r="BT363" s="91"/>
      <c r="BU363" s="91"/>
      <c r="BV363" s="91"/>
      <c r="BW363" s="91"/>
      <c r="BX363" s="91"/>
      <c r="BY363" s="91"/>
      <c r="BZ363" s="91"/>
      <c r="CA363" s="91"/>
      <c r="CB363" s="91"/>
      <c r="CC363" s="91"/>
      <c r="CD363" s="91"/>
      <c r="CE363" s="91"/>
      <c r="CF363" s="91"/>
      <c r="CG363" s="91"/>
      <c r="CH363" s="91"/>
      <c r="CI363" s="91"/>
      <c r="CJ363" s="91"/>
      <c r="CK363" s="91"/>
      <c r="CL363" s="91"/>
      <c r="CM363" s="91"/>
      <c r="CN363" s="91"/>
    </row>
    <row r="364" spans="2:92" ht="15.75">
      <c r="B364" s="1981"/>
      <c r="C364" s="2536" t="s">
        <v>292</v>
      </c>
      <c r="D364" s="2160"/>
      <c r="E364" s="1812" t="s">
        <v>290</v>
      </c>
      <c r="F364" s="2341">
        <v>10</v>
      </c>
      <c r="G364" s="2349" t="s">
        <v>128</v>
      </c>
      <c r="H364" s="2537"/>
      <c r="I364" s="1810" t="s">
        <v>219</v>
      </c>
      <c r="J364" s="2148">
        <v>7</v>
      </c>
      <c r="K364" s="1803" t="s">
        <v>290</v>
      </c>
      <c r="L364" s="2148">
        <v>6</v>
      </c>
      <c r="M364" s="91"/>
      <c r="N364" s="91"/>
      <c r="O364" s="114"/>
      <c r="P364" s="558"/>
      <c r="Q364" s="1483"/>
      <c r="R364" s="91"/>
      <c r="S364" s="91"/>
      <c r="T364" s="91"/>
      <c r="U364" s="91"/>
      <c r="V364" s="91"/>
      <c r="W364" s="92"/>
      <c r="X364" s="176"/>
      <c r="Y364" s="220"/>
      <c r="Z364" s="91"/>
      <c r="AA364" s="91"/>
      <c r="AB364" s="1445"/>
      <c r="AC364" s="662"/>
      <c r="AD364" s="114"/>
      <c r="AE364" s="91"/>
      <c r="AF364" s="114"/>
      <c r="AG364" s="91"/>
      <c r="AH364" s="87"/>
      <c r="AI364" s="663"/>
      <c r="AJ364" s="87"/>
      <c r="AK364" s="100"/>
      <c r="AL364" s="123"/>
      <c r="AM364" s="164"/>
      <c r="AN364" s="301"/>
      <c r="AO364" s="91"/>
      <c r="AP364" s="91"/>
      <c r="AQ364" s="91"/>
      <c r="AR364" s="284"/>
      <c r="AS364" s="97"/>
      <c r="AT364" s="97"/>
      <c r="AU364" s="91"/>
      <c r="AV364" s="91"/>
      <c r="AW364" s="91"/>
      <c r="AX364" s="91"/>
      <c r="AY364" s="91"/>
      <c r="AZ364" s="91"/>
      <c r="BA364" s="91"/>
      <c r="BB364" s="91"/>
      <c r="BC364" s="91"/>
      <c r="BD364" s="91"/>
      <c r="BE364" s="91"/>
      <c r="BF364" s="91"/>
      <c r="BG364" s="91"/>
      <c r="BH364" s="91"/>
      <c r="BI364" s="91"/>
      <c r="BJ364" s="91"/>
      <c r="BK364" s="91"/>
      <c r="BL364" s="91"/>
      <c r="BM364" s="91"/>
      <c r="BN364" s="91"/>
      <c r="BO364" s="91"/>
      <c r="BP364" s="91"/>
      <c r="BQ364" s="91"/>
      <c r="BR364" s="91"/>
      <c r="BS364" s="91"/>
      <c r="BT364" s="91"/>
      <c r="BU364" s="91"/>
      <c r="BV364" s="91"/>
      <c r="BW364" s="91"/>
      <c r="BX364" s="91"/>
      <c r="BY364" s="91"/>
      <c r="BZ364" s="91"/>
      <c r="CA364" s="91"/>
      <c r="CB364" s="91"/>
      <c r="CC364" s="91"/>
      <c r="CD364" s="91"/>
      <c r="CE364" s="91"/>
      <c r="CF364" s="91"/>
      <c r="CG364" s="91"/>
      <c r="CH364" s="91"/>
      <c r="CI364" s="91"/>
      <c r="CJ364" s="91"/>
      <c r="CK364" s="91"/>
      <c r="CL364" s="91"/>
      <c r="CM364" s="91"/>
      <c r="CN364" s="91"/>
    </row>
    <row r="365" spans="2:92" ht="15.75">
      <c r="B365" s="1964" t="s">
        <v>455</v>
      </c>
      <c r="C365" s="1990" t="s">
        <v>108</v>
      </c>
      <c r="D365" s="2353" t="s">
        <v>601</v>
      </c>
      <c r="E365" s="1803" t="s">
        <v>107</v>
      </c>
      <c r="F365" s="2341">
        <v>2.5</v>
      </c>
      <c r="G365" s="1814" t="s">
        <v>151</v>
      </c>
      <c r="H365" s="2341">
        <v>77.63</v>
      </c>
      <c r="I365" s="1812" t="s">
        <v>290</v>
      </c>
      <c r="J365" s="2148">
        <v>7</v>
      </c>
      <c r="K365" s="281" t="s">
        <v>461</v>
      </c>
      <c r="L365" s="2148">
        <v>3</v>
      </c>
      <c r="M365" s="91"/>
      <c r="N365" s="91"/>
      <c r="O365" s="114"/>
      <c r="P365" s="786"/>
      <c r="Q365" s="666"/>
      <c r="R365" s="91"/>
      <c r="S365" s="91"/>
      <c r="T365" s="91"/>
      <c r="U365" s="91"/>
      <c r="V365" s="91"/>
      <c r="W365" s="87"/>
      <c r="X365" s="176"/>
      <c r="Y365" s="220"/>
      <c r="Z365" s="91"/>
      <c r="AA365" s="91"/>
      <c r="AB365" s="1445"/>
      <c r="AC365" s="662"/>
      <c r="AD365" s="114"/>
      <c r="AE365" s="663"/>
      <c r="AF365" s="114"/>
      <c r="AG365" s="91"/>
      <c r="AH365" s="87"/>
      <c r="AI365" s="663"/>
      <c r="AJ365" s="87"/>
      <c r="AK365" s="106"/>
      <c r="AL365" s="1454"/>
      <c r="AM365" s="164"/>
      <c r="AN365" s="301"/>
      <c r="AO365" s="91"/>
      <c r="AP365" s="91"/>
      <c r="AQ365" s="91"/>
      <c r="AR365" s="148"/>
      <c r="AS365" s="207"/>
      <c r="AT365" s="209"/>
      <c r="AU365" s="91"/>
      <c r="AV365" s="91"/>
      <c r="AW365" s="91"/>
      <c r="AX365" s="91"/>
      <c r="AY365" s="91"/>
      <c r="AZ365" s="91"/>
      <c r="BA365" s="91"/>
      <c r="BB365" s="91"/>
      <c r="BC365" s="91"/>
      <c r="BD365" s="91"/>
      <c r="BE365" s="91"/>
      <c r="BF365" s="91"/>
      <c r="BG365" s="91"/>
      <c r="BH365" s="91"/>
      <c r="BI365" s="91"/>
      <c r="BJ365" s="91"/>
      <c r="BK365" s="91"/>
      <c r="BL365" s="91"/>
      <c r="BM365" s="91"/>
      <c r="BN365" s="91"/>
      <c r="BO365" s="91"/>
      <c r="BP365" s="91"/>
      <c r="BQ365" s="91"/>
      <c r="BR365" s="91"/>
      <c r="BS365" s="91"/>
      <c r="BT365" s="91"/>
      <c r="BU365" s="91"/>
      <c r="BV365" s="91"/>
      <c r="BW365" s="91"/>
      <c r="BX365" s="91"/>
      <c r="BY365" s="91"/>
      <c r="BZ365" s="91"/>
      <c r="CA365" s="91"/>
      <c r="CB365" s="91"/>
      <c r="CC365" s="91"/>
      <c r="CD365" s="91"/>
      <c r="CE365" s="91"/>
      <c r="CF365" s="91"/>
      <c r="CG365" s="91"/>
      <c r="CH365" s="91"/>
      <c r="CI365" s="91"/>
      <c r="CJ365" s="91"/>
      <c r="CK365" s="91"/>
      <c r="CL365" s="91"/>
      <c r="CM365" s="91"/>
      <c r="CN365" s="91"/>
    </row>
    <row r="366" spans="2:92">
      <c r="B366" s="2167" t="s">
        <v>448</v>
      </c>
      <c r="C366" s="1990" t="s">
        <v>236</v>
      </c>
      <c r="D366" s="2244">
        <v>200</v>
      </c>
      <c r="E366" s="1803" t="s">
        <v>83</v>
      </c>
      <c r="F366" s="2341">
        <v>2.85</v>
      </c>
      <c r="G366" s="1813" t="s">
        <v>294</v>
      </c>
      <c r="H366" s="2538">
        <v>2.5</v>
      </c>
      <c r="I366" s="1810" t="s">
        <v>74</v>
      </c>
      <c r="J366" s="2148">
        <v>11.2</v>
      </c>
      <c r="K366" s="1803" t="s">
        <v>92</v>
      </c>
      <c r="L366" s="2148">
        <v>3</v>
      </c>
      <c r="M366" s="91"/>
      <c r="N366" s="91"/>
      <c r="O366" s="114"/>
      <c r="P366" s="1448"/>
      <c r="Q366" s="666"/>
      <c r="R366" s="91"/>
      <c r="S366" s="114"/>
      <c r="T366" s="786"/>
      <c r="U366" s="673"/>
      <c r="V366" s="91"/>
      <c r="W366" s="284"/>
      <c r="X366" s="90"/>
      <c r="Y366" s="118"/>
      <c r="Z366" s="91"/>
      <c r="AA366" s="91"/>
      <c r="AB366" s="1459"/>
      <c r="AC366" s="663"/>
      <c r="AD366" s="114"/>
      <c r="AE366" s="91"/>
      <c r="AF366" s="114"/>
      <c r="AG366" s="91"/>
      <c r="AH366" s="87"/>
      <c r="AI366" s="91"/>
      <c r="AJ366" s="87"/>
      <c r="AK366" s="106"/>
      <c r="AL366" s="1454"/>
      <c r="AM366" s="164"/>
      <c r="AN366" s="301"/>
      <c r="AO366" s="91"/>
      <c r="AP366" s="91"/>
      <c r="AQ366" s="91"/>
      <c r="AR366" s="87"/>
      <c r="AS366" s="86"/>
      <c r="AT366" s="127"/>
      <c r="AU366" s="91"/>
      <c r="AV366" s="91"/>
      <c r="AW366" s="91"/>
      <c r="AX366" s="91"/>
      <c r="AY366" s="91"/>
      <c r="AZ366" s="91"/>
      <c r="BA366" s="91"/>
      <c r="BB366" s="91"/>
      <c r="BC366" s="91"/>
      <c r="BD366" s="91"/>
      <c r="BE366" s="91"/>
      <c r="BF366" s="91"/>
      <c r="BG366" s="91"/>
      <c r="BH366" s="91"/>
      <c r="BI366" s="91"/>
      <c r="BJ366" s="91"/>
      <c r="BK366" s="91"/>
      <c r="BL366" s="91"/>
      <c r="BM366" s="91"/>
      <c r="BN366" s="91"/>
      <c r="BO366" s="91"/>
      <c r="BP366" s="91"/>
      <c r="BQ366" s="91"/>
      <c r="BR366" s="91"/>
      <c r="BS366" s="91"/>
      <c r="BT366" s="91"/>
      <c r="BU366" s="91"/>
      <c r="BV366" s="91"/>
      <c r="BW366" s="91"/>
      <c r="BX366" s="91"/>
      <c r="BY366" s="91"/>
      <c r="BZ366" s="91"/>
      <c r="CA366" s="91"/>
      <c r="CB366" s="91"/>
      <c r="CC366" s="91"/>
      <c r="CD366" s="91"/>
      <c r="CE366" s="91"/>
      <c r="CF366" s="91"/>
      <c r="CG366" s="91"/>
      <c r="CH366" s="91"/>
      <c r="CI366" s="91"/>
      <c r="CJ366" s="91"/>
      <c r="CK366" s="91"/>
      <c r="CL366" s="91"/>
      <c r="CM366" s="91"/>
      <c r="CN366" s="91"/>
    </row>
    <row r="367" spans="2:92" ht="15.75" thickBot="1">
      <c r="B367" s="2167" t="s">
        <v>8</v>
      </c>
      <c r="C367" s="1990" t="s">
        <v>9</v>
      </c>
      <c r="D367" s="1809">
        <v>70</v>
      </c>
      <c r="E367" s="1811" t="s">
        <v>86</v>
      </c>
      <c r="F367" s="2346">
        <v>1.2</v>
      </c>
      <c r="G367" s="2310" t="s">
        <v>290</v>
      </c>
      <c r="H367" s="2341">
        <v>7.4749999999999996</v>
      </c>
      <c r="I367" s="1812" t="s">
        <v>107</v>
      </c>
      <c r="J367" s="2148">
        <v>11.2</v>
      </c>
      <c r="K367" s="55"/>
      <c r="L367" s="66"/>
      <c r="M367" s="91"/>
      <c r="N367" s="91"/>
      <c r="O367" s="231"/>
      <c r="P367" s="164"/>
      <c r="Q367" s="663"/>
      <c r="R367" s="91"/>
      <c r="S367" s="114"/>
      <c r="T367" s="672"/>
      <c r="U367" s="673"/>
      <c r="V367" s="91"/>
      <c r="W367" s="148"/>
      <c r="X367" s="207"/>
      <c r="Y367" s="209"/>
      <c r="Z367" s="91"/>
      <c r="AA367" s="1444"/>
      <c r="AB367" s="114"/>
      <c r="AC367" s="662"/>
      <c r="AD367" s="91"/>
      <c r="AE367" s="663"/>
      <c r="AF367" s="114"/>
      <c r="AG367" s="91"/>
      <c r="AH367" s="87"/>
      <c r="AI367" s="663"/>
      <c r="AJ367" s="87"/>
      <c r="AK367" s="106"/>
      <c r="AL367" s="1454"/>
      <c r="AM367" s="164"/>
      <c r="AN367" s="301"/>
      <c r="AO367" s="91"/>
      <c r="AP367" s="91"/>
      <c r="AQ367" s="91"/>
      <c r="AR367" s="87"/>
      <c r="AS367" s="86"/>
      <c r="AT367" s="127"/>
      <c r="AU367" s="91"/>
      <c r="AV367" s="91"/>
      <c r="AW367" s="91"/>
      <c r="AX367" s="91"/>
      <c r="AY367" s="91"/>
      <c r="AZ367" s="91"/>
      <c r="BA367" s="91"/>
      <c r="BB367" s="91"/>
      <c r="BC367" s="91"/>
      <c r="BD367" s="91"/>
      <c r="BE367" s="91"/>
      <c r="BF367" s="91"/>
      <c r="BG367" s="91"/>
      <c r="BH367" s="91"/>
      <c r="BI367" s="91"/>
      <c r="BJ367" s="91"/>
      <c r="BK367" s="91"/>
      <c r="BL367" s="91"/>
      <c r="BM367" s="91"/>
      <c r="BN367" s="91"/>
      <c r="BO367" s="91"/>
      <c r="BP367" s="91"/>
      <c r="BQ367" s="91"/>
      <c r="BR367" s="91"/>
      <c r="BS367" s="91"/>
      <c r="BT367" s="91"/>
      <c r="BU367" s="91"/>
      <c r="BV367" s="91"/>
      <c r="BW367" s="91"/>
      <c r="BX367" s="91"/>
      <c r="BY367" s="91"/>
      <c r="BZ367" s="91"/>
      <c r="CA367" s="91"/>
      <c r="CB367" s="91"/>
      <c r="CC367" s="91"/>
      <c r="CD367" s="91"/>
      <c r="CE367" s="91"/>
      <c r="CF367" s="91"/>
      <c r="CG367" s="91"/>
      <c r="CH367" s="91"/>
      <c r="CI367" s="91"/>
      <c r="CJ367" s="91"/>
      <c r="CK367" s="91"/>
      <c r="CL367" s="91"/>
      <c r="CM367" s="91"/>
      <c r="CN367" s="91"/>
    </row>
    <row r="368" spans="2:92" ht="15.75">
      <c r="B368" s="2167" t="s">
        <v>8</v>
      </c>
      <c r="C368" s="1814" t="s">
        <v>395</v>
      </c>
      <c r="D368" s="1809">
        <v>50</v>
      </c>
      <c r="E368" s="1810" t="s">
        <v>277</v>
      </c>
      <c r="F368" s="2422">
        <v>0.01</v>
      </c>
      <c r="G368" s="1839" t="s">
        <v>86</v>
      </c>
      <c r="H368" s="2422">
        <v>0.35</v>
      </c>
      <c r="I368" s="1812" t="s">
        <v>389</v>
      </c>
      <c r="J368" s="2148">
        <v>1.2</v>
      </c>
      <c r="K368" s="149" t="s">
        <v>720</v>
      </c>
      <c r="L368" s="2326"/>
      <c r="M368" s="91"/>
      <c r="N368" s="91"/>
      <c r="O368" s="114"/>
      <c r="P368" s="164"/>
      <c r="Q368" s="663"/>
      <c r="R368" s="91"/>
      <c r="S368" s="114"/>
      <c r="T368" s="674"/>
      <c r="U368" s="787"/>
      <c r="V368" s="91"/>
      <c r="W368" s="87"/>
      <c r="X368" s="86"/>
      <c r="Y368" s="123"/>
      <c r="Z368" s="91"/>
      <c r="AA368" s="91"/>
      <c r="AB368" s="114"/>
      <c r="AC368" s="666"/>
      <c r="AD368" s="91"/>
      <c r="AE368" s="663"/>
      <c r="AF368" s="89"/>
      <c r="AG368" s="91"/>
      <c r="AH368" s="116"/>
      <c r="AI368" s="663"/>
      <c r="AJ368" s="87"/>
      <c r="AK368" s="176"/>
      <c r="AL368" s="220"/>
      <c r="AM368" s="1448"/>
      <c r="AN368" s="301"/>
      <c r="AO368" s="91"/>
      <c r="AP368" s="91"/>
      <c r="AQ368" s="91"/>
      <c r="AR368" s="87"/>
      <c r="AS368" s="86"/>
      <c r="AT368" s="127"/>
      <c r="AU368" s="91"/>
      <c r="AV368" s="91"/>
      <c r="AW368" s="91"/>
      <c r="AX368" s="91"/>
      <c r="AY368" s="91"/>
      <c r="AZ368" s="91"/>
      <c r="BA368" s="91"/>
      <c r="BB368" s="91"/>
      <c r="BC368" s="91"/>
      <c r="BD368" s="91"/>
      <c r="BE368" s="91"/>
      <c r="BF368" s="91"/>
      <c r="BG368" s="91"/>
      <c r="BH368" s="91"/>
      <c r="BI368" s="91"/>
      <c r="BJ368" s="91"/>
      <c r="BK368" s="91"/>
      <c r="BL368" s="91"/>
      <c r="BM368" s="91"/>
      <c r="BN368" s="91"/>
      <c r="BO368" s="91"/>
      <c r="BP368" s="91"/>
      <c r="BQ368" s="91"/>
      <c r="BR368" s="91"/>
      <c r="BS368" s="91"/>
      <c r="BT368" s="91"/>
      <c r="BU368" s="91"/>
      <c r="BV368" s="91"/>
      <c r="BW368" s="91"/>
      <c r="BX368" s="91"/>
      <c r="BY368" s="91"/>
      <c r="BZ368" s="91"/>
      <c r="CA368" s="91"/>
      <c r="CB368" s="91"/>
      <c r="CC368" s="91"/>
      <c r="CD368" s="91"/>
      <c r="CE368" s="91"/>
      <c r="CF368" s="91"/>
      <c r="CG368" s="91"/>
      <c r="CH368" s="91"/>
      <c r="CI368" s="91"/>
      <c r="CJ368" s="91"/>
      <c r="CK368" s="91"/>
      <c r="CL368" s="91"/>
      <c r="CM368" s="91"/>
      <c r="CN368" s="91"/>
    </row>
    <row r="369" spans="2:92" ht="16.5" thickBot="1">
      <c r="B369" s="1881" t="s">
        <v>444</v>
      </c>
      <c r="C369" s="1814" t="s">
        <v>445</v>
      </c>
      <c r="D369" s="1809">
        <v>110</v>
      </c>
      <c r="E369" s="1803" t="s">
        <v>151</v>
      </c>
      <c r="F369" s="2341">
        <v>70.59</v>
      </c>
      <c r="G369" s="2395"/>
      <c r="I369" s="1811" t="s">
        <v>86</v>
      </c>
      <c r="J369" s="2282">
        <v>0.68</v>
      </c>
      <c r="K369" s="287" t="s">
        <v>532</v>
      </c>
      <c r="L369" s="68"/>
      <c r="M369" s="91"/>
      <c r="N369" s="91"/>
      <c r="O369" s="114"/>
      <c r="P369" s="558"/>
      <c r="Q369" s="663"/>
      <c r="R369" s="91"/>
      <c r="S369" s="91"/>
      <c r="T369" s="91"/>
      <c r="U369" s="91"/>
      <c r="V369" s="91"/>
      <c r="W369" s="87"/>
      <c r="X369" s="86"/>
      <c r="Y369" s="129"/>
      <c r="Z369" s="91"/>
      <c r="AA369" s="91"/>
      <c r="AB369" s="91"/>
      <c r="AC369" s="663"/>
      <c r="AD369" s="91"/>
      <c r="AE369" s="663"/>
      <c r="AF369" s="102"/>
      <c r="AG369" s="91"/>
      <c r="AH369" s="87"/>
      <c r="AI369" s="663"/>
      <c r="AJ369" s="87"/>
      <c r="AK369" s="176"/>
      <c r="AL369" s="220"/>
      <c r="AM369" s="164"/>
      <c r="AN369" s="301"/>
      <c r="AO369" s="91"/>
      <c r="AP369" s="91"/>
      <c r="AQ369" s="91"/>
      <c r="AR369" s="87"/>
      <c r="AS369" s="86"/>
      <c r="AT369" s="127"/>
      <c r="AU369" s="91"/>
      <c r="AV369" s="91"/>
      <c r="AW369" s="91"/>
      <c r="AX369" s="91"/>
      <c r="AY369" s="91"/>
      <c r="AZ369" s="91"/>
      <c r="BA369" s="91"/>
      <c r="BB369" s="91"/>
      <c r="BC369" s="91"/>
      <c r="BD369" s="91"/>
      <c r="BE369" s="91"/>
      <c r="BF369" s="91"/>
      <c r="BG369" s="91"/>
      <c r="BH369" s="91"/>
      <c r="BI369" s="91"/>
      <c r="BJ369" s="91"/>
      <c r="BK369" s="91"/>
      <c r="BL369" s="91"/>
      <c r="BM369" s="91"/>
      <c r="BN369" s="91"/>
      <c r="BO369" s="91"/>
      <c r="BP369" s="91"/>
      <c r="BQ369" s="91"/>
      <c r="BR369" s="91"/>
      <c r="BS369" s="91"/>
      <c r="BT369" s="91"/>
      <c r="BU369" s="91"/>
      <c r="BV369" s="91"/>
      <c r="BW369" s="91"/>
      <c r="BX369" s="91"/>
      <c r="BY369" s="91"/>
      <c r="BZ369" s="91"/>
      <c r="CA369" s="91"/>
      <c r="CB369" s="91"/>
      <c r="CC369" s="91"/>
      <c r="CD369" s="91"/>
      <c r="CE369" s="91"/>
      <c r="CF369" s="91"/>
      <c r="CG369" s="91"/>
      <c r="CH369" s="91"/>
      <c r="CI369" s="91"/>
      <c r="CJ369" s="91"/>
      <c r="CK369" s="91"/>
      <c r="CL369" s="91"/>
      <c r="CM369" s="91"/>
      <c r="CN369" s="91"/>
    </row>
    <row r="370" spans="2:92" ht="16.5" thickBot="1">
      <c r="B370" s="2240"/>
      <c r="C370" s="2423"/>
      <c r="D370" s="2160"/>
      <c r="E370" s="55"/>
      <c r="I370" s="55"/>
      <c r="J370" s="66"/>
      <c r="K370" s="2411" t="s">
        <v>118</v>
      </c>
      <c r="L370" s="2539" t="s">
        <v>119</v>
      </c>
      <c r="M370" s="91"/>
      <c r="N370" s="91"/>
      <c r="O370" s="114"/>
      <c r="P370" s="558"/>
      <c r="Q370" s="663"/>
      <c r="R370" s="91"/>
      <c r="S370" s="91"/>
      <c r="T370" s="91"/>
      <c r="U370" s="91"/>
      <c r="V370" s="91"/>
      <c r="W370" s="91"/>
      <c r="X370" s="91"/>
      <c r="Y370" s="91"/>
      <c r="Z370" s="91"/>
      <c r="AA370" s="91"/>
      <c r="AB370" s="86"/>
      <c r="AC370" s="543"/>
      <c r="AD370" s="91"/>
      <c r="AE370" s="663"/>
      <c r="AF370" s="97"/>
      <c r="AG370" s="91"/>
      <c r="AH370" s="91"/>
      <c r="AI370" s="663"/>
      <c r="AJ370" s="92"/>
      <c r="AK370" s="176"/>
      <c r="AL370" s="220"/>
      <c r="AM370" s="164"/>
      <c r="AN370" s="301"/>
      <c r="AO370" s="91"/>
      <c r="AP370" s="91"/>
      <c r="AQ370" s="91"/>
      <c r="AR370" s="87"/>
      <c r="AS370" s="86"/>
      <c r="AT370" s="127"/>
      <c r="AU370" s="91"/>
      <c r="AV370" s="91"/>
      <c r="AW370" s="91"/>
      <c r="AX370" s="91"/>
      <c r="AY370" s="91"/>
      <c r="AZ370" s="91"/>
      <c r="BA370" s="91"/>
      <c r="BB370" s="91"/>
      <c r="BC370" s="91"/>
      <c r="BD370" s="91"/>
      <c r="BE370" s="91"/>
      <c r="BF370" s="91"/>
      <c r="BG370" s="91"/>
      <c r="BH370" s="91"/>
      <c r="BI370" s="91"/>
      <c r="BJ370" s="91"/>
      <c r="BK370" s="91"/>
      <c r="BL370" s="91"/>
      <c r="BM370" s="91"/>
      <c r="BN370" s="91"/>
      <c r="BO370" s="91"/>
      <c r="BP370" s="91"/>
      <c r="BQ370" s="91"/>
      <c r="BR370" s="91"/>
      <c r="BS370" s="91"/>
      <c r="BT370" s="91"/>
      <c r="BU370" s="91"/>
      <c r="BV370" s="91"/>
      <c r="BW370" s="91"/>
      <c r="BX370" s="91"/>
      <c r="BY370" s="91"/>
      <c r="BZ370" s="91"/>
      <c r="CA370" s="91"/>
      <c r="CB370" s="91"/>
      <c r="CC370" s="91"/>
      <c r="CD370" s="91"/>
      <c r="CE370" s="91"/>
      <c r="CF370" s="91"/>
      <c r="CG370" s="91"/>
      <c r="CH370" s="91"/>
      <c r="CI370" s="91"/>
      <c r="CJ370" s="91"/>
      <c r="CK370" s="91"/>
      <c r="CL370" s="91"/>
      <c r="CM370" s="91"/>
      <c r="CN370" s="91"/>
    </row>
    <row r="371" spans="2:92" ht="16.5" thickBot="1">
      <c r="B371" s="2240"/>
      <c r="C371" s="2423"/>
      <c r="D371" s="2160"/>
      <c r="E371" s="50"/>
      <c r="F371" s="29"/>
      <c r="G371" s="29"/>
      <c r="H371" s="29"/>
      <c r="I371" s="55"/>
      <c r="J371" s="66"/>
      <c r="K371" s="78" t="s">
        <v>89</v>
      </c>
      <c r="L371" s="2330">
        <v>30</v>
      </c>
      <c r="M371" s="91"/>
      <c r="N371" s="91"/>
      <c r="O371" s="114"/>
      <c r="P371" s="147"/>
      <c r="Q371" s="663"/>
      <c r="R371" s="91"/>
      <c r="S371" s="1519"/>
      <c r="T371" s="91"/>
      <c r="U371" s="91"/>
      <c r="V371" s="91"/>
      <c r="W371" s="102"/>
      <c r="X371" s="247"/>
      <c r="Y371" s="123"/>
      <c r="Z371" s="91"/>
      <c r="AA371" s="91"/>
      <c r="AB371" s="91"/>
      <c r="AC371" s="663"/>
      <c r="AD371" s="91"/>
      <c r="AE371" s="663"/>
      <c r="AF371" s="87"/>
      <c r="AG371" s="91"/>
      <c r="AH371" s="91"/>
      <c r="AI371" s="663"/>
      <c r="AJ371" s="87"/>
      <c r="AK371" s="176"/>
      <c r="AL371" s="220"/>
      <c r="AM371" s="164"/>
      <c r="AN371" s="301"/>
      <c r="AO371" s="91"/>
      <c r="AP371" s="91"/>
      <c r="AQ371" s="91"/>
      <c r="AR371" s="87"/>
      <c r="AS371" s="90"/>
      <c r="AT371" s="127"/>
      <c r="AU371" s="91"/>
      <c r="AV371" s="91"/>
      <c r="AW371" s="91"/>
      <c r="AX371" s="91"/>
      <c r="AY371" s="91"/>
      <c r="AZ371" s="91"/>
      <c r="BA371" s="91"/>
      <c r="BB371" s="91"/>
      <c r="BC371" s="91"/>
      <c r="BD371" s="91"/>
      <c r="BE371" s="91"/>
      <c r="BF371" s="91"/>
      <c r="BG371" s="91"/>
      <c r="BH371" s="91"/>
      <c r="BI371" s="91"/>
      <c r="BJ371" s="91"/>
      <c r="BK371" s="91"/>
      <c r="BL371" s="91"/>
      <c r="BM371" s="91"/>
      <c r="BN371" s="91"/>
      <c r="BO371" s="91"/>
      <c r="BP371" s="91"/>
      <c r="BQ371" s="91"/>
      <c r="BR371" s="91"/>
      <c r="BS371" s="91"/>
      <c r="BT371" s="91"/>
      <c r="BU371" s="91"/>
      <c r="BV371" s="91"/>
      <c r="BW371" s="91"/>
      <c r="BX371" s="91"/>
      <c r="BY371" s="91"/>
      <c r="BZ371" s="91"/>
      <c r="CA371" s="91"/>
      <c r="CB371" s="91"/>
      <c r="CC371" s="91"/>
      <c r="CD371" s="91"/>
      <c r="CE371" s="91"/>
      <c r="CF371" s="91"/>
      <c r="CG371" s="91"/>
      <c r="CH371" s="91"/>
      <c r="CI371" s="91"/>
      <c r="CJ371" s="91"/>
      <c r="CK371" s="91"/>
      <c r="CL371" s="91"/>
      <c r="CM371" s="91"/>
      <c r="CN371" s="91"/>
    </row>
    <row r="372" spans="2:92" ht="16.5" thickBot="1">
      <c r="B372" s="2240"/>
      <c r="C372" s="2423"/>
      <c r="D372" s="2160"/>
      <c r="E372" s="2155" t="s">
        <v>686</v>
      </c>
      <c r="F372" s="2156"/>
      <c r="G372" s="75"/>
      <c r="H372" s="48"/>
      <c r="I372" s="55"/>
      <c r="J372" s="66"/>
      <c r="K372" s="1803" t="s">
        <v>60</v>
      </c>
      <c r="L372" s="1870">
        <v>10</v>
      </c>
      <c r="M372" s="97"/>
      <c r="N372" s="91"/>
      <c r="O372" s="114"/>
      <c r="P372" s="672"/>
      <c r="Q372" s="663"/>
      <c r="R372" s="91"/>
      <c r="S372" s="1519"/>
      <c r="T372" s="91"/>
      <c r="U372" s="91"/>
      <c r="V372" s="91"/>
      <c r="W372" s="87"/>
      <c r="X372" s="86"/>
      <c r="Y372" s="129"/>
      <c r="Z372" s="91"/>
      <c r="AA372" s="91"/>
      <c r="AB372" s="91"/>
      <c r="AC372" s="663"/>
      <c r="AD372" s="91"/>
      <c r="AE372" s="663"/>
      <c r="AF372" s="87"/>
      <c r="AG372" s="663"/>
      <c r="AH372" s="91"/>
      <c r="AI372" s="663"/>
      <c r="AJ372" s="92"/>
      <c r="AK372" s="176"/>
      <c r="AL372" s="220"/>
      <c r="AM372" s="164"/>
      <c r="AN372" s="301"/>
      <c r="AO372" s="91"/>
      <c r="AP372" s="91"/>
      <c r="AQ372" s="91"/>
      <c r="AR372" s="87"/>
      <c r="AS372" s="86"/>
      <c r="AT372" s="127"/>
      <c r="AU372" s="91"/>
      <c r="AV372" s="91"/>
      <c r="AW372" s="91"/>
      <c r="AX372" s="91"/>
      <c r="AY372" s="91"/>
      <c r="AZ372" s="91"/>
      <c r="BA372" s="91"/>
      <c r="BB372" s="91"/>
      <c r="BC372" s="91"/>
      <c r="BD372" s="91"/>
      <c r="BE372" s="91"/>
      <c r="BF372" s="91"/>
      <c r="BG372" s="91"/>
      <c r="BH372" s="91"/>
      <c r="BI372" s="91"/>
      <c r="BJ372" s="91"/>
      <c r="BK372" s="91"/>
      <c r="BL372" s="91"/>
      <c r="BM372" s="91"/>
      <c r="BN372" s="91"/>
      <c r="BO372" s="91"/>
      <c r="BP372" s="91"/>
      <c r="BQ372" s="91"/>
      <c r="BR372" s="91"/>
      <c r="BS372" s="91"/>
      <c r="BT372" s="91"/>
      <c r="BU372" s="91"/>
      <c r="BV372" s="91"/>
      <c r="BW372" s="91"/>
      <c r="BX372" s="91"/>
      <c r="BY372" s="91"/>
      <c r="BZ372" s="91"/>
      <c r="CA372" s="91"/>
      <c r="CB372" s="91"/>
      <c r="CC372" s="91"/>
      <c r="CD372" s="91"/>
      <c r="CE372" s="91"/>
      <c r="CF372" s="91"/>
      <c r="CG372" s="91"/>
      <c r="CH372" s="91"/>
      <c r="CI372" s="91"/>
      <c r="CJ372" s="91"/>
      <c r="CK372" s="91"/>
      <c r="CL372" s="91"/>
      <c r="CM372" s="91"/>
      <c r="CN372" s="91"/>
    </row>
    <row r="373" spans="2:92" ht="16.5" thickBot="1">
      <c r="B373" s="2240"/>
      <c r="C373" s="2540"/>
      <c r="D373" s="2160"/>
      <c r="E373" s="169" t="s">
        <v>118</v>
      </c>
      <c r="F373" s="2337" t="s">
        <v>119</v>
      </c>
      <c r="G373" s="55"/>
      <c r="H373" s="66"/>
      <c r="I373" s="55"/>
      <c r="J373" s="66"/>
      <c r="K373" s="1803" t="s">
        <v>185</v>
      </c>
      <c r="L373" s="1870">
        <v>10</v>
      </c>
      <c r="M373" s="209"/>
      <c r="N373" s="91"/>
      <c r="O373" s="91"/>
      <c r="P373" s="91"/>
      <c r="Q373" s="91"/>
      <c r="R373" s="91"/>
      <c r="S373" s="1519"/>
      <c r="T373" s="91"/>
      <c r="U373" s="91"/>
      <c r="V373" s="91"/>
      <c r="W373" s="89"/>
      <c r="X373" s="176"/>
      <c r="Y373" s="220"/>
      <c r="Z373" s="91"/>
      <c r="AA373" s="91"/>
      <c r="AB373" s="91"/>
      <c r="AC373" s="663"/>
      <c r="AD373" s="91"/>
      <c r="AE373" s="663"/>
      <c r="AF373" s="91"/>
      <c r="AG373" s="663"/>
      <c r="AH373" s="91"/>
      <c r="AI373" s="663"/>
      <c r="AJ373" s="87"/>
      <c r="AK373" s="176"/>
      <c r="AL373" s="220"/>
      <c r="AM373" s="164"/>
      <c r="AN373" s="301"/>
      <c r="AO373" s="91"/>
      <c r="AP373" s="91"/>
      <c r="AQ373" s="91"/>
      <c r="AR373" s="87"/>
      <c r="AS373" s="86"/>
      <c r="AT373" s="127"/>
      <c r="AU373" s="91"/>
      <c r="AV373" s="91"/>
      <c r="AW373" s="91"/>
      <c r="AX373" s="91"/>
      <c r="AY373" s="91"/>
      <c r="AZ373" s="91"/>
      <c r="BA373" s="91"/>
      <c r="BB373" s="91"/>
      <c r="BC373" s="91"/>
      <c r="BD373" s="91"/>
      <c r="BE373" s="91"/>
      <c r="BF373" s="91"/>
      <c r="BG373" s="91"/>
      <c r="BH373" s="91"/>
      <c r="BI373" s="91"/>
      <c r="BJ373" s="91"/>
      <c r="BK373" s="91"/>
      <c r="BL373" s="91"/>
      <c r="BM373" s="91"/>
      <c r="BN373" s="91"/>
      <c r="BO373" s="91"/>
      <c r="BP373" s="91"/>
      <c r="BQ373" s="91"/>
      <c r="BR373" s="91"/>
      <c r="BS373" s="91"/>
      <c r="BT373" s="91"/>
      <c r="BU373" s="91"/>
      <c r="BV373" s="91"/>
      <c r="BW373" s="91"/>
      <c r="BX373" s="91"/>
      <c r="BY373" s="91"/>
      <c r="BZ373" s="91"/>
      <c r="CA373" s="91"/>
      <c r="CB373" s="91"/>
      <c r="CC373" s="91"/>
      <c r="CD373" s="91"/>
      <c r="CE373" s="91"/>
      <c r="CF373" s="91"/>
      <c r="CG373" s="91"/>
      <c r="CH373" s="91"/>
      <c r="CI373" s="91"/>
      <c r="CJ373" s="91"/>
      <c r="CK373" s="91"/>
      <c r="CL373" s="91"/>
      <c r="CM373" s="91"/>
      <c r="CN373" s="91"/>
    </row>
    <row r="374" spans="2:92" ht="16.5" thickBot="1">
      <c r="B374" s="757" t="s">
        <v>426</v>
      </c>
      <c r="C374" s="734"/>
      <c r="D374" s="763">
        <f>D361+D363+D366+D367+D368+D369+60+140</f>
        <v>940</v>
      </c>
      <c r="E374" s="285" t="s">
        <v>684</v>
      </c>
      <c r="F374" s="2497">
        <v>110</v>
      </c>
      <c r="G374" s="50"/>
      <c r="H374" s="68"/>
      <c r="I374" s="50"/>
      <c r="J374" s="68"/>
      <c r="K374" s="193" t="s">
        <v>82</v>
      </c>
      <c r="L374" s="962">
        <v>195</v>
      </c>
      <c r="M374" s="118"/>
      <c r="N374" s="91"/>
      <c r="O374" s="91"/>
      <c r="P374" s="91"/>
      <c r="Q374" s="91"/>
      <c r="R374" s="1438"/>
      <c r="S374" s="91"/>
      <c r="T374" s="493"/>
      <c r="U374" s="493"/>
      <c r="V374" s="91"/>
      <c r="W374" s="91"/>
      <c r="X374" s="86"/>
      <c r="Y374" s="123"/>
      <c r="Z374" s="91"/>
      <c r="AA374" s="91"/>
      <c r="AB374" s="91"/>
      <c r="AC374" s="663"/>
      <c r="AD374" s="91"/>
      <c r="AE374" s="663"/>
      <c r="AF374" s="91"/>
      <c r="AG374" s="663"/>
      <c r="AH374" s="91"/>
      <c r="AI374" s="663"/>
      <c r="AJ374" s="89"/>
      <c r="AK374" s="176"/>
      <c r="AL374" s="220"/>
      <c r="AM374" s="164"/>
      <c r="AN374" s="301"/>
      <c r="AO374" s="91"/>
      <c r="AP374" s="91"/>
      <c r="AQ374" s="91"/>
      <c r="AR374" s="87"/>
      <c r="AS374" s="86"/>
      <c r="AT374" s="118"/>
      <c r="AU374" s="91"/>
      <c r="AV374" s="91"/>
      <c r="AW374" s="91"/>
      <c r="AX374" s="91"/>
      <c r="AY374" s="91"/>
      <c r="AZ374" s="91"/>
      <c r="BA374" s="91"/>
      <c r="BB374" s="91"/>
      <c r="BC374" s="91"/>
      <c r="BD374" s="91"/>
      <c r="BE374" s="91"/>
      <c r="BF374" s="91"/>
      <c r="BG374" s="91"/>
      <c r="BH374" s="91"/>
      <c r="BI374" s="91"/>
      <c r="BJ374" s="91"/>
      <c r="BK374" s="91"/>
      <c r="BL374" s="91"/>
      <c r="BM374" s="91"/>
      <c r="BN374" s="91"/>
      <c r="BO374" s="91"/>
      <c r="BP374" s="91"/>
      <c r="BQ374" s="91"/>
      <c r="BR374" s="91"/>
      <c r="BS374" s="91"/>
      <c r="BT374" s="91"/>
      <c r="BU374" s="91"/>
      <c r="BV374" s="91"/>
      <c r="BW374" s="91"/>
      <c r="BX374" s="91"/>
      <c r="BY374" s="91"/>
      <c r="BZ374" s="91"/>
      <c r="CA374" s="91"/>
      <c r="CB374" s="91"/>
      <c r="CC374" s="91"/>
      <c r="CD374" s="91"/>
      <c r="CE374" s="91"/>
      <c r="CF374" s="91"/>
      <c r="CG374" s="91"/>
      <c r="CH374" s="91"/>
      <c r="CI374" s="91"/>
      <c r="CJ374" s="91"/>
      <c r="CK374" s="91"/>
      <c r="CL374" s="91"/>
      <c r="CM374" s="91"/>
      <c r="CN374" s="91"/>
    </row>
    <row r="375" spans="2:92" ht="15.75">
      <c r="M375" s="129"/>
      <c r="N375" s="91"/>
      <c r="O375" s="493"/>
      <c r="P375" s="91"/>
      <c r="Q375" s="91"/>
      <c r="R375" s="91"/>
      <c r="S375" s="91"/>
      <c r="T375" s="91"/>
      <c r="U375" s="89"/>
      <c r="V375" s="91"/>
      <c r="W375" s="91"/>
      <c r="X375" s="86"/>
      <c r="Y375" s="123"/>
      <c r="Z375" s="91"/>
      <c r="AA375" s="91"/>
      <c r="AB375" s="91"/>
      <c r="AC375" s="663"/>
      <c r="AD375" s="91"/>
      <c r="AE375" s="663"/>
      <c r="AF375" s="91"/>
      <c r="AG375" s="663"/>
      <c r="AH375" s="91"/>
      <c r="AI375" s="663"/>
      <c r="AJ375" s="89"/>
      <c r="AK375" s="176"/>
      <c r="AL375" s="220"/>
      <c r="AM375" s="164"/>
      <c r="AN375" s="301"/>
      <c r="AO375" s="91"/>
      <c r="AP375" s="91"/>
      <c r="AQ375" s="91"/>
      <c r="AR375" s="87"/>
      <c r="AS375" s="86"/>
      <c r="AT375" s="127"/>
      <c r="AU375" s="91"/>
      <c r="AV375" s="91"/>
      <c r="AW375" s="91"/>
      <c r="AX375" s="91"/>
      <c r="AY375" s="91"/>
      <c r="AZ375" s="91"/>
      <c r="BA375" s="91"/>
      <c r="BB375" s="91"/>
      <c r="BC375" s="91"/>
      <c r="BD375" s="91"/>
      <c r="BE375" s="91"/>
      <c r="BF375" s="91"/>
      <c r="BG375" s="91"/>
      <c r="BH375" s="91"/>
      <c r="BI375" s="91"/>
      <c r="BJ375" s="91"/>
      <c r="BK375" s="91"/>
      <c r="BL375" s="91"/>
      <c r="BM375" s="91"/>
      <c r="BN375" s="91"/>
      <c r="BO375" s="91"/>
      <c r="BP375" s="91"/>
      <c r="BQ375" s="91"/>
      <c r="BR375" s="91"/>
      <c r="BS375" s="91"/>
      <c r="BT375" s="91"/>
      <c r="BU375" s="91"/>
      <c r="BV375" s="91"/>
      <c r="BW375" s="91"/>
      <c r="BX375" s="91"/>
      <c r="BY375" s="91"/>
      <c r="BZ375" s="91"/>
      <c r="CA375" s="91"/>
      <c r="CB375" s="91"/>
      <c r="CC375" s="91"/>
      <c r="CD375" s="91"/>
      <c r="CE375" s="91"/>
      <c r="CF375" s="91"/>
      <c r="CG375" s="91"/>
      <c r="CH375" s="91"/>
      <c r="CI375" s="91"/>
      <c r="CJ375" s="91"/>
      <c r="CK375" s="91"/>
      <c r="CL375" s="91"/>
      <c r="CM375" s="91"/>
      <c r="CN375" s="91"/>
    </row>
    <row r="376" spans="2:92" ht="15.75">
      <c r="M376" s="129"/>
      <c r="N376" s="91"/>
      <c r="O376" s="91"/>
      <c r="P376" s="91"/>
      <c r="Q376" s="791"/>
      <c r="R376" s="91"/>
      <c r="S376" s="91"/>
      <c r="T376" s="83"/>
      <c r="U376" s="1438"/>
      <c r="V376" s="1440"/>
      <c r="W376" s="91"/>
      <c r="X376" s="86"/>
      <c r="Y376" s="123"/>
      <c r="Z376" s="91"/>
      <c r="AA376" s="91"/>
      <c r="AB376" s="91"/>
      <c r="AC376" s="663"/>
      <c r="AD376" s="91"/>
      <c r="AE376" s="663"/>
      <c r="AF376" s="91"/>
      <c r="AG376" s="663"/>
      <c r="AH376" s="91"/>
      <c r="AI376" s="663"/>
      <c r="AJ376" s="89"/>
      <c r="AK376" s="176"/>
      <c r="AL376" s="220"/>
      <c r="AM376" s="164"/>
      <c r="AN376" s="301"/>
      <c r="AO376" s="91"/>
      <c r="AP376" s="91"/>
      <c r="AQ376" s="91"/>
      <c r="AR376" s="91"/>
      <c r="AS376" s="91"/>
      <c r="AT376" s="91"/>
      <c r="AU376" s="91"/>
      <c r="AV376" s="91"/>
      <c r="AW376" s="91"/>
      <c r="AX376" s="91"/>
      <c r="AY376" s="91"/>
      <c r="AZ376" s="91"/>
      <c r="BA376" s="91"/>
      <c r="BB376" s="91"/>
      <c r="BC376" s="91"/>
      <c r="BD376" s="91"/>
      <c r="BE376" s="91"/>
      <c r="BF376" s="91"/>
      <c r="BG376" s="91"/>
      <c r="BH376" s="91"/>
      <c r="BI376" s="91"/>
      <c r="BJ376" s="91"/>
      <c r="BK376" s="91"/>
      <c r="BL376" s="91"/>
      <c r="BM376" s="91"/>
      <c r="BN376" s="91"/>
      <c r="BO376" s="91"/>
      <c r="BP376" s="91"/>
      <c r="BQ376" s="91"/>
      <c r="BR376" s="91"/>
      <c r="BS376" s="91"/>
      <c r="BT376" s="91"/>
      <c r="BU376" s="91"/>
      <c r="BV376" s="91"/>
      <c r="BW376" s="91"/>
      <c r="BX376" s="91"/>
      <c r="BY376" s="91"/>
      <c r="BZ376" s="91"/>
      <c r="CA376" s="91"/>
      <c r="CB376" s="91"/>
      <c r="CC376" s="91"/>
      <c r="CD376" s="91"/>
      <c r="CE376" s="91"/>
      <c r="CF376" s="91"/>
      <c r="CG376" s="91"/>
      <c r="CH376" s="91"/>
      <c r="CI376" s="91"/>
      <c r="CJ376" s="91"/>
      <c r="CK376" s="91"/>
      <c r="CL376" s="91"/>
      <c r="CM376" s="91"/>
      <c r="CN376" s="91"/>
    </row>
    <row r="377" spans="2:92" ht="15.75">
      <c r="B377" s="2124"/>
      <c r="C377" s="262" t="s">
        <v>250</v>
      </c>
      <c r="D377" s="2124"/>
      <c r="F377" s="2323"/>
      <c r="G377" s="2"/>
      <c r="H377" s="2"/>
      <c r="I377" s="2"/>
      <c r="J377" s="2323"/>
      <c r="L377" s="9"/>
      <c r="M377" s="129"/>
      <c r="N377" s="91"/>
      <c r="O377" s="204"/>
      <c r="P377" s="91"/>
      <c r="Q377" s="91"/>
      <c r="R377" s="91"/>
      <c r="S377" s="100"/>
      <c r="T377" s="91"/>
      <c r="U377" s="91"/>
      <c r="V377" s="91"/>
      <c r="W377" s="91"/>
      <c r="X377" s="86"/>
      <c r="Y377" s="123"/>
      <c r="Z377" s="91"/>
      <c r="AA377" s="91"/>
      <c r="AB377" s="1487"/>
      <c r="AC377" s="663"/>
      <c r="AD377" s="91"/>
      <c r="AE377" s="663"/>
      <c r="AF377" s="91"/>
      <c r="AG377" s="663"/>
      <c r="AH377" s="91"/>
      <c r="AI377" s="663"/>
      <c r="AJ377" s="89"/>
      <c r="AK377" s="176"/>
      <c r="AL377" s="220"/>
      <c r="AM377" s="164"/>
      <c r="AN377" s="301"/>
      <c r="AO377" s="91"/>
      <c r="AP377" s="91"/>
      <c r="AQ377" s="91"/>
      <c r="AR377" s="91"/>
      <c r="AS377" s="91"/>
      <c r="AT377" s="91"/>
      <c r="AU377" s="91"/>
      <c r="AV377" s="91"/>
      <c r="AW377" s="91"/>
      <c r="AX377" s="91"/>
      <c r="AY377" s="91"/>
      <c r="AZ377" s="91"/>
      <c r="BA377" s="91"/>
      <c r="BB377" s="91"/>
      <c r="BC377" s="91"/>
      <c r="BD377" s="91"/>
      <c r="BE377" s="91"/>
      <c r="BF377" s="91"/>
      <c r="BG377" s="91"/>
      <c r="BH377" s="91"/>
      <c r="BI377" s="91"/>
      <c r="BJ377" s="91"/>
      <c r="BK377" s="91"/>
      <c r="BL377" s="91"/>
      <c r="BM377" s="91"/>
      <c r="BN377" s="91"/>
      <c r="BO377" s="91"/>
      <c r="BP377" s="91"/>
      <c r="BQ377" s="91"/>
      <c r="BR377" s="91"/>
      <c r="BS377" s="91"/>
      <c r="BT377" s="91"/>
      <c r="BU377" s="91"/>
      <c r="BV377" s="91"/>
      <c r="BW377" s="91"/>
      <c r="BX377" s="91"/>
      <c r="BY377" s="91"/>
      <c r="BZ377" s="91"/>
      <c r="CA377" s="91"/>
      <c r="CB377" s="91"/>
      <c r="CC377" s="91"/>
      <c r="CD377" s="91"/>
      <c r="CE377" s="91"/>
      <c r="CF377" s="91"/>
      <c r="CG377" s="91"/>
      <c r="CH377" s="91"/>
      <c r="CI377" s="91"/>
      <c r="CJ377" s="91"/>
      <c r="CK377" s="91"/>
      <c r="CL377" s="91"/>
      <c r="CM377" s="91"/>
      <c r="CN377" s="91"/>
    </row>
    <row r="378" spans="2:92" ht="15.75">
      <c r="B378" s="2124"/>
      <c r="C378" s="2198"/>
      <c r="D378" s="2124"/>
      <c r="F378" s="2323"/>
      <c r="J378" s="2323"/>
      <c r="L378" s="2323"/>
      <c r="M378" s="91"/>
      <c r="N378" s="91"/>
      <c r="O378" s="791"/>
      <c r="P378" s="91"/>
      <c r="Q378" s="91"/>
      <c r="R378" s="87"/>
      <c r="S378" s="91"/>
      <c r="T378" s="91"/>
      <c r="U378" s="91"/>
      <c r="V378" s="91"/>
      <c r="W378" s="91"/>
      <c r="X378" s="91"/>
      <c r="Y378" s="124"/>
      <c r="Z378" s="91"/>
      <c r="AA378" s="91"/>
      <c r="AB378" s="509"/>
      <c r="AC378" s="663"/>
      <c r="AD378" s="91"/>
      <c r="AE378" s="663"/>
      <c r="AF378" s="91"/>
      <c r="AG378" s="663"/>
      <c r="AH378" s="91"/>
      <c r="AI378" s="663"/>
      <c r="AJ378" s="89"/>
      <c r="AK378" s="176"/>
      <c r="AL378" s="220"/>
      <c r="AM378" s="164"/>
      <c r="AN378" s="301"/>
      <c r="AO378" s="91"/>
      <c r="AP378" s="91"/>
      <c r="AQ378" s="91"/>
      <c r="AR378" s="91"/>
      <c r="AS378" s="91"/>
      <c r="AT378" s="91"/>
      <c r="AU378" s="91"/>
      <c r="AV378" s="91"/>
      <c r="AW378" s="91"/>
      <c r="AX378" s="91"/>
      <c r="AY378" s="91"/>
      <c r="AZ378" s="91"/>
      <c r="BA378" s="91"/>
      <c r="BB378" s="91"/>
      <c r="BC378" s="91"/>
      <c r="BD378" s="91"/>
      <c r="BE378" s="91"/>
      <c r="BF378" s="91"/>
      <c r="BG378" s="91"/>
      <c r="BH378" s="91"/>
      <c r="BI378" s="91"/>
      <c r="BJ378" s="91"/>
      <c r="BK378" s="91"/>
      <c r="BL378" s="91"/>
      <c r="BM378" s="91"/>
      <c r="BN378" s="91"/>
      <c r="BO378" s="91"/>
      <c r="BP378" s="91"/>
      <c r="BQ378" s="91"/>
      <c r="BR378" s="91"/>
      <c r="BS378" s="91"/>
      <c r="BT378" s="91"/>
      <c r="BU378" s="91"/>
      <c r="BV378" s="91"/>
      <c r="BW378" s="91"/>
      <c r="BX378" s="91"/>
      <c r="BY378" s="91"/>
      <c r="BZ378" s="91"/>
      <c r="CA378" s="91"/>
      <c r="CB378" s="91"/>
      <c r="CC378" s="91"/>
      <c r="CD378" s="91"/>
      <c r="CE378" s="91"/>
      <c r="CF378" s="91"/>
      <c r="CG378" s="91"/>
      <c r="CH378" s="91"/>
      <c r="CI378" s="91"/>
      <c r="CJ378" s="91"/>
      <c r="CK378" s="91"/>
      <c r="CL378" s="91"/>
      <c r="CM378" s="91"/>
      <c r="CN378" s="91"/>
    </row>
    <row r="379" spans="2:92">
      <c r="B379" s="2" t="s">
        <v>592</v>
      </c>
      <c r="C379" s="2"/>
      <c r="D379" s="71"/>
      <c r="F379" s="2324" t="s">
        <v>297</v>
      </c>
      <c r="I379" s="72"/>
      <c r="J379" s="2323"/>
      <c r="K379" t="s">
        <v>170</v>
      </c>
      <c r="L379" s="2323"/>
      <c r="M379" s="123"/>
      <c r="N379" s="91"/>
      <c r="O379" s="1444"/>
      <c r="P379" s="1444"/>
      <c r="Q379" s="1439"/>
      <c r="R379" s="91"/>
      <c r="S379" s="1444"/>
      <c r="T379" s="1444"/>
      <c r="U379" s="1439"/>
      <c r="V379" s="91"/>
      <c r="W379" s="1444"/>
      <c r="X379" s="1444"/>
      <c r="Y379" s="1439"/>
      <c r="Z379" s="91"/>
      <c r="AA379" s="91"/>
      <c r="AB379" s="97"/>
      <c r="AC379" s="663"/>
      <c r="AD379" s="91"/>
      <c r="AE379" s="663"/>
      <c r="AF379" s="91"/>
      <c r="AG379" s="663"/>
      <c r="AH379" s="91"/>
      <c r="AI379" s="663"/>
      <c r="AJ379" s="91"/>
      <c r="AK379" s="91"/>
      <c r="AL379" s="91"/>
      <c r="AM379" s="91"/>
      <c r="AN379" s="91"/>
      <c r="AO379" s="91"/>
      <c r="AP379" s="91"/>
      <c r="AQ379" s="91"/>
      <c r="AR379" s="91"/>
      <c r="AS379" s="91"/>
      <c r="AT379" s="91"/>
      <c r="AU379" s="91"/>
      <c r="AV379" s="91"/>
      <c r="AW379" s="91"/>
      <c r="AX379" s="91"/>
      <c r="AY379" s="91"/>
      <c r="AZ379" s="91"/>
      <c r="BA379" s="91"/>
      <c r="BB379" s="91"/>
      <c r="BC379" s="91"/>
      <c r="BD379" s="91"/>
      <c r="BE379" s="91"/>
      <c r="BF379" s="91"/>
      <c r="BG379" s="91"/>
      <c r="BH379" s="91"/>
      <c r="BI379" s="91"/>
      <c r="BJ379" s="91"/>
      <c r="BK379" s="91"/>
      <c r="BL379" s="91"/>
      <c r="BM379" s="91"/>
      <c r="BN379" s="91"/>
      <c r="BO379" s="91"/>
      <c r="BP379" s="91"/>
      <c r="BQ379" s="91"/>
      <c r="BR379" s="91"/>
      <c r="BS379" s="91"/>
      <c r="BT379" s="91"/>
      <c r="BU379" s="91"/>
      <c r="BV379" s="91"/>
      <c r="BW379" s="91"/>
      <c r="BX379" s="91"/>
      <c r="BY379" s="91"/>
      <c r="BZ379" s="91"/>
      <c r="CA379" s="91"/>
      <c r="CB379" s="91"/>
      <c r="CC379" s="91"/>
      <c r="CD379" s="91"/>
      <c r="CE379" s="91"/>
      <c r="CF379" s="91"/>
      <c r="CG379" s="91"/>
      <c r="CH379" s="91"/>
      <c r="CI379" s="91"/>
      <c r="CJ379" s="91"/>
      <c r="CK379" s="91"/>
      <c r="CL379" s="91"/>
      <c r="CM379" s="91"/>
      <c r="CN379" s="91"/>
    </row>
    <row r="380" spans="2:92" ht="15.75" thickBot="1">
      <c r="B380" s="2124"/>
      <c r="C380" s="2198"/>
      <c r="D380" s="2124"/>
      <c r="F380" s="2323"/>
      <c r="J380" s="2323"/>
      <c r="L380" s="2323"/>
      <c r="M380" s="123"/>
      <c r="N380" s="164"/>
      <c r="O380" s="114"/>
      <c r="P380" s="164"/>
      <c r="Q380" s="663"/>
      <c r="R380" s="91"/>
      <c r="S380" s="114"/>
      <c r="T380" s="106"/>
      <c r="U380" s="91"/>
      <c r="V380" s="91"/>
      <c r="W380" s="87"/>
      <c r="X380" s="91"/>
      <c r="Y380" s="663"/>
      <c r="Z380" s="91"/>
      <c r="AA380" s="91"/>
      <c r="AB380" s="97"/>
      <c r="AC380" s="663"/>
      <c r="AD380" s="91"/>
      <c r="AE380" s="543"/>
      <c r="AF380" s="506"/>
      <c r="AG380" s="663"/>
      <c r="AH380" s="91"/>
      <c r="AI380" s="663"/>
      <c r="AJ380" s="91"/>
      <c r="AK380" s="91"/>
      <c r="AL380" s="91"/>
      <c r="AM380" s="91"/>
      <c r="AN380" s="91"/>
      <c r="AO380" s="91"/>
      <c r="AP380" s="91"/>
      <c r="AQ380" s="91"/>
      <c r="AR380" s="91"/>
      <c r="AS380" s="91"/>
      <c r="AT380" s="91"/>
      <c r="AU380" s="91"/>
      <c r="AV380" s="91"/>
      <c r="AW380" s="91"/>
      <c r="AX380" s="91"/>
      <c r="AY380" s="91"/>
      <c r="AZ380" s="91"/>
      <c r="BA380" s="91"/>
      <c r="BB380" s="91"/>
      <c r="BC380" s="91"/>
      <c r="BD380" s="91"/>
      <c r="BE380" s="91"/>
      <c r="BF380" s="91"/>
      <c r="BG380" s="91"/>
      <c r="BH380" s="91"/>
      <c r="BI380" s="91"/>
      <c r="BJ380" s="91"/>
      <c r="BK380" s="91"/>
      <c r="BL380" s="91"/>
      <c r="BM380" s="91"/>
      <c r="BN380" s="91"/>
      <c r="BO380" s="91"/>
      <c r="BP380" s="91"/>
      <c r="BQ380" s="91"/>
      <c r="BR380" s="91"/>
      <c r="BS380" s="91"/>
      <c r="BT380" s="91"/>
      <c r="BU380" s="91"/>
      <c r="BV380" s="91"/>
      <c r="BW380" s="91"/>
      <c r="BX380" s="91"/>
      <c r="BY380" s="91"/>
      <c r="BZ380" s="91"/>
      <c r="CA380" s="91"/>
      <c r="CB380" s="91"/>
      <c r="CC380" s="91"/>
      <c r="CD380" s="91"/>
      <c r="CE380" s="91"/>
      <c r="CF380" s="91"/>
      <c r="CG380" s="91"/>
      <c r="CH380" s="91"/>
      <c r="CI380" s="91"/>
      <c r="CJ380" s="91"/>
      <c r="CK380" s="91"/>
      <c r="CL380" s="91"/>
      <c r="CM380" s="91"/>
      <c r="CN380" s="91"/>
    </row>
    <row r="381" spans="2:92">
      <c r="B381" s="26" t="s">
        <v>1</v>
      </c>
      <c r="C381" s="2260" t="s">
        <v>2</v>
      </c>
      <c r="D381" s="2122" t="s">
        <v>3</v>
      </c>
      <c r="E381" s="75" t="s">
        <v>69</v>
      </c>
      <c r="F381" s="2325"/>
      <c r="G381" s="63"/>
      <c r="H381" s="63"/>
      <c r="I381" s="63"/>
      <c r="J381" s="2325"/>
      <c r="K381" s="63"/>
      <c r="L381" s="2326"/>
      <c r="M381" s="209"/>
      <c r="N381" s="91"/>
      <c r="O381" s="114"/>
      <c r="P381" s="164"/>
      <c r="Q381" s="1450"/>
      <c r="R381" s="91"/>
      <c r="S381" s="87"/>
      <c r="T381" s="1448"/>
      <c r="U381" s="666"/>
      <c r="V381" s="91"/>
      <c r="W381" s="91"/>
      <c r="X381" s="91"/>
      <c r="Y381" s="91"/>
      <c r="Z381" s="91"/>
      <c r="AA381" s="91"/>
      <c r="AB381" s="97"/>
      <c r="AC381" s="663"/>
      <c r="AD381" s="114"/>
      <c r="AE381" s="91"/>
      <c r="AF381" s="114"/>
      <c r="AG381" s="663"/>
      <c r="AH381" s="86"/>
      <c r="AI381" s="663"/>
      <c r="AJ381" s="91"/>
      <c r="AK381" s="91"/>
      <c r="AL381" s="91"/>
      <c r="AM381" s="91"/>
      <c r="AN381" s="91"/>
      <c r="AO381" s="91"/>
      <c r="AP381" s="91"/>
      <c r="AQ381" s="91"/>
      <c r="AR381" s="91"/>
      <c r="AS381" s="91"/>
      <c r="AT381" s="91"/>
      <c r="AU381" s="91"/>
      <c r="AV381" s="91"/>
      <c r="AW381" s="91"/>
      <c r="AX381" s="91"/>
      <c r="AY381" s="91"/>
      <c r="AZ381" s="91"/>
      <c r="BA381" s="91"/>
      <c r="BB381" s="91"/>
      <c r="BC381" s="91"/>
      <c r="BD381" s="91"/>
      <c r="BE381" s="91"/>
      <c r="BF381" s="91"/>
      <c r="BG381" s="91"/>
      <c r="BH381" s="91"/>
      <c r="BI381" s="91"/>
      <c r="BJ381" s="91"/>
      <c r="BK381" s="91"/>
      <c r="BL381" s="91"/>
      <c r="BM381" s="91"/>
      <c r="BN381" s="91"/>
      <c r="BO381" s="91"/>
      <c r="BP381" s="91"/>
      <c r="BQ381" s="91"/>
      <c r="BR381" s="91"/>
      <c r="BS381" s="91"/>
      <c r="BT381" s="91"/>
      <c r="BU381" s="91"/>
      <c r="BV381" s="91"/>
      <c r="BW381" s="91"/>
      <c r="BX381" s="91"/>
      <c r="BY381" s="91"/>
      <c r="BZ381" s="91"/>
      <c r="CA381" s="91"/>
      <c r="CB381" s="91"/>
      <c r="CC381" s="91"/>
      <c r="CD381" s="91"/>
      <c r="CE381" s="91"/>
      <c r="CF381" s="91"/>
      <c r="CG381" s="91"/>
      <c r="CH381" s="91"/>
      <c r="CI381" s="91"/>
      <c r="CJ381" s="91"/>
      <c r="CK381" s="91"/>
      <c r="CL381" s="91"/>
      <c r="CM381" s="91"/>
      <c r="CN381" s="91"/>
    </row>
    <row r="382" spans="2:92" ht="15.75" thickBot="1">
      <c r="B382" s="28" t="s">
        <v>4</v>
      </c>
      <c r="C382" s="2261"/>
      <c r="D382" s="2125" t="s">
        <v>70</v>
      </c>
      <c r="E382" s="55"/>
      <c r="F382" s="2323"/>
      <c r="G382" s="29"/>
      <c r="H382" s="29"/>
      <c r="I382" s="29"/>
      <c r="J382" s="2327"/>
      <c r="K382" s="29"/>
      <c r="L382" s="2328"/>
      <c r="M382" s="129"/>
      <c r="N382" s="91"/>
      <c r="O382" s="114"/>
      <c r="P382" s="1448"/>
      <c r="Q382" s="663"/>
      <c r="R382" s="91"/>
      <c r="S382" s="87"/>
      <c r="T382" s="164"/>
      <c r="U382" s="663"/>
      <c r="V382" s="91"/>
      <c r="W382" s="106"/>
      <c r="X382" s="1444"/>
      <c r="Y382" s="1439"/>
      <c r="Z382" s="91"/>
      <c r="AA382" s="91"/>
      <c r="AB382" s="97"/>
      <c r="AC382" s="663"/>
      <c r="AD382" s="114"/>
      <c r="AE382" s="91"/>
      <c r="AF382" s="114"/>
      <c r="AG382" s="663"/>
      <c r="AH382" s="86"/>
      <c r="AI382" s="663"/>
      <c r="AJ382" s="91"/>
      <c r="AK382" s="91"/>
      <c r="AL382" s="91"/>
      <c r="AM382" s="91"/>
      <c r="AN382" s="91"/>
      <c r="AO382" s="91"/>
      <c r="AP382" s="91"/>
      <c r="AQ382" s="91"/>
      <c r="AR382" s="91"/>
      <c r="AS382" s="91"/>
      <c r="AT382" s="91"/>
      <c r="AU382" s="91"/>
      <c r="AV382" s="91"/>
      <c r="AW382" s="91"/>
      <c r="AX382" s="91"/>
      <c r="AY382" s="91"/>
      <c r="AZ382" s="91"/>
      <c r="BA382" s="91"/>
      <c r="BB382" s="91"/>
      <c r="BC382" s="91"/>
      <c r="BD382" s="91"/>
      <c r="BE382" s="91"/>
      <c r="BF382" s="91"/>
      <c r="BG382" s="91"/>
      <c r="BH382" s="91"/>
      <c r="BI382" s="91"/>
      <c r="BJ382" s="91"/>
      <c r="BK382" s="91"/>
      <c r="BL382" s="91"/>
      <c r="BM382" s="91"/>
      <c r="BN382" s="91"/>
      <c r="BO382" s="91"/>
      <c r="BP382" s="91"/>
      <c r="BQ382" s="91"/>
      <c r="BR382" s="91"/>
      <c r="BS382" s="91"/>
      <c r="BT382" s="91"/>
      <c r="BU382" s="91"/>
      <c r="BV382" s="91"/>
      <c r="BW382" s="91"/>
      <c r="BX382" s="91"/>
      <c r="BY382" s="91"/>
      <c r="BZ382" s="91"/>
      <c r="CA382" s="91"/>
      <c r="CB382" s="91"/>
      <c r="CC382" s="91"/>
      <c r="CD382" s="91"/>
      <c r="CE382" s="91"/>
      <c r="CF382" s="91"/>
      <c r="CG382" s="91"/>
      <c r="CH382" s="91"/>
      <c r="CI382" s="91"/>
      <c r="CJ382" s="91"/>
      <c r="CK382" s="91"/>
      <c r="CL382" s="91"/>
      <c r="CM382" s="91"/>
      <c r="CN382" s="91"/>
    </row>
    <row r="383" spans="2:92" ht="16.5" thickBot="1">
      <c r="B383" s="2126" t="s">
        <v>298</v>
      </c>
      <c r="C383" s="2262"/>
      <c r="D383" s="2262"/>
      <c r="E383" s="1975" t="s">
        <v>626</v>
      </c>
      <c r="F383" s="2488"/>
      <c r="G383" s="2541" t="s">
        <v>221</v>
      </c>
      <c r="H383" s="2156"/>
      <c r="I383" s="2219" t="s">
        <v>686</v>
      </c>
      <c r="J383" s="2156"/>
      <c r="K383" s="2517" t="s">
        <v>125</v>
      </c>
      <c r="L383" s="2337"/>
      <c r="M383" s="129"/>
      <c r="N383" s="91"/>
      <c r="O383" s="114"/>
      <c r="P383" s="1448"/>
      <c r="Q383" s="666"/>
      <c r="R383" s="91"/>
      <c r="S383" s="1475"/>
      <c r="T383" s="673"/>
      <c r="U383" s="324"/>
      <c r="V383" s="91"/>
      <c r="W383" s="114"/>
      <c r="X383" s="1447"/>
      <c r="Y383" s="663"/>
      <c r="Z383" s="91"/>
      <c r="AA383" s="91"/>
      <c r="AB383" s="1445"/>
      <c r="AC383" s="665"/>
      <c r="AD383" s="114"/>
      <c r="AE383" s="91"/>
      <c r="AF383" s="114"/>
      <c r="AG383" s="663"/>
      <c r="AH383" s="89"/>
      <c r="AI383" s="663"/>
      <c r="AJ383" s="91"/>
      <c r="AK383" s="207"/>
      <c r="AL383" s="302"/>
      <c r="AM383" s="207"/>
      <c r="AN383" s="302"/>
      <c r="AO383" s="91"/>
      <c r="AP383" s="89"/>
      <c r="AQ383" s="204"/>
      <c r="AR383" s="91"/>
      <c r="AS383" s="91"/>
      <c r="AT383" s="91"/>
      <c r="AU383" s="91"/>
      <c r="AV383" s="91"/>
      <c r="AW383" s="91"/>
      <c r="AX383" s="91"/>
      <c r="AY383" s="91"/>
      <c r="AZ383" s="91"/>
      <c r="BA383" s="91"/>
      <c r="BB383" s="91"/>
      <c r="BC383" s="91"/>
      <c r="BD383" s="91"/>
      <c r="BE383" s="91"/>
      <c r="BF383" s="91"/>
      <c r="BG383" s="91"/>
      <c r="BH383" s="91"/>
      <c r="BI383" s="91"/>
      <c r="BJ383" s="91"/>
      <c r="BK383" s="91"/>
      <c r="BL383" s="91"/>
      <c r="BM383" s="91"/>
      <c r="BN383" s="91"/>
      <c r="BO383" s="91"/>
      <c r="BP383" s="91"/>
      <c r="BQ383" s="91"/>
      <c r="BR383" s="91"/>
      <c r="BS383" s="91"/>
      <c r="BT383" s="91"/>
      <c r="BU383" s="91"/>
      <c r="BV383" s="91"/>
      <c r="BW383" s="91"/>
      <c r="BX383" s="91"/>
      <c r="BY383" s="91"/>
      <c r="BZ383" s="91"/>
      <c r="CA383" s="91"/>
      <c r="CB383" s="91"/>
      <c r="CC383" s="91"/>
      <c r="CD383" s="91"/>
      <c r="CE383" s="91"/>
      <c r="CF383" s="91"/>
      <c r="CG383" s="91"/>
      <c r="CH383" s="91"/>
      <c r="CI383" s="91"/>
      <c r="CJ383" s="91"/>
      <c r="CK383" s="91"/>
      <c r="CL383" s="91"/>
      <c r="CM383" s="91"/>
      <c r="CN383" s="91"/>
    </row>
    <row r="384" spans="2:92" ht="15.75" thickBot="1">
      <c r="B384" s="2130"/>
      <c r="C384" s="2131" t="s">
        <v>172</v>
      </c>
      <c r="D384" s="2183"/>
      <c r="E384" s="2542" t="s">
        <v>625</v>
      </c>
      <c r="F384" s="2532"/>
      <c r="G384" s="789" t="s">
        <v>118</v>
      </c>
      <c r="H384" s="2296" t="s">
        <v>119</v>
      </c>
      <c r="I384" s="169" t="s">
        <v>118</v>
      </c>
      <c r="J384" s="2296" t="s">
        <v>119</v>
      </c>
      <c r="K384" s="169" t="s">
        <v>118</v>
      </c>
      <c r="L384" s="2296" t="s">
        <v>119</v>
      </c>
      <c r="M384" s="127"/>
      <c r="N384" s="91"/>
      <c r="O384" s="87"/>
      <c r="P384" s="1448"/>
      <c r="Q384" s="663"/>
      <c r="R384" s="91"/>
      <c r="S384" s="91"/>
      <c r="T384" s="91"/>
      <c r="U384" s="91"/>
      <c r="V384" s="91"/>
      <c r="W384" s="87"/>
      <c r="X384" s="106"/>
      <c r="Y384" s="89"/>
      <c r="Z384" s="91"/>
      <c r="AA384" s="91"/>
      <c r="AB384" s="1445"/>
      <c r="AC384" s="1466"/>
      <c r="AD384" s="114"/>
      <c r="AE384" s="91"/>
      <c r="AF384" s="114"/>
      <c r="AG384" s="91"/>
      <c r="AH384" s="89"/>
      <c r="AI384" s="663"/>
      <c r="AJ384" s="89"/>
      <c r="AK384" s="98"/>
      <c r="AL384" s="301"/>
      <c r="AM384" s="1448"/>
      <c r="AN384" s="301"/>
      <c r="AO384" s="91"/>
      <c r="AP384" s="91"/>
      <c r="AQ384" s="91"/>
      <c r="AR384" s="91"/>
      <c r="AS384" s="91"/>
      <c r="AT384" s="91"/>
      <c r="AU384" s="91"/>
      <c r="AV384" s="91"/>
      <c r="AW384" s="91"/>
      <c r="AX384" s="91"/>
      <c r="AY384" s="91"/>
      <c r="AZ384" s="91"/>
      <c r="BA384" s="91"/>
      <c r="BB384" s="91"/>
      <c r="BC384" s="91"/>
      <c r="BD384" s="91"/>
      <c r="BE384" s="91"/>
      <c r="BF384" s="91"/>
      <c r="BG384" s="91"/>
      <c r="BH384" s="91"/>
      <c r="BI384" s="91"/>
      <c r="BJ384" s="91"/>
      <c r="BK384" s="91"/>
      <c r="BL384" s="91"/>
      <c r="BM384" s="91"/>
      <c r="BN384" s="91"/>
      <c r="BO384" s="91"/>
      <c r="BP384" s="91"/>
      <c r="BQ384" s="91"/>
      <c r="BR384" s="91"/>
      <c r="BS384" s="91"/>
      <c r="BT384" s="91"/>
      <c r="BU384" s="91"/>
      <c r="BV384" s="91"/>
      <c r="BW384" s="91"/>
      <c r="BX384" s="91"/>
      <c r="BY384" s="91"/>
      <c r="BZ384" s="91"/>
      <c r="CA384" s="91"/>
      <c r="CB384" s="91"/>
      <c r="CC384" s="91"/>
      <c r="CD384" s="91"/>
      <c r="CE384" s="91"/>
      <c r="CF384" s="91"/>
      <c r="CG384" s="91"/>
      <c r="CH384" s="91"/>
      <c r="CI384" s="91"/>
      <c r="CJ384" s="91"/>
      <c r="CK384" s="91"/>
      <c r="CL384" s="91"/>
      <c r="CM384" s="91"/>
      <c r="CN384" s="91"/>
    </row>
    <row r="385" spans="2:92" ht="15.75" thickBot="1">
      <c r="B385" s="2207" t="s">
        <v>435</v>
      </c>
      <c r="C385" s="2181" t="s">
        <v>626</v>
      </c>
      <c r="D385" s="2177">
        <v>205</v>
      </c>
      <c r="E385" s="788" t="s">
        <v>118</v>
      </c>
      <c r="F385" s="2157" t="s">
        <v>119</v>
      </c>
      <c r="G385" s="234" t="s">
        <v>83</v>
      </c>
      <c r="H385" s="2534">
        <v>15</v>
      </c>
      <c r="I385" s="77" t="s">
        <v>684</v>
      </c>
      <c r="J385" s="2141">
        <v>110</v>
      </c>
      <c r="K385" s="200" t="s">
        <v>125</v>
      </c>
      <c r="L385" s="2141">
        <v>6</v>
      </c>
      <c r="M385" s="127"/>
      <c r="N385" s="91"/>
      <c r="O385" s="114"/>
      <c r="P385" s="164"/>
      <c r="Q385" s="663"/>
      <c r="R385" s="91"/>
      <c r="S385" s="91"/>
      <c r="T385" s="164"/>
      <c r="U385" s="91"/>
      <c r="V385" s="91"/>
      <c r="W385" s="102"/>
      <c r="X385" s="106"/>
      <c r="Y385" s="663"/>
      <c r="Z385" s="91"/>
      <c r="AA385" s="91"/>
      <c r="AB385" s="97"/>
      <c r="AC385" s="91"/>
      <c r="AD385" s="114"/>
      <c r="AE385" s="663"/>
      <c r="AF385" s="114"/>
      <c r="AG385" s="91"/>
      <c r="AH385" s="89"/>
      <c r="AI385" s="663"/>
      <c r="AJ385" s="89"/>
      <c r="AK385" s="98"/>
      <c r="AL385" s="301"/>
      <c r="AM385" s="164"/>
      <c r="AN385" s="301"/>
      <c r="AO385" s="91"/>
      <c r="AP385" s="91"/>
      <c r="AQ385" s="91"/>
      <c r="AR385" s="91"/>
      <c r="AS385" s="91"/>
      <c r="AT385" s="91"/>
      <c r="AU385" s="91"/>
      <c r="AV385" s="91"/>
      <c r="AW385" s="91"/>
      <c r="AX385" s="91"/>
      <c r="AY385" s="91"/>
      <c r="AZ385" s="91"/>
      <c r="BA385" s="91"/>
      <c r="BB385" s="91"/>
      <c r="BC385" s="91"/>
      <c r="BD385" s="91"/>
      <c r="BE385" s="91"/>
      <c r="BF385" s="91"/>
      <c r="BG385" s="91"/>
      <c r="BH385" s="91"/>
      <c r="BI385" s="91"/>
      <c r="BJ385" s="91"/>
      <c r="BK385" s="91"/>
      <c r="BL385" s="91"/>
      <c r="BM385" s="91"/>
      <c r="BN385" s="91"/>
      <c r="BO385" s="91"/>
      <c r="BP385" s="91"/>
      <c r="BQ385" s="91"/>
      <c r="BR385" s="91"/>
      <c r="BS385" s="91"/>
      <c r="BT385" s="91"/>
      <c r="BU385" s="91"/>
      <c r="BV385" s="91"/>
      <c r="BW385" s="91"/>
      <c r="BX385" s="91"/>
      <c r="BY385" s="91"/>
      <c r="BZ385" s="91"/>
      <c r="CA385" s="91"/>
      <c r="CB385" s="91"/>
      <c r="CC385" s="91"/>
      <c r="CD385" s="91"/>
      <c r="CE385" s="91"/>
      <c r="CF385" s="91"/>
      <c r="CG385" s="91"/>
      <c r="CH385" s="91"/>
      <c r="CI385" s="91"/>
      <c r="CJ385" s="91"/>
      <c r="CK385" s="91"/>
      <c r="CL385" s="91"/>
      <c r="CM385" s="91"/>
      <c r="CN385" s="91"/>
    </row>
    <row r="386" spans="2:92">
      <c r="B386" s="160"/>
      <c r="C386" s="292" t="s">
        <v>625</v>
      </c>
      <c r="D386" s="1902"/>
      <c r="E386" s="771" t="s">
        <v>299</v>
      </c>
      <c r="F386" s="2543">
        <v>38</v>
      </c>
      <c r="G386" s="295"/>
      <c r="H386" s="158"/>
      <c r="I386" s="55"/>
      <c r="J386" s="66"/>
      <c r="K386" s="1810" t="s">
        <v>68</v>
      </c>
      <c r="L386" s="1870">
        <v>200</v>
      </c>
      <c r="M386" s="118"/>
      <c r="N386" s="91"/>
      <c r="O386" s="114"/>
      <c r="P386" s="1448"/>
      <c r="Q386" s="663"/>
      <c r="R386" s="91"/>
      <c r="S386" s="97"/>
      <c r="T386" s="164"/>
      <c r="U386" s="665"/>
      <c r="V386" s="91"/>
      <c r="W386" s="89"/>
      <c r="X386" s="106"/>
      <c r="Y386" s="663"/>
      <c r="Z386" s="91"/>
      <c r="AA386" s="91"/>
      <c r="AB386" s="1445"/>
      <c r="AC386" s="91"/>
      <c r="AD386" s="87"/>
      <c r="AE386" s="91"/>
      <c r="AF386" s="114"/>
      <c r="AG386" s="91"/>
      <c r="AH386" s="89"/>
      <c r="AI386" s="663"/>
      <c r="AJ386" s="89"/>
      <c r="AK386" s="98"/>
      <c r="AL386" s="301"/>
      <c r="AM386" s="164"/>
      <c r="AN386" s="301"/>
      <c r="AO386" s="91"/>
      <c r="AP386" s="91"/>
      <c r="AQ386" s="91"/>
      <c r="AR386" s="91"/>
      <c r="AS386" s="91"/>
      <c r="AT386" s="91"/>
      <c r="AU386" s="91"/>
      <c r="AV386" s="91"/>
      <c r="AW386" s="91"/>
      <c r="AX386" s="91"/>
      <c r="AY386" s="91"/>
      <c r="AZ386" s="91"/>
      <c r="BA386" s="91"/>
      <c r="BB386" s="91"/>
      <c r="BC386" s="91"/>
      <c r="BD386" s="91"/>
      <c r="BE386" s="91"/>
      <c r="BF386" s="91"/>
      <c r="BG386" s="91"/>
      <c r="BH386" s="91"/>
      <c r="BI386" s="91"/>
      <c r="BJ386" s="91"/>
      <c r="BK386" s="91"/>
      <c r="BL386" s="91"/>
      <c r="BM386" s="91"/>
      <c r="BN386" s="91"/>
      <c r="BO386" s="91"/>
      <c r="BP386" s="91"/>
      <c r="BQ386" s="91"/>
      <c r="BR386" s="91"/>
      <c r="BS386" s="91"/>
      <c r="BT386" s="91"/>
      <c r="BU386" s="91"/>
      <c r="BV386" s="91"/>
      <c r="BW386" s="91"/>
      <c r="BX386" s="91"/>
      <c r="BY386" s="91"/>
      <c r="BZ386" s="91"/>
      <c r="CA386" s="91"/>
      <c r="CB386" s="91"/>
      <c r="CC386" s="91"/>
      <c r="CD386" s="91"/>
      <c r="CE386" s="91"/>
      <c r="CF386" s="91"/>
      <c r="CG386" s="91"/>
      <c r="CH386" s="91"/>
      <c r="CI386" s="91"/>
      <c r="CJ386" s="91"/>
      <c r="CK386" s="91"/>
      <c r="CL386" s="91"/>
      <c r="CM386" s="91"/>
      <c r="CN386" s="91"/>
    </row>
    <row r="387" spans="2:92">
      <c r="B387" s="2544" t="s">
        <v>436</v>
      </c>
      <c r="C387" s="2235" t="s">
        <v>125</v>
      </c>
      <c r="D387" s="222">
        <v>200</v>
      </c>
      <c r="E387" s="2134" t="s">
        <v>81</v>
      </c>
      <c r="F387" s="2224">
        <v>156.5</v>
      </c>
      <c r="I387" s="55"/>
      <c r="J387" s="66"/>
      <c r="K387" s="289" t="s">
        <v>60</v>
      </c>
      <c r="L387" s="2288">
        <v>10</v>
      </c>
      <c r="M387" s="129"/>
      <c r="N387" s="91"/>
      <c r="O387" s="114"/>
      <c r="P387" s="1448"/>
      <c r="Q387" s="663"/>
      <c r="R387" s="91"/>
      <c r="S387" s="1445"/>
      <c r="T387" s="164"/>
      <c r="U387" s="665"/>
      <c r="V387" s="91"/>
      <c r="W387" s="87"/>
      <c r="X387" s="106"/>
      <c r="Y387" s="91"/>
      <c r="Z387" s="91"/>
      <c r="AA387" s="91"/>
      <c r="AB387" s="1445"/>
      <c r="AC387" s="91"/>
      <c r="AD387" s="114"/>
      <c r="AE387" s="91"/>
      <c r="AF387" s="114"/>
      <c r="AG387" s="91"/>
      <c r="AH387" s="89"/>
      <c r="AI387" s="663"/>
      <c r="AJ387" s="89"/>
      <c r="AK387" s="98"/>
      <c r="AL387" s="301"/>
      <c r="AM387" s="164"/>
      <c r="AN387" s="301"/>
      <c r="AO387" s="91"/>
      <c r="AP387" s="91"/>
      <c r="AQ387" s="91"/>
      <c r="AR387" s="91"/>
      <c r="AS387" s="91"/>
      <c r="AT387" s="91"/>
      <c r="AU387" s="91"/>
      <c r="AV387" s="91"/>
      <c r="AW387" s="91"/>
      <c r="AX387" s="91"/>
      <c r="AY387" s="91"/>
      <c r="AZ387" s="91"/>
      <c r="BA387" s="91"/>
      <c r="BB387" s="91"/>
      <c r="BC387" s="91"/>
      <c r="BD387" s="91"/>
      <c r="BE387" s="91"/>
      <c r="BF387" s="91"/>
      <c r="BG387" s="91"/>
      <c r="BH387" s="91"/>
      <c r="BI387" s="91"/>
      <c r="BJ387" s="91"/>
      <c r="BK387" s="91"/>
      <c r="BL387" s="91"/>
      <c r="BM387" s="91"/>
      <c r="BN387" s="91"/>
      <c r="BO387" s="91"/>
      <c r="BP387" s="91"/>
      <c r="BQ387" s="91"/>
      <c r="BR387" s="91"/>
      <c r="BS387" s="91"/>
      <c r="BT387" s="91"/>
      <c r="BU387" s="91"/>
      <c r="BV387" s="91"/>
      <c r="BW387" s="91"/>
      <c r="BX387" s="91"/>
      <c r="BY387" s="91"/>
      <c r="BZ387" s="91"/>
      <c r="CA387" s="91"/>
      <c r="CB387" s="91"/>
      <c r="CC387" s="91"/>
      <c r="CD387" s="91"/>
      <c r="CE387" s="91"/>
      <c r="CF387" s="91"/>
      <c r="CG387" s="91"/>
      <c r="CH387" s="91"/>
      <c r="CI387" s="91"/>
      <c r="CJ387" s="91"/>
      <c r="CK387" s="91"/>
      <c r="CL387" s="91"/>
      <c r="CM387" s="91"/>
      <c r="CN387" s="91"/>
    </row>
    <row r="388" spans="2:92">
      <c r="B388" s="2492" t="s">
        <v>453</v>
      </c>
      <c r="C388" s="1814" t="s">
        <v>221</v>
      </c>
      <c r="D388" s="2270">
        <v>15</v>
      </c>
      <c r="E388" s="1803" t="s">
        <v>60</v>
      </c>
      <c r="F388" s="2224">
        <v>5.7</v>
      </c>
      <c r="I388" s="55"/>
      <c r="J388" s="66"/>
      <c r="K388" s="1803" t="s">
        <v>82</v>
      </c>
      <c r="L388" s="1870"/>
      <c r="M388" s="129"/>
      <c r="N388" s="91"/>
      <c r="O388" s="106"/>
      <c r="P388" s="1448"/>
      <c r="Q388" s="666"/>
      <c r="R388" s="91"/>
      <c r="S388" s="97"/>
      <c r="T388" s="164"/>
      <c r="U388" s="665"/>
      <c r="V388" s="91"/>
      <c r="W388" s="87"/>
      <c r="X388" s="106"/>
      <c r="Y388" s="91"/>
      <c r="Z388" s="91"/>
      <c r="AA388" s="91"/>
      <c r="AB388" s="1445"/>
      <c r="AC388" s="1466"/>
      <c r="AD388" s="114"/>
      <c r="AE388" s="91"/>
      <c r="AF388" s="114"/>
      <c r="AG388" s="91"/>
      <c r="AH388" s="87"/>
      <c r="AI388" s="666"/>
      <c r="AJ388" s="97"/>
      <c r="AK388" s="98"/>
      <c r="AL388" s="301"/>
      <c r="AM388" s="164"/>
      <c r="AN388" s="301"/>
      <c r="AO388" s="91"/>
      <c r="AP388" s="91"/>
      <c r="AQ388" s="91"/>
      <c r="AR388" s="91"/>
      <c r="AS388" s="91"/>
      <c r="AT388" s="91"/>
      <c r="AU388" s="91"/>
      <c r="AV388" s="91"/>
      <c r="AW388" s="91"/>
      <c r="AX388" s="91"/>
      <c r="AY388" s="91"/>
      <c r="AZ388" s="91"/>
      <c r="BA388" s="91"/>
      <c r="BB388" s="91"/>
      <c r="BC388" s="91"/>
      <c r="BD388" s="91"/>
      <c r="BE388" s="91"/>
      <c r="BF388" s="91"/>
      <c r="BG388" s="91"/>
      <c r="BH388" s="91"/>
      <c r="BI388" s="91"/>
      <c r="BJ388" s="91"/>
      <c r="BK388" s="91"/>
      <c r="BL388" s="91"/>
      <c r="BM388" s="91"/>
      <c r="BN388" s="91"/>
      <c r="BO388" s="91"/>
      <c r="BP388" s="91"/>
      <c r="BQ388" s="91"/>
      <c r="BR388" s="91"/>
      <c r="BS388" s="91"/>
      <c r="BT388" s="91"/>
      <c r="BU388" s="91"/>
      <c r="BV388" s="91"/>
      <c r="BW388" s="91"/>
      <c r="BX388" s="91"/>
      <c r="BY388" s="91"/>
      <c r="BZ388" s="91"/>
      <c r="CA388" s="91"/>
      <c r="CB388" s="91"/>
      <c r="CC388" s="91"/>
      <c r="CD388" s="91"/>
      <c r="CE388" s="91"/>
      <c r="CF388" s="91"/>
      <c r="CG388" s="91"/>
      <c r="CH388" s="91"/>
      <c r="CI388" s="91"/>
      <c r="CJ388" s="91"/>
      <c r="CK388" s="91"/>
      <c r="CL388" s="91"/>
      <c r="CM388" s="91"/>
      <c r="CN388" s="91"/>
    </row>
    <row r="389" spans="2:92">
      <c r="B389" s="2167" t="s">
        <v>8</v>
      </c>
      <c r="C389" s="1990" t="s">
        <v>9</v>
      </c>
      <c r="D389" s="1809">
        <v>70</v>
      </c>
      <c r="E389" s="1810" t="s">
        <v>83</v>
      </c>
      <c r="F389" s="2224">
        <v>15</v>
      </c>
      <c r="I389" s="55"/>
      <c r="J389" s="66"/>
      <c r="K389" s="55"/>
      <c r="L389" s="2303"/>
      <c r="M389" s="129"/>
      <c r="N389" s="1440"/>
      <c r="O389" s="114"/>
      <c r="P389" s="1448"/>
      <c r="Q389" s="666"/>
      <c r="R389" s="91"/>
      <c r="S389" s="1445"/>
      <c r="T389" s="164"/>
      <c r="U389" s="1526"/>
      <c r="V389" s="91"/>
      <c r="W389" s="89"/>
      <c r="X389" s="91"/>
      <c r="Y389" s="91"/>
      <c r="Z389" s="91"/>
      <c r="AA389" s="91"/>
      <c r="AB389" s="1445"/>
      <c r="AC389" s="91"/>
      <c r="AD389" s="206"/>
      <c r="AE389" s="663"/>
      <c r="AF389" s="114"/>
      <c r="AG389" s="663"/>
      <c r="AH389" s="87"/>
      <c r="AI389" s="663"/>
      <c r="AJ389" s="97"/>
      <c r="AK389" s="98"/>
      <c r="AL389" s="301"/>
      <c r="AM389" s="164"/>
      <c r="AN389" s="301"/>
      <c r="AO389" s="91"/>
      <c r="AP389" s="91"/>
      <c r="AQ389" s="91"/>
      <c r="AR389" s="91"/>
      <c r="AS389" s="91"/>
      <c r="AT389" s="91"/>
      <c r="AU389" s="91"/>
      <c r="AV389" s="91"/>
      <c r="AW389" s="91"/>
      <c r="AX389" s="91"/>
      <c r="AY389" s="91"/>
      <c r="AZ389" s="91"/>
      <c r="BA389" s="91"/>
      <c r="BB389" s="91"/>
      <c r="BC389" s="91"/>
      <c r="BD389" s="91"/>
      <c r="BE389" s="91"/>
      <c r="BF389" s="91"/>
      <c r="BG389" s="91"/>
      <c r="BH389" s="91"/>
      <c r="BI389" s="91"/>
      <c r="BJ389" s="91"/>
      <c r="BK389" s="91"/>
      <c r="BL389" s="91"/>
      <c r="BM389" s="91"/>
      <c r="BN389" s="91"/>
      <c r="BO389" s="91"/>
      <c r="BP389" s="91"/>
      <c r="BQ389" s="91"/>
      <c r="BR389" s="91"/>
      <c r="BS389" s="91"/>
      <c r="BT389" s="91"/>
      <c r="BU389" s="91"/>
      <c r="BV389" s="91"/>
      <c r="BW389" s="91"/>
      <c r="BX389" s="91"/>
      <c r="BY389" s="91"/>
      <c r="BZ389" s="91"/>
      <c r="CA389" s="91"/>
      <c r="CB389" s="91"/>
      <c r="CC389" s="91"/>
      <c r="CD389" s="91"/>
      <c r="CE389" s="91"/>
      <c r="CF389" s="91"/>
      <c r="CG389" s="91"/>
      <c r="CH389" s="91"/>
      <c r="CI389" s="91"/>
      <c r="CJ389" s="91"/>
      <c r="CK389" s="91"/>
      <c r="CL389" s="91"/>
      <c r="CM389" s="91"/>
      <c r="CN389" s="91"/>
    </row>
    <row r="390" spans="2:92">
      <c r="B390" s="1881" t="s">
        <v>444</v>
      </c>
      <c r="C390" s="1814" t="s">
        <v>445</v>
      </c>
      <c r="D390" s="1809">
        <v>110</v>
      </c>
      <c r="E390" s="289" t="s">
        <v>63</v>
      </c>
      <c r="F390" s="2285">
        <v>0.3</v>
      </c>
      <c r="I390" s="55"/>
      <c r="J390" s="66"/>
      <c r="K390" s="55"/>
      <c r="L390" s="2545"/>
      <c r="M390" s="129"/>
      <c r="N390" s="91"/>
      <c r="O390" s="114"/>
      <c r="P390" s="1448"/>
      <c r="Q390" s="663"/>
      <c r="R390" s="91"/>
      <c r="S390" s="1445"/>
      <c r="T390" s="164"/>
      <c r="U390" s="1466"/>
      <c r="V390" s="91"/>
      <c r="W390" s="87"/>
      <c r="X390" s="91"/>
      <c r="Y390" s="662"/>
      <c r="Z390" s="91"/>
      <c r="AA390" s="91"/>
      <c r="AB390" s="1445"/>
      <c r="AC390" s="91"/>
      <c r="AD390" s="114"/>
      <c r="AE390" s="91"/>
      <c r="AF390" s="114"/>
      <c r="AG390" s="663"/>
      <c r="AH390" s="87"/>
      <c r="AI390" s="666"/>
      <c r="AJ390" s="97"/>
      <c r="AK390" s="98"/>
      <c r="AL390" s="301"/>
      <c r="AM390" s="164"/>
      <c r="AN390" s="301"/>
      <c r="AO390" s="91"/>
      <c r="AP390" s="91"/>
      <c r="AQ390" s="91"/>
      <c r="AR390" s="91"/>
      <c r="AS390" s="91"/>
      <c r="AT390" s="91"/>
      <c r="AU390" s="91"/>
      <c r="AV390" s="91"/>
      <c r="AW390" s="91"/>
      <c r="AX390" s="91"/>
      <c r="AY390" s="91"/>
      <c r="AZ390" s="91"/>
      <c r="BA390" s="91"/>
      <c r="BB390" s="91"/>
      <c r="BC390" s="91"/>
      <c r="BD390" s="91"/>
      <c r="BE390" s="91"/>
      <c r="BF390" s="91"/>
      <c r="BG390" s="91"/>
      <c r="BH390" s="91"/>
      <c r="BI390" s="91"/>
      <c r="BJ390" s="91"/>
      <c r="BK390" s="91"/>
      <c r="BL390" s="91"/>
      <c r="BM390" s="91"/>
      <c r="BN390" s="91"/>
      <c r="BO390" s="91"/>
      <c r="BP390" s="91"/>
      <c r="BQ390" s="91"/>
      <c r="BR390" s="91"/>
      <c r="BS390" s="91"/>
      <c r="BT390" s="91"/>
      <c r="BU390" s="91"/>
      <c r="BV390" s="91"/>
      <c r="BW390" s="91"/>
      <c r="BX390" s="91"/>
      <c r="BY390" s="91"/>
      <c r="BZ390" s="91"/>
      <c r="CA390" s="91"/>
      <c r="CB390" s="91"/>
      <c r="CC390" s="91"/>
      <c r="CD390" s="91"/>
      <c r="CE390" s="91"/>
      <c r="CF390" s="91"/>
      <c r="CG390" s="91"/>
      <c r="CH390" s="91"/>
      <c r="CI390" s="91"/>
      <c r="CJ390" s="91"/>
      <c r="CK390" s="91"/>
      <c r="CL390" s="91"/>
      <c r="CM390" s="91"/>
      <c r="CN390" s="91"/>
    </row>
    <row r="391" spans="2:92" ht="15.75" thickBot="1">
      <c r="B391" s="767" t="s">
        <v>425</v>
      </c>
      <c r="C391" s="2495"/>
      <c r="D391" s="2306">
        <f>SUM(D385:D390)</f>
        <v>600</v>
      </c>
      <c r="E391" s="281" t="s">
        <v>82</v>
      </c>
      <c r="F391" s="2288">
        <v>5</v>
      </c>
      <c r="I391" s="50"/>
      <c r="J391" s="68"/>
      <c r="K391" s="50"/>
      <c r="L391" s="68"/>
      <c r="M391" s="129"/>
      <c r="N391" s="91"/>
      <c r="O391" s="114"/>
      <c r="P391" s="1448"/>
      <c r="Q391" s="663"/>
      <c r="R391" s="91"/>
      <c r="S391" s="1445"/>
      <c r="T391" s="164"/>
      <c r="U391" s="665"/>
      <c r="V391" s="91"/>
      <c r="W391" s="114"/>
      <c r="X391" s="1456"/>
      <c r="Y391" s="1457"/>
      <c r="Z391" s="91"/>
      <c r="AA391" s="91"/>
      <c r="AB391" s="1445"/>
      <c r="AC391" s="91"/>
      <c r="AD391" s="639"/>
      <c r="AE391" s="91"/>
      <c r="AF391" s="114"/>
      <c r="AG391" s="663"/>
      <c r="AH391" s="87"/>
      <c r="AI391" s="663"/>
      <c r="AJ391" s="97"/>
      <c r="AK391" s="98"/>
      <c r="AL391" s="301"/>
      <c r="AM391" s="164"/>
      <c r="AN391" s="301"/>
      <c r="AO391" s="91"/>
      <c r="AP391" s="91"/>
      <c r="AQ391" s="91"/>
      <c r="AR391" s="91"/>
      <c r="AS391" s="91"/>
      <c r="AT391" s="91"/>
      <c r="AU391" s="91"/>
      <c r="AV391" s="91"/>
      <c r="AW391" s="91"/>
      <c r="AX391" s="91"/>
      <c r="AY391" s="91"/>
      <c r="AZ391" s="91"/>
      <c r="BA391" s="91"/>
      <c r="BB391" s="91"/>
      <c r="BC391" s="91"/>
      <c r="BD391" s="91"/>
      <c r="BE391" s="91"/>
      <c r="BF391" s="91"/>
      <c r="BG391" s="91"/>
      <c r="BH391" s="91"/>
      <c r="BI391" s="91"/>
      <c r="BJ391" s="91"/>
      <c r="BK391" s="91"/>
      <c r="BL391" s="91"/>
      <c r="BM391" s="91"/>
      <c r="BN391" s="91"/>
      <c r="BO391" s="91"/>
      <c r="BP391" s="91"/>
      <c r="BQ391" s="91"/>
      <c r="BR391" s="91"/>
      <c r="BS391" s="91"/>
      <c r="BT391" s="91"/>
      <c r="BU391" s="91"/>
      <c r="BV391" s="91"/>
      <c r="BW391" s="91"/>
      <c r="BX391" s="91"/>
      <c r="BY391" s="91"/>
      <c r="BZ391" s="91"/>
      <c r="CA391" s="91"/>
      <c r="CB391" s="91"/>
      <c r="CC391" s="91"/>
      <c r="CD391" s="91"/>
      <c r="CE391" s="91"/>
      <c r="CF391" s="91"/>
      <c r="CG391" s="91"/>
      <c r="CH391" s="91"/>
      <c r="CI391" s="91"/>
      <c r="CJ391" s="91"/>
      <c r="CK391" s="91"/>
      <c r="CL391" s="91"/>
      <c r="CM391" s="91"/>
      <c r="CN391" s="91"/>
    </row>
    <row r="392" spans="2:92" ht="16.5" thickBot="1">
      <c r="B392" s="2130"/>
      <c r="C392" s="2131" t="s">
        <v>152</v>
      </c>
      <c r="D392" s="2123"/>
      <c r="E392" s="2546" t="s">
        <v>612</v>
      </c>
      <c r="F392" s="2326"/>
      <c r="G392" s="2547" t="s">
        <v>300</v>
      </c>
      <c r="H392" s="2302"/>
      <c r="I392" s="656" t="s">
        <v>422</v>
      </c>
      <c r="J392" s="38"/>
      <c r="K392" s="2548" t="s">
        <v>421</v>
      </c>
      <c r="L392" s="2478"/>
      <c r="M392" s="129"/>
      <c r="N392" s="91"/>
      <c r="O392" s="114"/>
      <c r="P392" s="558"/>
      <c r="Q392" s="663"/>
      <c r="R392" s="91"/>
      <c r="S392" s="1445"/>
      <c r="T392" s="164"/>
      <c r="U392" s="662"/>
      <c r="V392" s="91"/>
      <c r="W392" s="92"/>
      <c r="X392" s="176"/>
      <c r="Y392" s="220"/>
      <c r="Z392" s="91"/>
      <c r="AA392" s="91"/>
      <c r="AB392" s="1445"/>
      <c r="AC392" s="1452"/>
      <c r="AD392" s="114"/>
      <c r="AE392" s="666"/>
      <c r="AF392" s="114"/>
      <c r="AG392" s="91"/>
      <c r="AH392" s="87"/>
      <c r="AI392" s="663"/>
      <c r="AJ392" s="87"/>
      <c r="AK392" s="176"/>
      <c r="AL392" s="220"/>
      <c r="AM392" s="1448"/>
      <c r="AN392" s="301"/>
      <c r="AO392" s="91"/>
      <c r="AP392" s="91"/>
      <c r="AQ392" s="91"/>
      <c r="AR392" s="91"/>
      <c r="AS392" s="91"/>
      <c r="AT392" s="91"/>
      <c r="AU392" s="91"/>
      <c r="AV392" s="91"/>
      <c r="AW392" s="91"/>
      <c r="AX392" s="91"/>
      <c r="AY392" s="91"/>
      <c r="AZ392" s="91"/>
      <c r="BA392" s="91"/>
      <c r="BB392" s="91"/>
      <c r="BC392" s="91"/>
      <c r="BD392" s="91"/>
      <c r="BE392" s="91"/>
      <c r="BF392" s="91"/>
      <c r="BG392" s="91"/>
      <c r="BH392" s="91"/>
      <c r="BI392" s="91"/>
      <c r="BJ392" s="91"/>
      <c r="BK392" s="91"/>
      <c r="BL392" s="91"/>
      <c r="BM392" s="91"/>
      <c r="BN392" s="91"/>
      <c r="BO392" s="91"/>
      <c r="BP392" s="91"/>
      <c r="BQ392" s="91"/>
      <c r="BR392" s="91"/>
      <c r="BS392" s="91"/>
      <c r="BT392" s="91"/>
      <c r="BU392" s="91"/>
      <c r="BV392" s="91"/>
      <c r="BW392" s="91"/>
      <c r="BX392" s="91"/>
      <c r="BY392" s="91"/>
      <c r="BZ392" s="91"/>
      <c r="CA392" s="91"/>
      <c r="CB392" s="91"/>
      <c r="CC392" s="91"/>
      <c r="CD392" s="91"/>
      <c r="CE392" s="91"/>
      <c r="CF392" s="91"/>
      <c r="CG392" s="91"/>
      <c r="CH392" s="91"/>
      <c r="CI392" s="91"/>
      <c r="CJ392" s="91"/>
      <c r="CK392" s="91"/>
      <c r="CL392" s="91"/>
      <c r="CM392" s="91"/>
      <c r="CN392" s="91"/>
    </row>
    <row r="393" spans="2:92" ht="16.5" thickBot="1">
      <c r="B393" s="1964" t="s">
        <v>400</v>
      </c>
      <c r="C393" s="1814" t="s">
        <v>399</v>
      </c>
      <c r="D393" s="1830">
        <v>70</v>
      </c>
      <c r="E393" s="2549" t="s">
        <v>613</v>
      </c>
      <c r="F393" s="2539"/>
      <c r="G393" s="789" t="s">
        <v>118</v>
      </c>
      <c r="H393" s="2296" t="s">
        <v>119</v>
      </c>
      <c r="I393" s="169" t="s">
        <v>118</v>
      </c>
      <c r="J393" s="2296" t="s">
        <v>119</v>
      </c>
      <c r="K393" s="169" t="s">
        <v>118</v>
      </c>
      <c r="L393" s="2296" t="s">
        <v>119</v>
      </c>
      <c r="M393" s="127"/>
      <c r="N393" s="91"/>
      <c r="O393" s="114"/>
      <c r="P393" s="558"/>
      <c r="Q393" s="666"/>
      <c r="R393" s="91"/>
      <c r="S393" s="1445"/>
      <c r="T393" s="164"/>
      <c r="U393" s="662"/>
      <c r="V393" s="91"/>
      <c r="W393" s="1444"/>
      <c r="X393" s="1444"/>
      <c r="Y393" s="1439"/>
      <c r="Z393" s="91"/>
      <c r="AA393" s="91"/>
      <c r="AB393" s="1445"/>
      <c r="AC393" s="662"/>
      <c r="AD393" s="114"/>
      <c r="AE393" s="663"/>
      <c r="AF393" s="114"/>
      <c r="AG393" s="663"/>
      <c r="AH393" s="87"/>
      <c r="AI393" s="663"/>
      <c r="AJ393" s="87"/>
      <c r="AK393" s="176"/>
      <c r="AL393" s="220"/>
      <c r="AM393" s="164"/>
      <c r="AN393" s="301"/>
      <c r="AO393" s="91"/>
      <c r="AP393" s="91"/>
      <c r="AQ393" s="91"/>
      <c r="AR393" s="91"/>
      <c r="AS393" s="91"/>
      <c r="AT393" s="91"/>
      <c r="AU393" s="91"/>
      <c r="AV393" s="91"/>
      <c r="AW393" s="91"/>
      <c r="AX393" s="91"/>
      <c r="AY393" s="91"/>
      <c r="AZ393" s="91"/>
      <c r="BA393" s="91"/>
      <c r="BB393" s="91"/>
      <c r="BC393" s="91"/>
      <c r="BD393" s="91"/>
      <c r="BE393" s="91"/>
      <c r="BF393" s="91"/>
      <c r="BG393" s="91"/>
      <c r="BH393" s="91"/>
      <c r="BI393" s="91"/>
      <c r="BJ393" s="91"/>
      <c r="BK393" s="91"/>
      <c r="BL393" s="91"/>
      <c r="BM393" s="91"/>
      <c r="BN393" s="91"/>
      <c r="BO393" s="91"/>
      <c r="BP393" s="91"/>
      <c r="BQ393" s="91"/>
      <c r="BR393" s="91"/>
      <c r="BS393" s="91"/>
      <c r="BT393" s="91"/>
      <c r="BU393" s="91"/>
      <c r="BV393" s="91"/>
      <c r="BW393" s="91"/>
      <c r="BX393" s="91"/>
      <c r="BY393" s="91"/>
      <c r="BZ393" s="91"/>
      <c r="CA393" s="91"/>
      <c r="CB393" s="91"/>
      <c r="CC393" s="91"/>
      <c r="CD393" s="91"/>
      <c r="CE393" s="91"/>
      <c r="CF393" s="91"/>
      <c r="CG393" s="91"/>
      <c r="CH393" s="91"/>
      <c r="CI393" s="91"/>
      <c r="CJ393" s="91"/>
      <c r="CK393" s="91"/>
      <c r="CL393" s="91"/>
      <c r="CM393" s="91"/>
      <c r="CN393" s="91"/>
    </row>
    <row r="394" spans="2:92" ht="16.5" thickBot="1">
      <c r="B394" s="1993" t="s">
        <v>653</v>
      </c>
      <c r="C394" s="2235" t="s">
        <v>612</v>
      </c>
      <c r="D394" s="2177">
        <v>250</v>
      </c>
      <c r="E394" s="788" t="s">
        <v>118</v>
      </c>
      <c r="F394" s="2157" t="s">
        <v>119</v>
      </c>
      <c r="G394" s="1835" t="s">
        <v>88</v>
      </c>
      <c r="H394" s="2550">
        <v>56</v>
      </c>
      <c r="I394" s="224" t="s">
        <v>53</v>
      </c>
      <c r="J394" s="2339">
        <v>54.04</v>
      </c>
      <c r="K394" s="2479" t="s">
        <v>708</v>
      </c>
      <c r="L394" s="2330"/>
      <c r="M394" s="129"/>
      <c r="N394" s="91"/>
      <c r="O394" s="114"/>
      <c r="P394" s="1448"/>
      <c r="Q394" s="666"/>
      <c r="R394" s="91"/>
      <c r="S394" s="114"/>
      <c r="T394" s="164"/>
      <c r="U394" s="314"/>
      <c r="V394" s="91"/>
      <c r="W394" s="114"/>
      <c r="X394" s="106"/>
      <c r="Y394" s="91"/>
      <c r="Z394" s="91"/>
      <c r="AA394" s="91"/>
      <c r="AB394" s="1445"/>
      <c r="AC394" s="662"/>
      <c r="AD394" s="114"/>
      <c r="AE394" s="663"/>
      <c r="AF394" s="114"/>
      <c r="AG394" s="91"/>
      <c r="AH394" s="87"/>
      <c r="AI394" s="663"/>
      <c r="AJ394" s="92"/>
      <c r="AK394" s="176"/>
      <c r="AL394" s="220"/>
      <c r="AM394" s="164"/>
      <c r="AN394" s="301"/>
      <c r="AO394" s="91"/>
      <c r="AP394" s="91"/>
      <c r="AQ394" s="91"/>
      <c r="AR394" s="91"/>
      <c r="AS394" s="91"/>
      <c r="AT394" s="91"/>
      <c r="AU394" s="91"/>
      <c r="AV394" s="91"/>
      <c r="AW394" s="91"/>
      <c r="AX394" s="91"/>
      <c r="AY394" s="91"/>
      <c r="AZ394" s="91"/>
      <c r="BA394" s="91"/>
      <c r="BB394" s="91"/>
      <c r="BC394" s="91"/>
      <c r="BD394" s="91"/>
      <c r="BE394" s="91"/>
      <c r="BF394" s="91"/>
      <c r="BG394" s="91"/>
      <c r="BH394" s="91"/>
      <c r="BI394" s="91"/>
      <c r="BJ394" s="91"/>
      <c r="BK394" s="91"/>
      <c r="BL394" s="91"/>
      <c r="BM394" s="91"/>
      <c r="BN394" s="91"/>
      <c r="BO394" s="91"/>
      <c r="BP394" s="91"/>
      <c r="BQ394" s="91"/>
      <c r="BR394" s="91"/>
      <c r="BS394" s="91"/>
      <c r="BT394" s="91"/>
      <c r="BU394" s="91"/>
      <c r="BV394" s="91"/>
      <c r="BW394" s="91"/>
      <c r="BX394" s="91"/>
      <c r="BY394" s="91"/>
      <c r="BZ394" s="91"/>
      <c r="CA394" s="91"/>
      <c r="CB394" s="91"/>
      <c r="CC394" s="91"/>
      <c r="CD394" s="91"/>
      <c r="CE394" s="91"/>
      <c r="CF394" s="91"/>
      <c r="CG394" s="91"/>
      <c r="CH394" s="91"/>
      <c r="CI394" s="91"/>
      <c r="CJ394" s="91"/>
      <c r="CK394" s="91"/>
      <c r="CL394" s="91"/>
      <c r="CM394" s="91"/>
      <c r="CN394" s="91"/>
    </row>
    <row r="395" spans="2:92" ht="15.75">
      <c r="B395" s="2240"/>
      <c r="C395" s="2235" t="s">
        <v>613</v>
      </c>
      <c r="D395" s="2160"/>
      <c r="E395" s="78" t="s">
        <v>76</v>
      </c>
      <c r="F395" s="2141">
        <v>40</v>
      </c>
      <c r="G395" s="1803" t="s">
        <v>415</v>
      </c>
      <c r="H395" s="2150">
        <v>24</v>
      </c>
      <c r="I395" s="2480" t="s">
        <v>74</v>
      </c>
      <c r="J395" s="2341">
        <v>40.880000000000003</v>
      </c>
      <c r="K395" s="2481" t="s">
        <v>99</v>
      </c>
      <c r="L395" s="1870">
        <v>4</v>
      </c>
      <c r="M395" s="129"/>
      <c r="N395" s="91"/>
      <c r="O395" s="114"/>
      <c r="P395" s="164"/>
      <c r="Q395" s="663"/>
      <c r="R395" s="91"/>
      <c r="S395" s="91"/>
      <c r="T395" s="91"/>
      <c r="U395" s="91"/>
      <c r="V395" s="91"/>
      <c r="W395" s="87"/>
      <c r="X395" s="1448"/>
      <c r="Y395" s="666"/>
      <c r="Z395" s="91"/>
      <c r="AA395" s="91"/>
      <c r="AB395" s="1459"/>
      <c r="AC395" s="663"/>
      <c r="AD395" s="114"/>
      <c r="AE395" s="91"/>
      <c r="AF395" s="114"/>
      <c r="AG395" s="663"/>
      <c r="AH395" s="87"/>
      <c r="AI395" s="663"/>
      <c r="AJ395" s="87"/>
      <c r="AK395" s="176"/>
      <c r="AL395" s="220"/>
      <c r="AM395" s="164"/>
      <c r="AN395" s="301"/>
      <c r="AO395" s="91"/>
      <c r="AP395" s="91"/>
      <c r="AQ395" s="91"/>
      <c r="AR395" s="91"/>
      <c r="AS395" s="91"/>
      <c r="AT395" s="91"/>
      <c r="AU395" s="91"/>
      <c r="AV395" s="91"/>
      <c r="AW395" s="91"/>
      <c r="AX395" s="91"/>
      <c r="AY395" s="91"/>
      <c r="AZ395" s="91"/>
      <c r="BA395" s="91"/>
      <c r="BB395" s="91"/>
      <c r="BC395" s="91"/>
      <c r="BD395" s="91"/>
      <c r="BE395" s="91"/>
      <c r="BF395" s="91"/>
      <c r="BG395" s="91"/>
      <c r="BH395" s="91"/>
      <c r="BI395" s="91"/>
      <c r="BJ395" s="91"/>
      <c r="BK395" s="91"/>
      <c r="BL395" s="91"/>
      <c r="BM395" s="91"/>
      <c r="BN395" s="91"/>
      <c r="BO395" s="91"/>
      <c r="BP395" s="91"/>
      <c r="BQ395" s="91"/>
      <c r="BR395" s="91"/>
      <c r="BS395" s="91"/>
      <c r="BT395" s="91"/>
      <c r="BU395" s="91"/>
      <c r="BV395" s="91"/>
      <c r="BW395" s="91"/>
      <c r="BX395" s="91"/>
      <c r="BY395" s="91"/>
      <c r="BZ395" s="91"/>
      <c r="CA395" s="91"/>
      <c r="CB395" s="91"/>
      <c r="CC395" s="91"/>
      <c r="CD395" s="91"/>
      <c r="CE395" s="91"/>
      <c r="CF395" s="91"/>
      <c r="CG395" s="91"/>
      <c r="CH395" s="91"/>
      <c r="CI395" s="91"/>
      <c r="CJ395" s="91"/>
      <c r="CK395" s="91"/>
      <c r="CL395" s="91"/>
      <c r="CM395" s="91"/>
      <c r="CN395" s="91"/>
    </row>
    <row r="396" spans="2:92" ht="15.75">
      <c r="B396" s="2551" t="s">
        <v>416</v>
      </c>
      <c r="C396" s="1990" t="s">
        <v>300</v>
      </c>
      <c r="D396" s="2552">
        <v>100</v>
      </c>
      <c r="E396" s="1803" t="s">
        <v>116</v>
      </c>
      <c r="F396" s="2224">
        <v>25</v>
      </c>
      <c r="G396" s="1803" t="s">
        <v>79</v>
      </c>
      <c r="H396" s="2150">
        <v>16.2</v>
      </c>
      <c r="I396" s="1803" t="s">
        <v>192</v>
      </c>
      <c r="J396" s="2346">
        <v>29.95</v>
      </c>
      <c r="K396" s="1814" t="s">
        <v>81</v>
      </c>
      <c r="L396" s="1870">
        <v>18.5</v>
      </c>
      <c r="M396" s="129"/>
      <c r="N396" s="91"/>
      <c r="O396" s="114"/>
      <c r="P396" s="164"/>
      <c r="Q396" s="663"/>
      <c r="R396" s="91"/>
      <c r="S396" s="91"/>
      <c r="T396" s="91"/>
      <c r="U396" s="91"/>
      <c r="V396" s="91"/>
      <c r="W396" s="87"/>
      <c r="X396" s="164"/>
      <c r="Y396" s="663"/>
      <c r="Z396" s="91"/>
      <c r="AA396" s="1444"/>
      <c r="AB396" s="114"/>
      <c r="AC396" s="662"/>
      <c r="AD396" s="91"/>
      <c r="AE396" s="663"/>
      <c r="AF396" s="114"/>
      <c r="AG396" s="91"/>
      <c r="AH396" s="87"/>
      <c r="AI396" s="666"/>
      <c r="AJ396" s="92"/>
      <c r="AK396" s="176"/>
      <c r="AL396" s="220"/>
      <c r="AM396" s="164"/>
      <c r="AN396" s="301"/>
      <c r="AO396" s="91"/>
      <c r="AP396" s="91"/>
      <c r="AQ396" s="91"/>
      <c r="AR396" s="91"/>
      <c r="AS396" s="91"/>
      <c r="AT396" s="91"/>
      <c r="AU396" s="91"/>
      <c r="AV396" s="91"/>
      <c r="AW396" s="91"/>
      <c r="AX396" s="91"/>
      <c r="AY396" s="91"/>
      <c r="AZ396" s="91"/>
      <c r="BA396" s="91"/>
      <c r="BB396" s="91"/>
      <c r="BC396" s="91"/>
      <c r="BD396" s="91"/>
      <c r="BE396" s="91"/>
      <c r="BF396" s="91"/>
      <c r="BG396" s="91"/>
      <c r="BH396" s="91"/>
      <c r="BI396" s="91"/>
      <c r="BJ396" s="91"/>
      <c r="BK396" s="91"/>
      <c r="BL396" s="91"/>
      <c r="BM396" s="91"/>
      <c r="BN396" s="91"/>
      <c r="BO396" s="91"/>
      <c r="BP396" s="91"/>
      <c r="BQ396" s="91"/>
      <c r="BR396" s="91"/>
      <c r="BS396" s="91"/>
      <c r="BT396" s="91"/>
      <c r="BU396" s="91"/>
      <c r="BV396" s="91"/>
      <c r="BW396" s="91"/>
      <c r="BX396" s="91"/>
      <c r="BY396" s="91"/>
      <c r="BZ396" s="91"/>
      <c r="CA396" s="91"/>
      <c r="CB396" s="91"/>
      <c r="CC396" s="91"/>
      <c r="CD396" s="91"/>
      <c r="CE396" s="91"/>
      <c r="CF396" s="91"/>
      <c r="CG396" s="91"/>
      <c r="CH396" s="91"/>
      <c r="CI396" s="91"/>
      <c r="CJ396" s="91"/>
      <c r="CK396" s="91"/>
      <c r="CL396" s="91"/>
      <c r="CM396" s="91"/>
      <c r="CN396" s="91"/>
    </row>
    <row r="397" spans="2:92" ht="15.75">
      <c r="B397" s="2241" t="s">
        <v>423</v>
      </c>
      <c r="C397" s="1984" t="s">
        <v>422</v>
      </c>
      <c r="D397" s="198">
        <v>180</v>
      </c>
      <c r="E397" s="1803" t="s">
        <v>53</v>
      </c>
      <c r="F397" s="2224">
        <v>16</v>
      </c>
      <c r="G397" s="1803" t="s">
        <v>290</v>
      </c>
      <c r="H397" s="2150">
        <v>10</v>
      </c>
      <c r="I397" s="1803" t="s">
        <v>424</v>
      </c>
      <c r="J397" s="2346">
        <v>17.55</v>
      </c>
      <c r="K397" s="1814" t="s">
        <v>107</v>
      </c>
      <c r="L397" s="1870">
        <v>5.3920000000000003</v>
      </c>
      <c r="M397" s="91"/>
      <c r="N397" s="91"/>
      <c r="O397" s="114"/>
      <c r="P397" s="672"/>
      <c r="Q397" s="663"/>
      <c r="R397" s="91"/>
      <c r="S397" s="91"/>
      <c r="T397" s="91"/>
      <c r="U397" s="91"/>
      <c r="V397" s="91"/>
      <c r="W397" s="1475"/>
      <c r="X397" s="673"/>
      <c r="Y397" s="324"/>
      <c r="Z397" s="91"/>
      <c r="AA397" s="91"/>
      <c r="AB397" s="114"/>
      <c r="AC397" s="1483"/>
      <c r="AD397" s="91"/>
      <c r="AE397" s="663"/>
      <c r="AF397" s="87"/>
      <c r="AG397" s="91"/>
      <c r="AH397" s="116"/>
      <c r="AI397" s="666"/>
      <c r="AJ397" s="87"/>
      <c r="AK397" s="176"/>
      <c r="AL397" s="220"/>
      <c r="AM397" s="164"/>
      <c r="AN397" s="301"/>
      <c r="AO397" s="91"/>
      <c r="AP397" s="91"/>
      <c r="AQ397" s="91"/>
      <c r="AR397" s="91"/>
      <c r="AS397" s="91"/>
      <c r="AT397" s="91"/>
      <c r="AU397" s="91"/>
      <c r="AV397" s="91"/>
      <c r="AW397" s="91"/>
      <c r="AX397" s="91"/>
      <c r="AY397" s="91"/>
      <c r="AZ397" s="91"/>
      <c r="BA397" s="91"/>
      <c r="BB397" s="91"/>
      <c r="BC397" s="91"/>
      <c r="BD397" s="91"/>
      <c r="BE397" s="91"/>
      <c r="BF397" s="91"/>
      <c r="BG397" s="91"/>
      <c r="BH397" s="91"/>
      <c r="BI397" s="91"/>
      <c r="BJ397" s="91"/>
      <c r="BK397" s="91"/>
      <c r="BL397" s="91"/>
      <c r="BM397" s="91"/>
      <c r="BN397" s="91"/>
      <c r="BO397" s="91"/>
      <c r="BP397" s="91"/>
      <c r="BQ397" s="91"/>
      <c r="BR397" s="91"/>
      <c r="BS397" s="91"/>
      <c r="BT397" s="91"/>
      <c r="BU397" s="91"/>
      <c r="BV397" s="91"/>
      <c r="BW397" s="91"/>
      <c r="BX397" s="91"/>
      <c r="BY397" s="91"/>
      <c r="BZ397" s="91"/>
      <c r="CA397" s="91"/>
      <c r="CB397" s="91"/>
      <c r="CC397" s="91"/>
      <c r="CD397" s="91"/>
      <c r="CE397" s="91"/>
      <c r="CF397" s="91"/>
      <c r="CG397" s="91"/>
      <c r="CH397" s="91"/>
      <c r="CI397" s="91"/>
      <c r="CJ397" s="91"/>
      <c r="CK397" s="91"/>
      <c r="CL397" s="91"/>
      <c r="CM397" s="91"/>
      <c r="CN397" s="91"/>
    </row>
    <row r="398" spans="2:92" ht="15.75">
      <c r="B398" s="2221"/>
      <c r="C398" s="319" t="s">
        <v>421</v>
      </c>
      <c r="D398" s="2244"/>
      <c r="E398" s="1803" t="s">
        <v>74</v>
      </c>
      <c r="F398" s="2224">
        <v>10</v>
      </c>
      <c r="G398" s="281" t="s">
        <v>85</v>
      </c>
      <c r="H398" s="2144">
        <v>10</v>
      </c>
      <c r="I398" s="1803" t="s">
        <v>116</v>
      </c>
      <c r="J398" s="2298">
        <v>36.287999999999997</v>
      </c>
      <c r="K398" s="2481" t="s">
        <v>80</v>
      </c>
      <c r="L398" s="2148">
        <v>4.05</v>
      </c>
      <c r="M398" s="91"/>
      <c r="N398" s="91"/>
      <c r="O398" s="91"/>
      <c r="P398" s="91"/>
      <c r="Q398" s="91"/>
      <c r="R398" s="91"/>
      <c r="S398" s="114"/>
      <c r="T398" s="786"/>
      <c r="U398" s="673"/>
      <c r="V398" s="91"/>
      <c r="W398" s="89"/>
      <c r="X398" s="176"/>
      <c r="Y398" s="220"/>
      <c r="Z398" s="91"/>
      <c r="AA398" s="91"/>
      <c r="AB398" s="91"/>
      <c r="AC398" s="663"/>
      <c r="AD398" s="91"/>
      <c r="AE398" s="663"/>
      <c r="AF398" s="102"/>
      <c r="AG398" s="91"/>
      <c r="AH398" s="87"/>
      <c r="AI398" s="663"/>
      <c r="AJ398" s="89"/>
      <c r="AK398" s="176"/>
      <c r="AL398" s="220"/>
      <c r="AM398" s="164"/>
      <c r="AN398" s="301"/>
      <c r="AO398" s="91"/>
      <c r="AP398" s="91"/>
      <c r="AQ398" s="91"/>
      <c r="AR398" s="91"/>
      <c r="AS398" s="91"/>
      <c r="AT398" s="91"/>
      <c r="AU398" s="91"/>
      <c r="AV398" s="91"/>
      <c r="AW398" s="91"/>
      <c r="AX398" s="91"/>
      <c r="AY398" s="91"/>
      <c r="AZ398" s="91"/>
      <c r="BA398" s="91"/>
      <c r="BB398" s="91"/>
      <c r="BC398" s="91"/>
      <c r="BD398" s="91"/>
      <c r="BE398" s="91"/>
      <c r="BF398" s="91"/>
      <c r="BG398" s="91"/>
      <c r="BH398" s="91"/>
      <c r="BI398" s="91"/>
      <c r="BJ398" s="91"/>
      <c r="BK398" s="91"/>
      <c r="BL398" s="91"/>
      <c r="BM398" s="91"/>
      <c r="BN398" s="91"/>
      <c r="BO398" s="91"/>
      <c r="BP398" s="91"/>
      <c r="BQ398" s="91"/>
      <c r="BR398" s="91"/>
      <c r="BS398" s="91"/>
      <c r="BT398" s="91"/>
      <c r="BU398" s="91"/>
      <c r="BV398" s="91"/>
      <c r="BW398" s="91"/>
      <c r="BX398" s="91"/>
      <c r="BY398" s="91"/>
      <c r="BZ398" s="91"/>
      <c r="CA398" s="91"/>
      <c r="CB398" s="91"/>
      <c r="CC398" s="91"/>
      <c r="CD398" s="91"/>
      <c r="CE398" s="91"/>
      <c r="CF398" s="91"/>
      <c r="CG398" s="91"/>
      <c r="CH398" s="91"/>
      <c r="CI398" s="91"/>
      <c r="CJ398" s="91"/>
      <c r="CK398" s="91"/>
      <c r="CL398" s="91"/>
      <c r="CM398" s="91"/>
      <c r="CN398" s="91"/>
    </row>
    <row r="399" spans="2:92" ht="15.75">
      <c r="B399" s="2221" t="s">
        <v>548</v>
      </c>
      <c r="C399" s="2235" t="s">
        <v>190</v>
      </c>
      <c r="D399" s="1809">
        <v>200</v>
      </c>
      <c r="E399" s="1803" t="s">
        <v>290</v>
      </c>
      <c r="F399" s="2224">
        <v>10</v>
      </c>
      <c r="G399" s="1803" t="s">
        <v>81</v>
      </c>
      <c r="H399" s="1870">
        <v>8</v>
      </c>
      <c r="I399" s="1803" t="s">
        <v>83</v>
      </c>
      <c r="J399" s="2341">
        <v>7.78</v>
      </c>
      <c r="K399" s="2481" t="s">
        <v>82</v>
      </c>
      <c r="L399" s="1870">
        <v>31.5</v>
      </c>
      <c r="M399" s="91"/>
      <c r="N399" s="91"/>
      <c r="O399" s="114"/>
      <c r="P399" s="558"/>
      <c r="Q399" s="663"/>
      <c r="R399" s="91"/>
      <c r="S399" s="114"/>
      <c r="T399" s="672"/>
      <c r="U399" s="673"/>
      <c r="V399" s="91"/>
      <c r="W399" s="236"/>
      <c r="X399" s="91"/>
      <c r="Y399" s="220"/>
      <c r="Z399" s="91"/>
      <c r="AA399" s="91"/>
      <c r="AB399" s="91"/>
      <c r="AC399" s="663"/>
      <c r="AD399" s="91"/>
      <c r="AE399" s="663"/>
      <c r="AF399" s="87"/>
      <c r="AG399" s="91"/>
      <c r="AH399" s="91"/>
      <c r="AI399" s="663"/>
      <c r="AJ399" s="89"/>
      <c r="AK399" s="176"/>
      <c r="AL399" s="220"/>
      <c r="AM399" s="164"/>
      <c r="AN399" s="301"/>
      <c r="AO399" s="91"/>
      <c r="AP399" s="91"/>
      <c r="AQ399" s="91"/>
      <c r="AR399" s="91"/>
      <c r="AS399" s="91"/>
      <c r="AT399" s="91"/>
      <c r="AU399" s="91"/>
      <c r="AV399" s="91"/>
      <c r="AW399" s="91"/>
      <c r="AX399" s="91"/>
      <c r="AY399" s="91"/>
      <c r="AZ399" s="91"/>
      <c r="BA399" s="91"/>
      <c r="BB399" s="91"/>
      <c r="BC399" s="91"/>
      <c r="BD399" s="91"/>
      <c r="BE399" s="91"/>
      <c r="BF399" s="91"/>
      <c r="BG399" s="91"/>
      <c r="BH399" s="91"/>
      <c r="BI399" s="91"/>
      <c r="BJ399" s="91"/>
      <c r="BK399" s="91"/>
      <c r="BL399" s="91"/>
      <c r="BM399" s="91"/>
      <c r="BN399" s="91"/>
      <c r="BO399" s="91"/>
      <c r="BP399" s="91"/>
      <c r="BQ399" s="91"/>
      <c r="BR399" s="91"/>
      <c r="BS399" s="91"/>
      <c r="BT399" s="91"/>
      <c r="BU399" s="91"/>
      <c r="BV399" s="91"/>
      <c r="BW399" s="91"/>
      <c r="BX399" s="91"/>
      <c r="BY399" s="91"/>
      <c r="BZ399" s="91"/>
      <c r="CA399" s="91"/>
      <c r="CB399" s="91"/>
      <c r="CC399" s="91"/>
      <c r="CD399" s="91"/>
      <c r="CE399" s="91"/>
      <c r="CF399" s="91"/>
      <c r="CG399" s="91"/>
      <c r="CH399" s="91"/>
      <c r="CI399" s="91"/>
      <c r="CJ399" s="91"/>
      <c r="CK399" s="91"/>
      <c r="CL399" s="91"/>
      <c r="CM399" s="91"/>
      <c r="CN399" s="91"/>
    </row>
    <row r="400" spans="2:92" ht="15.75">
      <c r="B400" s="2553" t="s">
        <v>8</v>
      </c>
      <c r="C400" s="1990" t="s">
        <v>9</v>
      </c>
      <c r="D400" s="1809">
        <v>60</v>
      </c>
      <c r="E400" s="281" t="s">
        <v>83</v>
      </c>
      <c r="F400" s="2285">
        <v>5</v>
      </c>
      <c r="G400" s="1803" t="s">
        <v>294</v>
      </c>
      <c r="H400" s="1870">
        <v>2</v>
      </c>
      <c r="I400" s="2480" t="s">
        <v>63</v>
      </c>
      <c r="J400" s="2341">
        <v>0.4</v>
      </c>
      <c r="K400" s="2481" t="s">
        <v>63</v>
      </c>
      <c r="L400" s="1870">
        <v>0.54</v>
      </c>
      <c r="M400" s="91"/>
      <c r="N400" s="91"/>
      <c r="O400" s="324"/>
      <c r="P400" s="91"/>
      <c r="Q400" s="91"/>
      <c r="R400" s="91"/>
      <c r="S400" s="1459"/>
      <c r="T400" s="674"/>
      <c r="U400" s="787"/>
      <c r="V400" s="91"/>
      <c r="W400" s="89"/>
      <c r="X400" s="176"/>
      <c r="Y400" s="220"/>
      <c r="Z400" s="91"/>
      <c r="AA400" s="91"/>
      <c r="AB400" s="1519"/>
      <c r="AC400" s="663"/>
      <c r="AD400" s="91"/>
      <c r="AE400" s="663"/>
      <c r="AF400" s="87"/>
      <c r="AG400" s="91"/>
      <c r="AH400" s="91"/>
      <c r="AI400" s="663"/>
      <c r="AJ400" s="89"/>
      <c r="AK400" s="176"/>
      <c r="AL400" s="220"/>
      <c r="AM400" s="164"/>
      <c r="AN400" s="301"/>
      <c r="AO400" s="91"/>
      <c r="AP400" s="91"/>
      <c r="AQ400" s="91"/>
      <c r="AR400" s="91"/>
      <c r="AS400" s="91"/>
      <c r="AT400" s="91"/>
      <c r="AU400" s="91"/>
      <c r="AV400" s="91"/>
      <c r="AW400" s="91"/>
      <c r="AX400" s="91"/>
      <c r="AY400" s="91"/>
      <c r="AZ400" s="91"/>
      <c r="BA400" s="91"/>
      <c r="BB400" s="91"/>
      <c r="BC400" s="91"/>
      <c r="BD400" s="91"/>
      <c r="BE400" s="91"/>
      <c r="BF400" s="91"/>
      <c r="BG400" s="91"/>
      <c r="BH400" s="91"/>
      <c r="BI400" s="91"/>
      <c r="BJ400" s="91"/>
      <c r="BK400" s="91"/>
      <c r="BL400" s="91"/>
      <c r="BM400" s="91"/>
      <c r="BN400" s="91"/>
      <c r="BO400" s="91"/>
      <c r="BP400" s="91"/>
      <c r="BQ400" s="91"/>
      <c r="BR400" s="91"/>
      <c r="BS400" s="91"/>
      <c r="BT400" s="91"/>
      <c r="BU400" s="91"/>
      <c r="BV400" s="91"/>
      <c r="BW400" s="91"/>
      <c r="BX400" s="91"/>
      <c r="BY400" s="91"/>
      <c r="BZ400" s="91"/>
      <c r="CA400" s="91"/>
      <c r="CB400" s="91"/>
      <c r="CC400" s="91"/>
      <c r="CD400" s="91"/>
      <c r="CE400" s="91"/>
      <c r="CF400" s="91"/>
      <c r="CG400" s="91"/>
      <c r="CH400" s="91"/>
      <c r="CI400" s="91"/>
      <c r="CJ400" s="91"/>
      <c r="CK400" s="91"/>
      <c r="CL400" s="91"/>
      <c r="CM400" s="91"/>
      <c r="CN400" s="91"/>
    </row>
    <row r="401" spans="2:92" ht="15.75">
      <c r="B401" s="2554" t="s">
        <v>8</v>
      </c>
      <c r="C401" s="1814" t="s">
        <v>395</v>
      </c>
      <c r="D401" s="2393">
        <v>70</v>
      </c>
      <c r="E401" s="1803" t="s">
        <v>107</v>
      </c>
      <c r="F401" s="2224">
        <v>7.5</v>
      </c>
      <c r="G401" s="281" t="s">
        <v>75</v>
      </c>
      <c r="H401" s="2288">
        <v>4</v>
      </c>
      <c r="I401" s="55"/>
      <c r="K401" s="2257" t="s">
        <v>87</v>
      </c>
      <c r="L401" s="2288">
        <v>1E-3</v>
      </c>
      <c r="M401" s="91"/>
      <c r="N401" s="91"/>
      <c r="O401" s="91"/>
      <c r="P401" s="91"/>
      <c r="Q401" s="91"/>
      <c r="R401" s="91"/>
      <c r="S401" s="91"/>
      <c r="T401" s="91"/>
      <c r="U401" s="91"/>
      <c r="V401" s="91"/>
      <c r="W401" s="89"/>
      <c r="X401" s="176"/>
      <c r="Y401" s="220"/>
      <c r="Z401" s="91"/>
      <c r="AA401" s="91"/>
      <c r="AB401" s="1506"/>
      <c r="AC401" s="663"/>
      <c r="AD401" s="91"/>
      <c r="AE401" s="663"/>
      <c r="AF401" s="91"/>
      <c r="AG401" s="663"/>
      <c r="AH401" s="91"/>
      <c r="AI401" s="663"/>
      <c r="AJ401" s="89"/>
      <c r="AK401" s="176"/>
      <c r="AL401" s="220"/>
      <c r="AM401" s="164"/>
      <c r="AN401" s="301"/>
      <c r="AO401" s="91"/>
      <c r="AP401" s="91"/>
      <c r="AQ401" s="91"/>
      <c r="AR401" s="91"/>
      <c r="AS401" s="91"/>
      <c r="AT401" s="91"/>
      <c r="AU401" s="91"/>
      <c r="AV401" s="91"/>
      <c r="AW401" s="91"/>
      <c r="AX401" s="91"/>
      <c r="AY401" s="91"/>
      <c r="AZ401" s="91"/>
      <c r="BA401" s="91"/>
      <c r="BB401" s="91"/>
      <c r="BC401" s="91"/>
      <c r="BD401" s="91"/>
      <c r="BE401" s="91"/>
      <c r="BF401" s="91"/>
      <c r="BG401" s="91"/>
      <c r="BH401" s="91"/>
      <c r="BI401" s="91"/>
      <c r="BJ401" s="91"/>
      <c r="BK401" s="91"/>
      <c r="BL401" s="91"/>
      <c r="BM401" s="91"/>
      <c r="BN401" s="91"/>
      <c r="BO401" s="91"/>
      <c r="BP401" s="91"/>
      <c r="BQ401" s="91"/>
      <c r="BR401" s="91"/>
      <c r="BS401" s="91"/>
      <c r="BT401" s="91"/>
      <c r="BU401" s="91"/>
      <c r="BV401" s="91"/>
      <c r="BW401" s="91"/>
      <c r="BX401" s="91"/>
      <c r="BY401" s="91"/>
      <c r="BZ401" s="91"/>
      <c r="CA401" s="91"/>
      <c r="CB401" s="91"/>
      <c r="CC401" s="91"/>
      <c r="CD401" s="91"/>
      <c r="CE401" s="91"/>
      <c r="CF401" s="91"/>
      <c r="CG401" s="91"/>
      <c r="CH401" s="91"/>
      <c r="CI401" s="91"/>
      <c r="CJ401" s="91"/>
      <c r="CK401" s="91"/>
      <c r="CL401" s="91"/>
      <c r="CM401" s="91"/>
      <c r="CN401" s="91"/>
    </row>
    <row r="402" spans="2:92" ht="15.75">
      <c r="B402" s="2240"/>
      <c r="C402" s="2423"/>
      <c r="D402" s="2160"/>
      <c r="E402" s="1803" t="s">
        <v>60</v>
      </c>
      <c r="F402" s="2224">
        <v>2.5</v>
      </c>
      <c r="G402" s="1803" t="s">
        <v>63</v>
      </c>
      <c r="H402" s="2148">
        <v>0.59799999999999998</v>
      </c>
      <c r="I402" s="55"/>
      <c r="K402" s="177"/>
      <c r="L402" s="158"/>
      <c r="M402" s="91"/>
      <c r="N402" s="91"/>
      <c r="O402" s="91"/>
      <c r="P402" s="91"/>
      <c r="Q402" s="91"/>
      <c r="R402" s="91"/>
      <c r="S402" s="324"/>
      <c r="T402" s="91"/>
      <c r="U402" s="91"/>
      <c r="V402" s="91"/>
      <c r="W402" s="91"/>
      <c r="X402" s="91"/>
      <c r="Y402" s="91"/>
      <c r="Z402" s="91"/>
      <c r="AA402" s="91"/>
      <c r="AB402" s="91"/>
      <c r="AC402" s="663"/>
      <c r="AD402" s="91"/>
      <c r="AE402" s="663"/>
      <c r="AF402" s="91"/>
      <c r="AG402" s="663"/>
      <c r="AH402" s="91"/>
      <c r="AI402" s="663"/>
      <c r="AJ402" s="89"/>
      <c r="AK402" s="176"/>
      <c r="AL402" s="220"/>
      <c r="AM402" s="164"/>
      <c r="AN402" s="301"/>
      <c r="AO402" s="91"/>
      <c r="AP402" s="91"/>
      <c r="AQ402" s="91"/>
      <c r="AR402" s="91"/>
      <c r="AS402" s="91"/>
      <c r="AT402" s="91"/>
      <c r="AU402" s="91"/>
      <c r="AV402" s="91"/>
      <c r="AW402" s="91"/>
      <c r="AX402" s="91"/>
      <c r="AY402" s="91"/>
      <c r="AZ402" s="91"/>
      <c r="BA402" s="91"/>
      <c r="BB402" s="91"/>
      <c r="BC402" s="91"/>
      <c r="BD402" s="91"/>
      <c r="BE402" s="91"/>
      <c r="BF402" s="91"/>
      <c r="BG402" s="91"/>
      <c r="BH402" s="91"/>
      <c r="BI402" s="91"/>
      <c r="BJ402" s="91"/>
      <c r="BK402" s="91"/>
      <c r="BL402" s="91"/>
      <c r="BM402" s="91"/>
      <c r="BN402" s="91"/>
      <c r="BO402" s="91"/>
      <c r="BP402" s="91"/>
      <c r="BQ402" s="91"/>
      <c r="BR402" s="91"/>
      <c r="BS402" s="91"/>
      <c r="BT402" s="91"/>
      <c r="BU402" s="91"/>
      <c r="BV402" s="91"/>
      <c r="BW402" s="91"/>
      <c r="BX402" s="91"/>
      <c r="BY402" s="91"/>
      <c r="BZ402" s="91"/>
      <c r="CA402" s="91"/>
      <c r="CB402" s="91"/>
      <c r="CC402" s="91"/>
      <c r="CD402" s="91"/>
      <c r="CE402" s="91"/>
      <c r="CF402" s="91"/>
      <c r="CG402" s="91"/>
      <c r="CH402" s="91"/>
      <c r="CI402" s="91"/>
      <c r="CJ402" s="91"/>
      <c r="CK402" s="91"/>
      <c r="CL402" s="91"/>
      <c r="CM402" s="91"/>
      <c r="CN402" s="91"/>
    </row>
    <row r="403" spans="2:92" ht="15.75" thickBot="1">
      <c r="B403" s="2555"/>
      <c r="C403" s="321"/>
      <c r="D403" s="36"/>
      <c r="E403" s="1803" t="s">
        <v>277</v>
      </c>
      <c r="F403" s="2224">
        <v>0.01</v>
      </c>
      <c r="G403" s="50"/>
      <c r="H403" s="2556"/>
      <c r="I403" s="2557"/>
      <c r="J403" s="354"/>
      <c r="L403" s="66"/>
      <c r="M403" s="106"/>
      <c r="N403" s="91"/>
      <c r="O403" s="91"/>
      <c r="P403" s="91"/>
      <c r="Q403" s="91"/>
      <c r="R403" s="91"/>
      <c r="S403" s="91"/>
      <c r="T403" s="91"/>
      <c r="U403" s="91"/>
      <c r="V403" s="91"/>
      <c r="W403" s="91"/>
      <c r="X403" s="91"/>
      <c r="Y403" s="91"/>
      <c r="Z403" s="91"/>
      <c r="AA403" s="91"/>
      <c r="AB403" s="91"/>
      <c r="AC403" s="663"/>
      <c r="AD403" s="91"/>
      <c r="AE403" s="663"/>
      <c r="AF403" s="91"/>
      <c r="AG403" s="663"/>
      <c r="AH403" s="91"/>
      <c r="AI403" s="663"/>
      <c r="AJ403" s="91"/>
      <c r="AK403" s="91"/>
      <c r="AL403" s="91"/>
      <c r="AM403" s="91"/>
      <c r="AN403" s="91"/>
      <c r="AO403" s="91"/>
      <c r="AP403" s="91"/>
      <c r="AQ403" s="91"/>
      <c r="AR403" s="91"/>
      <c r="AS403" s="91"/>
      <c r="AT403" s="91"/>
      <c r="AU403" s="91"/>
      <c r="AV403" s="91"/>
      <c r="AW403" s="91"/>
      <c r="AX403" s="91"/>
      <c r="AY403" s="91"/>
      <c r="AZ403" s="91"/>
      <c r="BA403" s="91"/>
      <c r="BB403" s="91"/>
      <c r="BC403" s="91"/>
      <c r="BD403" s="91"/>
      <c r="BE403" s="91"/>
      <c r="BF403" s="91"/>
      <c r="BG403" s="91"/>
      <c r="BH403" s="91"/>
      <c r="BI403" s="91"/>
      <c r="BJ403" s="91"/>
      <c r="BK403" s="91"/>
      <c r="BL403" s="91"/>
      <c r="BM403" s="91"/>
      <c r="BN403" s="91"/>
      <c r="BO403" s="91"/>
      <c r="BP403" s="91"/>
      <c r="BQ403" s="91"/>
      <c r="BR403" s="91"/>
      <c r="BS403" s="91"/>
      <c r="BT403" s="91"/>
      <c r="BU403" s="91"/>
      <c r="BV403" s="91"/>
      <c r="BW403" s="91"/>
      <c r="BX403" s="91"/>
      <c r="BY403" s="91"/>
      <c r="BZ403" s="91"/>
      <c r="CA403" s="91"/>
      <c r="CB403" s="91"/>
      <c r="CC403" s="91"/>
      <c r="CD403" s="91"/>
      <c r="CE403" s="91"/>
      <c r="CF403" s="91"/>
      <c r="CG403" s="91"/>
      <c r="CH403" s="91"/>
      <c r="CI403" s="91"/>
      <c r="CJ403" s="91"/>
      <c r="CK403" s="91"/>
      <c r="CL403" s="91"/>
      <c r="CM403" s="91"/>
      <c r="CN403" s="91"/>
    </row>
    <row r="404" spans="2:92" ht="15.75" thickBot="1">
      <c r="B404" s="2240"/>
      <c r="C404" s="2423"/>
      <c r="D404" s="2160"/>
      <c r="E404" s="1803" t="s">
        <v>63</v>
      </c>
      <c r="F404" s="2148">
        <v>1.6</v>
      </c>
      <c r="G404" s="1417" t="s">
        <v>399</v>
      </c>
      <c r="H404" s="2156"/>
      <c r="I404" s="2485"/>
      <c r="J404" s="131"/>
      <c r="L404" s="66"/>
      <c r="M404" s="209"/>
      <c r="N404" s="91"/>
      <c r="O404" s="91"/>
      <c r="P404" s="91"/>
      <c r="Q404" s="91"/>
      <c r="R404" s="91"/>
      <c r="S404" s="91"/>
      <c r="T404" s="91"/>
      <c r="U404" s="91"/>
      <c r="V404" s="91"/>
      <c r="W404" s="91"/>
      <c r="X404" s="91"/>
      <c r="Y404" s="91"/>
      <c r="Z404" s="91"/>
      <c r="AA404" s="91"/>
      <c r="AB404" s="121"/>
      <c r="AC404" s="662"/>
      <c r="AD404" s="121"/>
      <c r="AE404" s="662"/>
      <c r="AF404" s="121"/>
      <c r="AG404" s="662"/>
      <c r="AH404" s="121"/>
      <c r="AI404" s="663"/>
      <c r="AJ404" s="121"/>
      <c r="AK404" s="91"/>
      <c r="AL404" s="90"/>
      <c r="AM404" s="91"/>
      <c r="AN404" s="91"/>
      <c r="AO404" s="91"/>
      <c r="AP404" s="91"/>
      <c r="AQ404" s="91"/>
      <c r="AR404" s="91"/>
      <c r="AS404" s="91"/>
      <c r="AT404" s="91"/>
      <c r="AU404" s="91"/>
      <c r="AV404" s="91"/>
      <c r="AW404" s="91"/>
      <c r="AX404" s="91"/>
      <c r="AY404" s="91"/>
      <c r="AZ404" s="91"/>
      <c r="BA404" s="91"/>
      <c r="BB404" s="91"/>
      <c r="BC404" s="91"/>
      <c r="BD404" s="91"/>
      <c r="BE404" s="91"/>
      <c r="BF404" s="91"/>
      <c r="BG404" s="91"/>
      <c r="BH404" s="91"/>
      <c r="BI404" s="91"/>
      <c r="BJ404" s="91"/>
      <c r="BK404" s="91"/>
      <c r="BL404" s="91"/>
      <c r="BM404" s="91"/>
      <c r="BN404" s="91"/>
      <c r="BO404" s="91"/>
      <c r="BP404" s="91"/>
      <c r="BQ404" s="91"/>
      <c r="BR404" s="91"/>
      <c r="BS404" s="91"/>
      <c r="BT404" s="91"/>
      <c r="BU404" s="91"/>
      <c r="BV404" s="91"/>
      <c r="BW404" s="91"/>
      <c r="BX404" s="91"/>
      <c r="BY404" s="91"/>
      <c r="BZ404" s="91"/>
      <c r="CA404" s="91"/>
      <c r="CB404" s="91"/>
      <c r="CC404" s="91"/>
      <c r="CD404" s="91"/>
      <c r="CE404" s="91"/>
      <c r="CF404" s="91"/>
      <c r="CG404" s="91"/>
      <c r="CH404" s="91"/>
      <c r="CI404" s="91"/>
      <c r="CJ404" s="91"/>
      <c r="CK404" s="91"/>
      <c r="CL404" s="91"/>
      <c r="CM404" s="91"/>
      <c r="CN404" s="91"/>
    </row>
    <row r="405" spans="2:92" ht="15.75" thickBot="1">
      <c r="B405" s="2240"/>
      <c r="C405" s="2423"/>
      <c r="D405" s="2160"/>
      <c r="E405" s="1805" t="s">
        <v>373</v>
      </c>
      <c r="F405" s="2224">
        <v>1</v>
      </c>
      <c r="G405" s="2558" t="s">
        <v>118</v>
      </c>
      <c r="H405" s="2539" t="s">
        <v>119</v>
      </c>
      <c r="I405" s="2485"/>
      <c r="J405" s="131"/>
      <c r="L405" s="66"/>
      <c r="M405" s="118"/>
      <c r="N405" s="91"/>
      <c r="O405" s="91"/>
      <c r="P405" s="91"/>
      <c r="Q405" s="91"/>
      <c r="R405" s="91"/>
      <c r="S405" s="91"/>
      <c r="T405" s="91"/>
      <c r="U405" s="91"/>
      <c r="V405" s="91"/>
      <c r="W405" s="91"/>
      <c r="X405" s="91"/>
      <c r="Y405" s="91"/>
      <c r="Z405" s="91"/>
      <c r="AA405" s="91"/>
      <c r="AB405" s="91"/>
      <c r="AC405" s="663"/>
      <c r="AD405" s="91"/>
      <c r="AE405" s="663"/>
      <c r="AF405" s="91"/>
      <c r="AG405" s="663"/>
      <c r="AH405" s="91"/>
      <c r="AI405" s="663"/>
      <c r="AJ405" s="236"/>
      <c r="AK405" s="91"/>
      <c r="AL405" s="86"/>
      <c r="AM405" s="91"/>
      <c r="AN405" s="91"/>
      <c r="AO405" s="91"/>
      <c r="AP405" s="91"/>
      <c r="AQ405" s="91"/>
      <c r="AR405" s="91"/>
      <c r="AS405" s="91"/>
      <c r="AT405" s="91"/>
      <c r="AU405" s="91"/>
      <c r="AV405" s="91"/>
      <c r="AW405" s="91"/>
      <c r="AX405" s="91"/>
      <c r="AY405" s="91"/>
      <c r="AZ405" s="91"/>
      <c r="BA405" s="91"/>
      <c r="BB405" s="91"/>
      <c r="BC405" s="91"/>
      <c r="BD405" s="91"/>
      <c r="BE405" s="91"/>
      <c r="BF405" s="91"/>
      <c r="BG405" s="91"/>
      <c r="BH405" s="91"/>
      <c r="BI405" s="91"/>
      <c r="BJ405" s="91"/>
      <c r="BK405" s="91"/>
      <c r="BL405" s="91"/>
      <c r="BM405" s="91"/>
      <c r="BN405" s="91"/>
      <c r="BO405" s="91"/>
      <c r="BP405" s="91"/>
      <c r="BQ405" s="91"/>
      <c r="BR405" s="91"/>
      <c r="BS405" s="91"/>
      <c r="BT405" s="91"/>
      <c r="BU405" s="91"/>
      <c r="BV405" s="91"/>
      <c r="BW405" s="91"/>
      <c r="BX405" s="91"/>
      <c r="BY405" s="91"/>
      <c r="BZ405" s="91"/>
      <c r="CA405" s="91"/>
      <c r="CB405" s="91"/>
      <c r="CC405" s="91"/>
      <c r="CD405" s="91"/>
      <c r="CE405" s="91"/>
      <c r="CF405" s="91"/>
      <c r="CG405" s="91"/>
      <c r="CH405" s="91"/>
      <c r="CI405" s="91"/>
      <c r="CJ405" s="91"/>
      <c r="CK405" s="91"/>
      <c r="CL405" s="91"/>
      <c r="CM405" s="91"/>
      <c r="CN405" s="91"/>
    </row>
    <row r="406" spans="2:92" ht="15.75" thickBot="1">
      <c r="B406" s="757" t="s">
        <v>426</v>
      </c>
      <c r="C406" s="734"/>
      <c r="D406" s="763">
        <f>SUM(D393:D405)</f>
        <v>930</v>
      </c>
      <c r="E406" s="193" t="s">
        <v>82</v>
      </c>
      <c r="F406" s="2271">
        <v>200</v>
      </c>
      <c r="G406" s="215" t="s">
        <v>401</v>
      </c>
      <c r="H406" s="2380">
        <v>70</v>
      </c>
      <c r="I406" s="2125"/>
      <c r="J406" s="2559"/>
      <c r="K406" s="29"/>
      <c r="L406" s="68"/>
      <c r="M406" s="118"/>
      <c r="N406" s="91"/>
      <c r="O406" s="91"/>
      <c r="P406" s="91"/>
      <c r="Q406" s="91"/>
      <c r="R406" s="91"/>
      <c r="S406" s="91"/>
      <c r="T406" s="91"/>
      <c r="U406" s="91"/>
      <c r="V406" s="91"/>
      <c r="W406" s="123"/>
      <c r="X406" s="91"/>
      <c r="Y406" s="91"/>
      <c r="Z406" s="91"/>
      <c r="AA406" s="91"/>
      <c r="AB406" s="91"/>
      <c r="AC406" s="663"/>
      <c r="AD406" s="91"/>
      <c r="AE406" s="663"/>
      <c r="AF406" s="91"/>
      <c r="AG406" s="663"/>
      <c r="AH406" s="91"/>
      <c r="AI406" s="663"/>
      <c r="AJ406" s="731"/>
      <c r="AK406" s="91"/>
      <c r="AL406" s="86"/>
      <c r="AM406" s="91"/>
      <c r="AN406" s="91"/>
      <c r="AO406" s="91"/>
      <c r="AP406" s="91"/>
      <c r="AQ406" s="91"/>
      <c r="AR406" s="91"/>
      <c r="AS406" s="91"/>
      <c r="AT406" s="91"/>
      <c r="AU406" s="91"/>
      <c r="AV406" s="91"/>
      <c r="AW406" s="91"/>
      <c r="AX406" s="91"/>
      <c r="AY406" s="91"/>
      <c r="AZ406" s="91"/>
      <c r="BA406" s="91"/>
      <c r="BB406" s="91"/>
      <c r="BC406" s="91"/>
      <c r="BD406" s="91"/>
      <c r="BE406" s="91"/>
      <c r="BF406" s="91"/>
      <c r="BG406" s="91"/>
      <c r="BH406" s="91"/>
      <c r="BI406" s="91"/>
      <c r="BJ406" s="91"/>
      <c r="BK406" s="91"/>
      <c r="BL406" s="91"/>
      <c r="BM406" s="91"/>
      <c r="BN406" s="91"/>
      <c r="BO406" s="91"/>
      <c r="BP406" s="91"/>
      <c r="BQ406" s="91"/>
      <c r="BR406" s="91"/>
      <c r="BS406" s="91"/>
      <c r="BT406" s="91"/>
      <c r="BU406" s="91"/>
      <c r="BV406" s="91"/>
      <c r="BW406" s="91"/>
      <c r="BX406" s="91"/>
      <c r="BY406" s="91"/>
      <c r="BZ406" s="91"/>
      <c r="CA406" s="91"/>
      <c r="CB406" s="91"/>
      <c r="CC406" s="91"/>
      <c r="CD406" s="91"/>
      <c r="CE406" s="91"/>
      <c r="CF406" s="91"/>
      <c r="CG406" s="91"/>
      <c r="CH406" s="91"/>
      <c r="CI406" s="91"/>
      <c r="CJ406" s="91"/>
      <c r="CK406" s="91"/>
      <c r="CL406" s="91"/>
      <c r="CM406" s="91"/>
      <c r="CN406" s="91"/>
    </row>
    <row r="407" spans="2:92">
      <c r="F407" s="2323"/>
      <c r="H407" s="70"/>
      <c r="I407" s="132"/>
      <c r="J407" s="131"/>
      <c r="M407" s="118"/>
      <c r="N407" s="91"/>
      <c r="O407" s="91"/>
      <c r="P407" s="91"/>
      <c r="Q407" s="91"/>
      <c r="R407" s="91"/>
      <c r="S407" s="91"/>
      <c r="T407" s="91"/>
      <c r="U407" s="91"/>
      <c r="V407" s="91"/>
      <c r="W407" s="91"/>
      <c r="X407" s="91"/>
      <c r="Y407" s="91"/>
      <c r="Z407" s="91"/>
      <c r="AA407" s="91"/>
      <c r="AB407" s="91"/>
      <c r="AC407" s="663"/>
      <c r="AD407" s="91"/>
      <c r="AE407" s="663"/>
      <c r="AF407" s="91"/>
      <c r="AG407" s="663"/>
      <c r="AH407" s="147"/>
      <c r="AI407" s="663"/>
      <c r="AJ407" s="236"/>
      <c r="AK407" s="91"/>
      <c r="AL407" s="91"/>
      <c r="AM407" s="91"/>
      <c r="AN407" s="91"/>
      <c r="AO407" s="91"/>
      <c r="AP407" s="91"/>
      <c r="AQ407" s="91"/>
      <c r="AR407" s="91"/>
      <c r="AS407" s="91"/>
      <c r="AT407" s="91"/>
      <c r="AU407" s="91"/>
      <c r="AV407" s="91"/>
      <c r="AW407" s="91"/>
      <c r="AX407" s="91"/>
      <c r="AY407" s="91"/>
      <c r="AZ407" s="91"/>
      <c r="BA407" s="91"/>
      <c r="BB407" s="91"/>
      <c r="BC407" s="91"/>
      <c r="BD407" s="91"/>
      <c r="BE407" s="91"/>
      <c r="BF407" s="91"/>
      <c r="BG407" s="91"/>
      <c r="BH407" s="91"/>
      <c r="BI407" s="91"/>
      <c r="BJ407" s="91"/>
      <c r="BK407" s="91"/>
      <c r="BL407" s="91"/>
      <c r="BM407" s="91"/>
      <c r="BN407" s="91"/>
      <c r="BO407" s="91"/>
      <c r="BP407" s="91"/>
      <c r="BQ407" s="91"/>
      <c r="BR407" s="91"/>
      <c r="BS407" s="91"/>
      <c r="BT407" s="91"/>
      <c r="BU407" s="91"/>
      <c r="BV407" s="91"/>
      <c r="BW407" s="91"/>
      <c r="BX407" s="91"/>
      <c r="BY407" s="91"/>
      <c r="BZ407" s="91"/>
      <c r="CA407" s="91"/>
      <c r="CB407" s="91"/>
      <c r="CC407" s="91"/>
      <c r="CD407" s="91"/>
      <c r="CE407" s="91"/>
      <c r="CF407" s="91"/>
      <c r="CG407" s="91"/>
      <c r="CH407" s="91"/>
      <c r="CI407" s="91"/>
      <c r="CJ407" s="91"/>
      <c r="CK407" s="91"/>
      <c r="CL407" s="91"/>
      <c r="CM407" s="91"/>
      <c r="CN407" s="91"/>
    </row>
    <row r="408" spans="2:92">
      <c r="B408" s="2124"/>
      <c r="C408" s="2198"/>
      <c r="D408" s="2124"/>
      <c r="F408" s="2323"/>
      <c r="J408" s="2323"/>
      <c r="L408" s="2323"/>
      <c r="M408" s="313"/>
      <c r="N408" s="91"/>
      <c r="O408" s="91"/>
      <c r="P408" s="91"/>
      <c r="Q408" s="91"/>
      <c r="R408" s="91"/>
      <c r="S408" s="91"/>
      <c r="T408" s="91"/>
      <c r="U408" s="91"/>
      <c r="V408" s="91"/>
      <c r="W408" s="91"/>
      <c r="X408" s="91"/>
      <c r="Y408" s="91"/>
      <c r="Z408" s="91"/>
      <c r="AA408" s="91"/>
      <c r="AB408" s="91"/>
      <c r="AC408" s="663"/>
      <c r="AD408" s="91"/>
      <c r="AE408" s="663"/>
      <c r="AF408" s="147"/>
      <c r="AG408" s="663"/>
      <c r="AH408" s="147"/>
      <c r="AI408" s="663"/>
      <c r="AJ408" s="236"/>
      <c r="AK408" s="91"/>
      <c r="AL408" s="91"/>
      <c r="AM408" s="91"/>
      <c r="AN408" s="91"/>
      <c r="AO408" s="91"/>
      <c r="AP408" s="91"/>
      <c r="AQ408" s="91"/>
      <c r="AR408" s="91"/>
      <c r="AS408" s="91"/>
      <c r="AT408" s="91"/>
      <c r="AU408" s="91"/>
      <c r="AV408" s="91"/>
      <c r="AW408" s="91"/>
      <c r="AX408" s="91"/>
      <c r="AY408" s="91"/>
      <c r="AZ408" s="91"/>
      <c r="BA408" s="91"/>
      <c r="BB408" s="91"/>
      <c r="BC408" s="91"/>
      <c r="BD408" s="91"/>
      <c r="BE408" s="91"/>
      <c r="BF408" s="91"/>
      <c r="BG408" s="91"/>
      <c r="BH408" s="91"/>
      <c r="BI408" s="91"/>
      <c r="BJ408" s="91"/>
      <c r="BK408" s="91"/>
      <c r="BL408" s="91"/>
      <c r="BM408" s="91"/>
      <c r="BN408" s="91"/>
      <c r="BO408" s="91"/>
      <c r="BP408" s="91"/>
      <c r="BQ408" s="91"/>
      <c r="BR408" s="91"/>
      <c r="BS408" s="91"/>
      <c r="BT408" s="91"/>
      <c r="BU408" s="91"/>
      <c r="BV408" s="91"/>
      <c r="BW408" s="91"/>
      <c r="BX408" s="91"/>
      <c r="BY408" s="91"/>
      <c r="BZ408" s="91"/>
      <c r="CA408" s="91"/>
      <c r="CB408" s="91"/>
      <c r="CC408" s="91"/>
      <c r="CD408" s="91"/>
      <c r="CE408" s="91"/>
      <c r="CF408" s="91"/>
      <c r="CG408" s="91"/>
      <c r="CH408" s="91"/>
      <c r="CI408" s="91"/>
      <c r="CJ408" s="91"/>
      <c r="CK408" s="91"/>
      <c r="CL408" s="91"/>
      <c r="CM408" s="91"/>
      <c r="CN408" s="91"/>
    </row>
    <row r="409" spans="2:92">
      <c r="B409" s="2124"/>
      <c r="C409" s="2198"/>
      <c r="D409" s="2124"/>
      <c r="F409" s="2323"/>
      <c r="J409" s="2323"/>
      <c r="L409" s="2323"/>
      <c r="M409" s="314"/>
      <c r="N409" s="91"/>
      <c r="O409" s="91"/>
      <c r="P409" s="91"/>
      <c r="Q409" s="91"/>
      <c r="R409" s="91"/>
      <c r="S409" s="91"/>
      <c r="T409" s="91"/>
      <c r="U409" s="91"/>
      <c r="V409" s="91"/>
      <c r="W409" s="91"/>
      <c r="X409" s="91"/>
      <c r="Y409" s="91"/>
      <c r="Z409" s="91"/>
      <c r="AA409" s="91"/>
      <c r="AB409" s="91"/>
      <c r="AC409" s="663"/>
      <c r="AD409" s="91"/>
      <c r="AE409" s="663"/>
      <c r="AF409" s="147"/>
      <c r="AG409" s="663"/>
      <c r="AH409" s="147"/>
      <c r="AI409" s="663"/>
      <c r="AJ409" s="236"/>
      <c r="AK409" s="91"/>
      <c r="AL409" s="91"/>
      <c r="AM409" s="91"/>
      <c r="AN409" s="91"/>
      <c r="AO409" s="91"/>
      <c r="AP409" s="91"/>
      <c r="AQ409" s="91"/>
      <c r="AR409" s="91"/>
      <c r="AS409" s="91"/>
      <c r="AT409" s="91"/>
      <c r="AU409" s="91"/>
      <c r="AV409" s="91"/>
      <c r="AW409" s="91"/>
      <c r="AX409" s="91"/>
      <c r="AY409" s="91"/>
      <c r="AZ409" s="91"/>
      <c r="BA409" s="91"/>
      <c r="BB409" s="91"/>
      <c r="BC409" s="91"/>
      <c r="BD409" s="91"/>
      <c r="BE409" s="91"/>
      <c r="BF409" s="91"/>
      <c r="BG409" s="91"/>
      <c r="BH409" s="91"/>
      <c r="BI409" s="91"/>
      <c r="BJ409" s="91"/>
      <c r="BK409" s="91"/>
      <c r="BL409" s="91"/>
      <c r="BM409" s="91"/>
      <c r="BN409" s="91"/>
      <c r="BO409" s="91"/>
      <c r="BP409" s="91"/>
      <c r="BQ409" s="91"/>
      <c r="BR409" s="91"/>
      <c r="BS409" s="91"/>
      <c r="BT409" s="91"/>
      <c r="BU409" s="91"/>
      <c r="BV409" s="91"/>
      <c r="BW409" s="91"/>
      <c r="BX409" s="91"/>
      <c r="BY409" s="91"/>
      <c r="BZ409" s="91"/>
      <c r="CA409" s="91"/>
      <c r="CB409" s="91"/>
      <c r="CC409" s="91"/>
      <c r="CD409" s="91"/>
      <c r="CE409" s="91"/>
      <c r="CF409" s="91"/>
      <c r="CG409" s="91"/>
      <c r="CH409" s="91"/>
      <c r="CI409" s="91"/>
      <c r="CJ409" s="91"/>
      <c r="CK409" s="91"/>
      <c r="CL409" s="91"/>
      <c r="CM409" s="91"/>
      <c r="CN409" s="91"/>
    </row>
    <row r="410" spans="2:92">
      <c r="B410" s="2124"/>
      <c r="C410" s="2198"/>
      <c r="D410" s="2124"/>
      <c r="F410" s="2323"/>
      <c r="J410" s="2323"/>
      <c r="L410" s="2323"/>
      <c r="M410" s="314"/>
      <c r="N410" s="91"/>
      <c r="O410" s="91"/>
      <c r="P410" s="91"/>
      <c r="Q410" s="91"/>
      <c r="R410" s="91"/>
      <c r="S410" s="91"/>
      <c r="T410" s="91"/>
      <c r="U410" s="91"/>
      <c r="V410" s="91"/>
      <c r="W410" s="91"/>
      <c r="X410" s="91"/>
      <c r="Y410" s="91"/>
      <c r="Z410" s="91"/>
      <c r="AA410" s="91"/>
      <c r="AB410" s="91"/>
      <c r="AC410" s="663"/>
      <c r="AD410" s="91"/>
      <c r="AE410" s="663"/>
      <c r="AF410" s="147"/>
      <c r="AG410" s="663"/>
      <c r="AH410" s="147"/>
      <c r="AI410" s="663"/>
      <c r="AJ410" s="123"/>
      <c r="AK410" s="91"/>
      <c r="AL410" s="91"/>
      <c r="AM410" s="91"/>
      <c r="AN410" s="91"/>
      <c r="AO410" s="91"/>
      <c r="AP410" s="91"/>
      <c r="AQ410" s="91"/>
      <c r="AR410" s="91"/>
      <c r="AS410" s="91"/>
      <c r="AT410" s="91"/>
      <c r="AU410" s="91"/>
      <c r="AV410" s="91"/>
      <c r="AW410" s="91"/>
      <c r="AX410" s="91"/>
      <c r="AY410" s="91"/>
      <c r="AZ410" s="91"/>
      <c r="BA410" s="91"/>
      <c r="BB410" s="91"/>
      <c r="BC410" s="91"/>
      <c r="BD410" s="91"/>
      <c r="BE410" s="91"/>
      <c r="BF410" s="91"/>
      <c r="BG410" s="91"/>
      <c r="BH410" s="91"/>
      <c r="BI410" s="91"/>
      <c r="BJ410" s="91"/>
      <c r="BK410" s="91"/>
      <c r="BL410" s="91"/>
      <c r="BM410" s="91"/>
      <c r="BN410" s="91"/>
      <c r="BO410" s="91"/>
      <c r="BP410" s="91"/>
      <c r="BQ410" s="91"/>
      <c r="BR410" s="91"/>
      <c r="BS410" s="91"/>
      <c r="BT410" s="91"/>
      <c r="BU410" s="91"/>
      <c r="BV410" s="91"/>
      <c r="BW410" s="91"/>
      <c r="BX410" s="91"/>
      <c r="BY410" s="91"/>
      <c r="BZ410" s="91"/>
      <c r="CA410" s="91"/>
      <c r="CB410" s="91"/>
      <c r="CC410" s="91"/>
      <c r="CD410" s="91"/>
      <c r="CE410" s="91"/>
      <c r="CF410" s="91"/>
      <c r="CG410" s="91"/>
      <c r="CH410" s="91"/>
      <c r="CI410" s="91"/>
      <c r="CJ410" s="91"/>
      <c r="CK410" s="91"/>
      <c r="CL410" s="91"/>
      <c r="CM410" s="91"/>
      <c r="CN410" s="91"/>
    </row>
    <row r="411" spans="2:92">
      <c r="M411" s="128"/>
      <c r="N411" s="91"/>
      <c r="O411" s="91"/>
      <c r="P411" s="91"/>
      <c r="Q411" s="91"/>
      <c r="R411" s="91"/>
      <c r="S411" s="91"/>
      <c r="T411" s="91"/>
      <c r="U411" s="91"/>
      <c r="V411" s="91"/>
      <c r="W411" s="91"/>
      <c r="X411" s="91"/>
      <c r="Y411" s="91"/>
      <c r="Z411" s="91"/>
      <c r="AA411" s="91"/>
      <c r="AB411" s="91"/>
      <c r="AC411" s="663"/>
      <c r="AD411" s="91"/>
      <c r="AE411" s="663"/>
      <c r="AF411" s="91"/>
      <c r="AG411" s="663"/>
      <c r="AH411" s="91"/>
      <c r="AI411" s="663"/>
      <c r="AJ411" s="91"/>
      <c r="AK411" s="91"/>
      <c r="AL411" s="91"/>
      <c r="AM411" s="91"/>
      <c r="AN411" s="91"/>
      <c r="AO411" s="91"/>
      <c r="AP411" s="91"/>
      <c r="AQ411" s="91"/>
      <c r="AR411" s="91"/>
      <c r="AS411" s="91"/>
      <c r="AT411" s="91"/>
      <c r="AU411" s="91"/>
      <c r="AV411" s="91"/>
      <c r="AW411" s="91"/>
      <c r="AX411" s="91"/>
      <c r="AY411" s="91"/>
      <c r="AZ411" s="91"/>
      <c r="BA411" s="91"/>
      <c r="BB411" s="91"/>
      <c r="BC411" s="91"/>
      <c r="BD411" s="91"/>
      <c r="BE411" s="91"/>
      <c r="BF411" s="91"/>
      <c r="BG411" s="91"/>
      <c r="BH411" s="91"/>
      <c r="BI411" s="91"/>
      <c r="BJ411" s="91"/>
      <c r="BK411" s="91"/>
      <c r="BL411" s="91"/>
      <c r="BM411" s="91"/>
      <c r="BN411" s="91"/>
      <c r="BO411" s="91"/>
      <c r="BP411" s="91"/>
      <c r="BQ411" s="91"/>
      <c r="BR411" s="91"/>
      <c r="BS411" s="91"/>
      <c r="BT411" s="91"/>
      <c r="BU411" s="91"/>
      <c r="BV411" s="91"/>
      <c r="BW411" s="91"/>
      <c r="BX411" s="91"/>
      <c r="BY411" s="91"/>
      <c r="BZ411" s="91"/>
      <c r="CA411" s="91"/>
      <c r="CB411" s="91"/>
      <c r="CC411" s="91"/>
      <c r="CD411" s="91"/>
      <c r="CE411" s="91"/>
      <c r="CF411" s="91"/>
      <c r="CG411" s="91"/>
      <c r="CH411" s="91"/>
      <c r="CI411" s="91"/>
      <c r="CJ411" s="91"/>
      <c r="CK411" s="91"/>
      <c r="CL411" s="91"/>
      <c r="CM411" s="91"/>
      <c r="CN411" s="91"/>
    </row>
    <row r="412" spans="2:92">
      <c r="M412" s="91"/>
      <c r="N412" s="91"/>
      <c r="O412" s="91"/>
      <c r="P412" s="91"/>
      <c r="Q412" s="91"/>
      <c r="R412" s="91"/>
      <c r="S412" s="91"/>
      <c r="T412" s="91"/>
      <c r="U412" s="91"/>
      <c r="V412" s="91"/>
      <c r="W412" s="91"/>
      <c r="X412" s="91"/>
      <c r="Y412" s="91"/>
      <c r="Z412" s="91"/>
      <c r="AA412" s="91"/>
      <c r="AB412" s="91"/>
      <c r="AC412" s="663"/>
      <c r="AD412" s="91"/>
      <c r="AE412" s="663"/>
      <c r="AF412" s="91"/>
      <c r="AG412" s="663"/>
      <c r="AH412" s="91"/>
      <c r="AI412" s="663"/>
      <c r="AJ412" s="91"/>
      <c r="AK412" s="91"/>
      <c r="AL412" s="91"/>
      <c r="AM412" s="91"/>
      <c r="AN412" s="91"/>
      <c r="AO412" s="91"/>
      <c r="AP412" s="91"/>
      <c r="AQ412" s="91"/>
      <c r="AR412" s="91"/>
      <c r="AS412" s="91"/>
      <c r="AT412" s="91"/>
      <c r="AU412" s="91"/>
      <c r="AV412" s="91"/>
      <c r="AW412" s="91"/>
      <c r="AX412" s="91"/>
      <c r="AY412" s="91"/>
      <c r="AZ412" s="91"/>
      <c r="BA412" s="91"/>
      <c r="BB412" s="91"/>
      <c r="BC412" s="91"/>
      <c r="BD412" s="91"/>
      <c r="BE412" s="91"/>
      <c r="BF412" s="91"/>
      <c r="BG412" s="91"/>
      <c r="BH412" s="91"/>
      <c r="BI412" s="91"/>
      <c r="BJ412" s="91"/>
      <c r="BK412" s="91"/>
      <c r="BL412" s="91"/>
      <c r="BM412" s="91"/>
      <c r="BN412" s="91"/>
      <c r="BO412" s="91"/>
      <c r="BP412" s="91"/>
      <c r="BQ412" s="91"/>
      <c r="BR412" s="91"/>
      <c r="BS412" s="91"/>
      <c r="BT412" s="91"/>
      <c r="BU412" s="91"/>
      <c r="BV412" s="91"/>
      <c r="BW412" s="91"/>
      <c r="BX412" s="91"/>
      <c r="BY412" s="91"/>
      <c r="BZ412" s="91"/>
      <c r="CA412" s="91"/>
      <c r="CB412" s="91"/>
      <c r="CC412" s="91"/>
      <c r="CD412" s="91"/>
      <c r="CE412" s="91"/>
      <c r="CF412" s="91"/>
      <c r="CG412" s="91"/>
      <c r="CH412" s="91"/>
      <c r="CI412" s="91"/>
      <c r="CJ412" s="91"/>
      <c r="CK412" s="91"/>
      <c r="CL412" s="91"/>
      <c r="CM412" s="91"/>
      <c r="CN412" s="91"/>
    </row>
    <row r="413" spans="2:92">
      <c r="M413" s="209"/>
      <c r="N413" s="91"/>
      <c r="O413" s="91"/>
      <c r="P413" s="91"/>
      <c r="Q413" s="91"/>
      <c r="R413" s="91"/>
      <c r="S413" s="91"/>
      <c r="T413" s="91"/>
      <c r="U413" s="91"/>
      <c r="V413" s="91"/>
      <c r="W413" s="91"/>
      <c r="X413" s="91"/>
      <c r="Y413" s="91"/>
      <c r="Z413" s="91"/>
      <c r="AA413" s="91"/>
      <c r="AB413" s="91"/>
      <c r="AC413" s="663"/>
      <c r="AD413" s="91"/>
      <c r="AE413" s="663"/>
      <c r="AF413" s="91"/>
      <c r="AG413" s="663"/>
      <c r="AH413" s="91"/>
      <c r="AI413" s="663"/>
      <c r="AJ413" s="91"/>
      <c r="AK413" s="91"/>
      <c r="AL413" s="91"/>
      <c r="AM413" s="91"/>
      <c r="AN413" s="91"/>
      <c r="AO413" s="91"/>
      <c r="AP413" s="91"/>
      <c r="AQ413" s="91"/>
      <c r="AR413" s="91"/>
      <c r="AS413" s="91"/>
      <c r="AT413" s="91"/>
      <c r="AU413" s="91"/>
      <c r="AV413" s="91"/>
      <c r="AW413" s="91"/>
      <c r="AX413" s="91"/>
      <c r="AY413" s="91"/>
      <c r="AZ413" s="91"/>
      <c r="BA413" s="91"/>
      <c r="BB413" s="91"/>
      <c r="BC413" s="91"/>
      <c r="BD413" s="91"/>
      <c r="BE413" s="91"/>
      <c r="BF413" s="91"/>
      <c r="BG413" s="91"/>
      <c r="BH413" s="91"/>
      <c r="BI413" s="91"/>
      <c r="BJ413" s="91"/>
      <c r="BK413" s="91"/>
      <c r="BL413" s="91"/>
      <c r="BM413" s="91"/>
      <c r="BN413" s="91"/>
      <c r="BO413" s="91"/>
      <c r="BP413" s="91"/>
      <c r="BQ413" s="91"/>
      <c r="BR413" s="91"/>
      <c r="BS413" s="91"/>
      <c r="BT413" s="91"/>
      <c r="BU413" s="91"/>
      <c r="BV413" s="91"/>
      <c r="BW413" s="91"/>
      <c r="BX413" s="91"/>
      <c r="BY413" s="91"/>
      <c r="BZ413" s="91"/>
      <c r="CA413" s="91"/>
      <c r="CB413" s="91"/>
      <c r="CC413" s="91"/>
      <c r="CD413" s="91"/>
      <c r="CE413" s="91"/>
      <c r="CF413" s="91"/>
      <c r="CG413" s="91"/>
      <c r="CH413" s="91"/>
      <c r="CI413" s="91"/>
      <c r="CJ413" s="91"/>
      <c r="CK413" s="91"/>
      <c r="CL413" s="91"/>
      <c r="CM413" s="91"/>
      <c r="CN413" s="91"/>
    </row>
    <row r="414" spans="2:92">
      <c r="M414" s="129"/>
      <c r="N414" s="91"/>
      <c r="O414" s="91"/>
      <c r="P414" s="91"/>
      <c r="Q414" s="91"/>
      <c r="R414" s="91"/>
      <c r="S414" s="91"/>
      <c r="T414" s="91"/>
      <c r="U414" s="91"/>
      <c r="V414" s="91"/>
      <c r="W414" s="91"/>
      <c r="X414" s="91"/>
      <c r="Y414" s="91"/>
      <c r="Z414" s="91"/>
      <c r="AA414" s="91"/>
      <c r="AB414" s="91"/>
      <c r="AC414" s="663"/>
      <c r="AD414" s="91"/>
      <c r="AE414" s="663"/>
      <c r="AF414" s="91"/>
      <c r="AG414" s="663"/>
      <c r="AH414" s="91"/>
      <c r="AI414" s="663"/>
      <c r="AJ414" s="91"/>
      <c r="AK414" s="91"/>
      <c r="AL414" s="91"/>
      <c r="AM414" s="91"/>
      <c r="AN414" s="91"/>
      <c r="AO414" s="91"/>
      <c r="AP414" s="91"/>
      <c r="AQ414" s="91"/>
      <c r="AR414" s="91"/>
      <c r="AS414" s="91"/>
      <c r="AT414" s="91"/>
      <c r="AU414" s="91"/>
      <c r="AV414" s="91"/>
      <c r="AW414" s="91"/>
      <c r="AX414" s="91"/>
      <c r="AY414" s="91"/>
      <c r="AZ414" s="91"/>
      <c r="BA414" s="91"/>
      <c r="BB414" s="91"/>
      <c r="BC414" s="91"/>
      <c r="BD414" s="91"/>
      <c r="BE414" s="91"/>
      <c r="BF414" s="91"/>
      <c r="BG414" s="91"/>
      <c r="BH414" s="91"/>
      <c r="BI414" s="91"/>
      <c r="BJ414" s="91"/>
      <c r="BK414" s="91"/>
      <c r="BL414" s="91"/>
      <c r="BM414" s="91"/>
      <c r="BN414" s="91"/>
      <c r="BO414" s="91"/>
      <c r="BP414" s="91"/>
      <c r="BQ414" s="91"/>
      <c r="BR414" s="91"/>
      <c r="BS414" s="91"/>
      <c r="BT414" s="91"/>
      <c r="BU414" s="91"/>
      <c r="BV414" s="91"/>
      <c r="BW414" s="91"/>
      <c r="BX414" s="91"/>
      <c r="BY414" s="91"/>
      <c r="BZ414" s="91"/>
      <c r="CA414" s="91"/>
      <c r="CB414" s="91"/>
      <c r="CC414" s="91"/>
      <c r="CD414" s="91"/>
      <c r="CE414" s="91"/>
      <c r="CF414" s="91"/>
      <c r="CG414" s="91"/>
      <c r="CH414" s="91"/>
      <c r="CI414" s="91"/>
      <c r="CJ414" s="91"/>
      <c r="CK414" s="91"/>
      <c r="CL414" s="91"/>
      <c r="CM414" s="91"/>
      <c r="CN414" s="91"/>
    </row>
    <row r="415" spans="2:92">
      <c r="M415" s="129"/>
      <c r="N415" s="91"/>
      <c r="O415" s="91"/>
      <c r="P415" s="91"/>
      <c r="Q415" s="91"/>
      <c r="R415" s="91"/>
      <c r="S415" s="91"/>
      <c r="T415" s="91"/>
      <c r="U415" s="91"/>
      <c r="V415" s="91"/>
      <c r="W415" s="91"/>
      <c r="X415" s="91"/>
      <c r="Y415" s="91"/>
      <c r="Z415" s="91"/>
      <c r="AA415" s="91"/>
      <c r="AB415" s="91"/>
      <c r="AC415" s="663"/>
      <c r="AD415" s="91"/>
      <c r="AE415" s="663"/>
      <c r="AF415" s="91"/>
      <c r="AG415" s="663"/>
      <c r="AH415" s="91"/>
      <c r="AI415" s="663"/>
      <c r="AJ415" s="91"/>
      <c r="AK415" s="91"/>
      <c r="AL415" s="91"/>
      <c r="AM415" s="91"/>
      <c r="AN415" s="91"/>
      <c r="AO415" s="91"/>
      <c r="AP415" s="91"/>
      <c r="AQ415" s="91"/>
      <c r="AR415" s="91"/>
      <c r="AS415" s="91"/>
      <c r="AT415" s="91"/>
      <c r="AU415" s="91"/>
      <c r="AV415" s="91"/>
      <c r="AW415" s="91"/>
      <c r="AX415" s="91"/>
      <c r="AY415" s="91"/>
      <c r="AZ415" s="91"/>
      <c r="BA415" s="91"/>
      <c r="BB415" s="91"/>
      <c r="BC415" s="91"/>
      <c r="BD415" s="91"/>
      <c r="BE415" s="91"/>
      <c r="BF415" s="91"/>
      <c r="BG415" s="91"/>
      <c r="BH415" s="91"/>
      <c r="BI415" s="91"/>
      <c r="BJ415" s="91"/>
      <c r="BK415" s="91"/>
      <c r="BL415" s="91"/>
      <c r="BM415" s="91"/>
      <c r="BN415" s="91"/>
      <c r="BO415" s="91"/>
      <c r="BP415" s="91"/>
      <c r="BQ415" s="91"/>
      <c r="BR415" s="91"/>
      <c r="BS415" s="91"/>
      <c r="BT415" s="91"/>
      <c r="BU415" s="91"/>
      <c r="BV415" s="91"/>
      <c r="BW415" s="91"/>
      <c r="BX415" s="91"/>
      <c r="BY415" s="91"/>
      <c r="BZ415" s="91"/>
      <c r="CA415" s="91"/>
      <c r="CB415" s="91"/>
      <c r="CC415" s="91"/>
      <c r="CD415" s="91"/>
      <c r="CE415" s="91"/>
      <c r="CF415" s="91"/>
      <c r="CG415" s="91"/>
      <c r="CH415" s="91"/>
      <c r="CI415" s="91"/>
      <c r="CJ415" s="91"/>
      <c r="CK415" s="91"/>
      <c r="CL415" s="91"/>
      <c r="CM415" s="91"/>
      <c r="CN415" s="91"/>
    </row>
    <row r="416" spans="2:92">
      <c r="M416" s="129"/>
      <c r="N416" s="91"/>
      <c r="O416" s="91"/>
      <c r="P416" s="91"/>
      <c r="Q416" s="91"/>
      <c r="R416" s="91"/>
      <c r="S416" s="91"/>
      <c r="T416" s="91"/>
      <c r="U416" s="91"/>
      <c r="V416" s="91"/>
      <c r="W416" s="91"/>
      <c r="X416" s="91"/>
      <c r="Y416" s="91"/>
      <c r="Z416" s="91"/>
      <c r="AA416" s="91"/>
      <c r="AB416" s="91"/>
      <c r="AC416" s="663"/>
      <c r="AD416" s="91"/>
      <c r="AE416" s="663"/>
      <c r="AF416" s="91"/>
      <c r="AG416" s="663"/>
      <c r="AH416" s="91"/>
      <c r="AI416" s="663"/>
      <c r="AJ416" s="91"/>
      <c r="AK416" s="91"/>
      <c r="AL416" s="91"/>
      <c r="AM416" s="91"/>
      <c r="AN416" s="91"/>
      <c r="AO416" s="91"/>
      <c r="AP416" s="91"/>
      <c r="AQ416" s="91"/>
      <c r="AR416" s="91"/>
      <c r="AS416" s="91"/>
      <c r="AT416" s="91"/>
      <c r="AU416" s="91"/>
      <c r="AV416" s="91"/>
      <c r="AW416" s="91"/>
      <c r="AX416" s="91"/>
      <c r="AY416" s="91"/>
      <c r="AZ416" s="91"/>
      <c r="BA416" s="91"/>
      <c r="BB416" s="91"/>
      <c r="BC416" s="91"/>
      <c r="BD416" s="91"/>
      <c r="BE416" s="91"/>
      <c r="BF416" s="91"/>
      <c r="BG416" s="91"/>
      <c r="BH416" s="91"/>
      <c r="BI416" s="91"/>
      <c r="BJ416" s="91"/>
      <c r="BK416" s="91"/>
      <c r="BL416" s="91"/>
      <c r="BM416" s="91"/>
      <c r="BN416" s="91"/>
      <c r="BO416" s="91"/>
      <c r="BP416" s="91"/>
      <c r="BQ416" s="91"/>
      <c r="BR416" s="91"/>
      <c r="BS416" s="91"/>
      <c r="BT416" s="91"/>
      <c r="BU416" s="91"/>
      <c r="BV416" s="91"/>
      <c r="BW416" s="91"/>
      <c r="BX416" s="91"/>
      <c r="BY416" s="91"/>
      <c r="BZ416" s="91"/>
      <c r="CA416" s="91"/>
      <c r="CB416" s="91"/>
      <c r="CC416" s="91"/>
      <c r="CD416" s="91"/>
      <c r="CE416" s="91"/>
      <c r="CF416" s="91"/>
      <c r="CG416" s="91"/>
      <c r="CH416" s="91"/>
      <c r="CI416" s="91"/>
      <c r="CJ416" s="91"/>
      <c r="CK416" s="91"/>
      <c r="CL416" s="91"/>
      <c r="CM416" s="91"/>
      <c r="CN416" s="91"/>
    </row>
    <row r="417" spans="2:92">
      <c r="M417" s="129"/>
      <c r="N417" s="91"/>
      <c r="O417" s="91"/>
      <c r="P417" s="91"/>
      <c r="Q417" s="91"/>
      <c r="R417" s="91"/>
      <c r="S417" s="91"/>
      <c r="T417" s="91"/>
      <c r="U417" s="91"/>
      <c r="V417" s="91"/>
      <c r="W417" s="91"/>
      <c r="X417" s="91"/>
      <c r="Y417" s="91"/>
      <c r="Z417" s="91"/>
      <c r="AA417" s="91"/>
      <c r="AB417" s="91"/>
      <c r="AC417" s="663"/>
      <c r="AD417" s="91"/>
      <c r="AE417" s="663"/>
      <c r="AF417" s="91"/>
      <c r="AG417" s="663"/>
      <c r="AH417" s="91"/>
      <c r="AI417" s="663"/>
      <c r="AJ417" s="91"/>
      <c r="AK417" s="91"/>
      <c r="AL417" s="91"/>
      <c r="AM417" s="91"/>
      <c r="AN417" s="91"/>
      <c r="AO417" s="91"/>
      <c r="AP417" s="91"/>
      <c r="AQ417" s="91"/>
      <c r="AR417" s="91"/>
      <c r="AS417" s="91"/>
      <c r="AT417" s="91"/>
      <c r="AU417" s="91"/>
      <c r="AV417" s="91"/>
      <c r="AW417" s="91"/>
      <c r="AX417" s="91"/>
      <c r="AY417" s="91"/>
      <c r="AZ417" s="91"/>
      <c r="BA417" s="91"/>
      <c r="BB417" s="91"/>
      <c r="BC417" s="91"/>
      <c r="BD417" s="91"/>
      <c r="BE417" s="91"/>
      <c r="BF417" s="91"/>
      <c r="BG417" s="91"/>
      <c r="BH417" s="91"/>
      <c r="BI417" s="91"/>
      <c r="BJ417" s="91"/>
      <c r="BK417" s="91"/>
      <c r="BL417" s="91"/>
      <c r="BM417" s="91"/>
      <c r="BN417" s="91"/>
      <c r="BO417" s="91"/>
      <c r="BP417" s="91"/>
      <c r="BQ417" s="91"/>
      <c r="BR417" s="91"/>
      <c r="BS417" s="91"/>
      <c r="BT417" s="91"/>
      <c r="BU417" s="91"/>
      <c r="BV417" s="91"/>
      <c r="BW417" s="91"/>
      <c r="BX417" s="91"/>
      <c r="BY417" s="91"/>
      <c r="BZ417" s="91"/>
      <c r="CA417" s="91"/>
      <c r="CB417" s="91"/>
      <c r="CC417" s="91"/>
      <c r="CD417" s="91"/>
      <c r="CE417" s="91"/>
      <c r="CF417" s="91"/>
      <c r="CG417" s="91"/>
      <c r="CH417" s="91"/>
      <c r="CI417" s="91"/>
      <c r="CJ417" s="91"/>
      <c r="CK417" s="91"/>
      <c r="CL417" s="91"/>
      <c r="CM417" s="91"/>
      <c r="CN417" s="91"/>
    </row>
    <row r="418" spans="2:92">
      <c r="M418" s="118"/>
      <c r="N418" s="91"/>
      <c r="O418" s="91"/>
      <c r="P418" s="91"/>
      <c r="Q418" s="91"/>
      <c r="R418" s="91"/>
      <c r="S418" s="91"/>
      <c r="T418" s="91"/>
      <c r="U418" s="91"/>
      <c r="V418" s="91"/>
      <c r="W418" s="91"/>
      <c r="X418" s="91"/>
      <c r="Y418" s="91"/>
      <c r="Z418" s="91"/>
      <c r="AA418" s="91"/>
      <c r="AB418" s="91"/>
      <c r="AC418" s="663"/>
      <c r="AD418" s="91"/>
      <c r="AE418" s="663"/>
      <c r="AF418" s="91"/>
      <c r="AG418" s="663"/>
      <c r="AH418" s="91"/>
      <c r="AI418" s="663"/>
      <c r="AJ418" s="91"/>
      <c r="AK418" s="91"/>
      <c r="AL418" s="91"/>
      <c r="AM418" s="91"/>
      <c r="AN418" s="91"/>
      <c r="AO418" s="91"/>
      <c r="AP418" s="91"/>
      <c r="AQ418" s="91"/>
      <c r="AR418" s="91"/>
      <c r="AS418" s="91"/>
      <c r="AT418" s="91"/>
      <c r="AU418" s="91"/>
      <c r="AV418" s="91"/>
      <c r="AW418" s="91"/>
      <c r="AX418" s="91"/>
      <c r="AY418" s="91"/>
      <c r="AZ418" s="91"/>
      <c r="BA418" s="91"/>
      <c r="BB418" s="91"/>
      <c r="BC418" s="91"/>
      <c r="BD418" s="91"/>
      <c r="BE418" s="91"/>
      <c r="BF418" s="91"/>
      <c r="BG418" s="91"/>
      <c r="BH418" s="91"/>
      <c r="BI418" s="91"/>
      <c r="BJ418" s="91"/>
      <c r="BK418" s="91"/>
      <c r="BL418" s="91"/>
      <c r="BM418" s="91"/>
      <c r="BN418" s="91"/>
      <c r="BO418" s="91"/>
      <c r="BP418" s="91"/>
      <c r="BQ418" s="91"/>
      <c r="BR418" s="91"/>
      <c r="BS418" s="91"/>
      <c r="BT418" s="91"/>
      <c r="BU418" s="91"/>
      <c r="BV418" s="91"/>
      <c r="BW418" s="91"/>
      <c r="BX418" s="91"/>
      <c r="BY418" s="91"/>
      <c r="BZ418" s="91"/>
      <c r="CA418" s="91"/>
      <c r="CB418" s="91"/>
      <c r="CC418" s="91"/>
      <c r="CD418" s="91"/>
      <c r="CE418" s="91"/>
      <c r="CF418" s="91"/>
      <c r="CG418" s="91"/>
      <c r="CH418" s="91"/>
      <c r="CI418" s="91"/>
      <c r="CJ418" s="91"/>
      <c r="CK418" s="91"/>
      <c r="CL418" s="91"/>
      <c r="CM418" s="91"/>
      <c r="CN418" s="91"/>
    </row>
    <row r="419" spans="2:92">
      <c r="M419" s="118"/>
      <c r="N419" s="91"/>
      <c r="O419" s="91"/>
      <c r="P419" s="91"/>
      <c r="Q419" s="91"/>
      <c r="R419" s="91"/>
      <c r="S419" s="91"/>
      <c r="T419" s="91"/>
      <c r="U419" s="91"/>
      <c r="V419" s="91"/>
      <c r="W419" s="91"/>
      <c r="X419" s="91"/>
      <c r="Y419" s="91"/>
      <c r="Z419" s="91"/>
      <c r="AA419" s="91"/>
      <c r="AB419" s="91"/>
      <c r="AC419" s="663"/>
      <c r="AD419" s="91"/>
      <c r="AE419" s="663"/>
      <c r="AF419" s="91"/>
      <c r="AG419" s="663"/>
      <c r="AH419" s="91"/>
      <c r="AI419" s="663"/>
      <c r="AJ419" s="91"/>
      <c r="AK419" s="91"/>
      <c r="AL419" s="91"/>
      <c r="AM419" s="91"/>
      <c r="AN419" s="91"/>
      <c r="AO419" s="91"/>
      <c r="AP419" s="91"/>
      <c r="AQ419" s="91"/>
      <c r="AR419" s="91"/>
      <c r="AS419" s="91"/>
      <c r="AT419" s="91"/>
      <c r="AU419" s="91"/>
      <c r="AV419" s="91"/>
      <c r="AW419" s="91"/>
      <c r="AX419" s="91"/>
      <c r="AY419" s="91"/>
      <c r="AZ419" s="91"/>
      <c r="BA419" s="91"/>
      <c r="BB419" s="91"/>
      <c r="BC419" s="91"/>
      <c r="BD419" s="91"/>
      <c r="BE419" s="91"/>
      <c r="BF419" s="91"/>
      <c r="BG419" s="91"/>
      <c r="BH419" s="91"/>
      <c r="BI419" s="91"/>
      <c r="BJ419" s="91"/>
      <c r="BK419" s="91"/>
      <c r="BL419" s="91"/>
      <c r="BM419" s="91"/>
      <c r="BN419" s="91"/>
      <c r="BO419" s="91"/>
      <c r="BP419" s="91"/>
      <c r="BQ419" s="91"/>
      <c r="BR419" s="91"/>
      <c r="BS419" s="91"/>
      <c r="BT419" s="91"/>
      <c r="BU419" s="91"/>
      <c r="BV419" s="91"/>
      <c r="BW419" s="91"/>
      <c r="BX419" s="91"/>
      <c r="BY419" s="91"/>
      <c r="BZ419" s="91"/>
      <c r="CA419" s="91"/>
      <c r="CB419" s="91"/>
      <c r="CC419" s="91"/>
      <c r="CD419" s="91"/>
      <c r="CE419" s="91"/>
      <c r="CF419" s="91"/>
      <c r="CG419" s="91"/>
      <c r="CH419" s="91"/>
      <c r="CI419" s="91"/>
      <c r="CJ419" s="91"/>
      <c r="CK419" s="91"/>
      <c r="CL419" s="91"/>
      <c r="CM419" s="91"/>
      <c r="CN419" s="91"/>
    </row>
    <row r="420" spans="2:92">
      <c r="M420" s="91"/>
      <c r="N420" s="91"/>
      <c r="O420" s="91"/>
      <c r="P420" s="91"/>
      <c r="Q420" s="91"/>
      <c r="R420" s="91"/>
      <c r="S420" s="91"/>
      <c r="T420" s="91"/>
      <c r="U420" s="91"/>
      <c r="V420" s="91"/>
      <c r="W420" s="91"/>
      <c r="X420" s="91"/>
      <c r="Y420" s="91"/>
      <c r="Z420" s="91"/>
      <c r="AA420" s="91"/>
      <c r="AB420" s="91"/>
      <c r="AC420" s="663"/>
      <c r="AD420" s="91"/>
      <c r="AE420" s="663"/>
      <c r="AF420" s="91"/>
      <c r="AG420" s="663"/>
      <c r="AH420" s="91"/>
      <c r="AI420" s="663"/>
      <c r="AJ420" s="91"/>
      <c r="AK420" s="91"/>
      <c r="AL420" s="91"/>
      <c r="AM420" s="91"/>
      <c r="AN420" s="91"/>
      <c r="AO420" s="91"/>
      <c r="AP420" s="91"/>
      <c r="AQ420" s="91"/>
      <c r="AR420" s="91"/>
      <c r="AS420" s="91"/>
      <c r="AT420" s="91"/>
      <c r="AU420" s="91"/>
      <c r="AV420" s="91"/>
      <c r="AW420" s="91"/>
      <c r="AX420" s="91"/>
      <c r="AY420" s="91"/>
      <c r="AZ420" s="91"/>
      <c r="BA420" s="91"/>
      <c r="BB420" s="91"/>
      <c r="BC420" s="91"/>
      <c r="BD420" s="91"/>
      <c r="BE420" s="91"/>
      <c r="BF420" s="91"/>
      <c r="BG420" s="91"/>
      <c r="BH420" s="91"/>
      <c r="BI420" s="91"/>
      <c r="BJ420" s="91"/>
      <c r="BK420" s="91"/>
      <c r="BL420" s="91"/>
      <c r="BM420" s="91"/>
      <c r="BN420" s="91"/>
      <c r="BO420" s="91"/>
      <c r="BP420" s="91"/>
      <c r="BQ420" s="91"/>
      <c r="BR420" s="91"/>
      <c r="BS420" s="91"/>
      <c r="BT420" s="91"/>
      <c r="BU420" s="91"/>
      <c r="BV420" s="91"/>
      <c r="BW420" s="91"/>
      <c r="BX420" s="91"/>
      <c r="BY420" s="91"/>
      <c r="BZ420" s="91"/>
      <c r="CA420" s="91"/>
      <c r="CB420" s="91"/>
      <c r="CC420" s="91"/>
      <c r="CD420" s="91"/>
      <c r="CE420" s="91"/>
      <c r="CF420" s="91"/>
      <c r="CG420" s="91"/>
      <c r="CH420" s="91"/>
      <c r="CI420" s="91"/>
      <c r="CJ420" s="91"/>
      <c r="CK420" s="91"/>
      <c r="CL420" s="91"/>
      <c r="CM420" s="91"/>
      <c r="CN420" s="91"/>
    </row>
    <row r="421" spans="2:92">
      <c r="B421" s="2124"/>
      <c r="C421" s="2198"/>
      <c r="D421" s="2124"/>
      <c r="F421" s="2323"/>
      <c r="J421" s="2323"/>
      <c r="L421" s="2323"/>
      <c r="M421" s="302"/>
      <c r="N421" s="91"/>
      <c r="O421" s="91"/>
      <c r="P421" s="91"/>
      <c r="Q421" s="91"/>
      <c r="R421" s="91"/>
      <c r="S421" s="91"/>
      <c r="T421" s="91"/>
      <c r="U421" s="91"/>
      <c r="V421" s="91"/>
      <c r="W421" s="91"/>
      <c r="X421" s="91"/>
      <c r="Y421" s="91"/>
      <c r="Z421" s="91"/>
      <c r="AA421" s="91"/>
      <c r="AB421" s="91"/>
      <c r="AC421" s="663"/>
      <c r="AD421" s="91"/>
      <c r="AE421" s="663"/>
      <c r="AF421" s="91"/>
      <c r="AG421" s="663"/>
      <c r="AH421" s="91"/>
      <c r="AI421" s="663"/>
      <c r="AJ421" s="91"/>
      <c r="AK421" s="91"/>
      <c r="AL421" s="91"/>
      <c r="AM421" s="91"/>
      <c r="AN421" s="91"/>
      <c r="AO421" s="91"/>
      <c r="AP421" s="91"/>
      <c r="AQ421" s="91"/>
      <c r="AR421" s="91"/>
      <c r="AS421" s="91"/>
      <c r="AT421" s="91"/>
      <c r="AU421" s="91"/>
      <c r="AV421" s="91"/>
      <c r="AW421" s="91"/>
      <c r="AX421" s="91"/>
      <c r="AY421" s="91"/>
      <c r="AZ421" s="91"/>
      <c r="BA421" s="91"/>
      <c r="BB421" s="91"/>
      <c r="BC421" s="91"/>
      <c r="BD421" s="91"/>
      <c r="BE421" s="91"/>
      <c r="BF421" s="91"/>
      <c r="BG421" s="91"/>
      <c r="BH421" s="91"/>
      <c r="BI421" s="91"/>
      <c r="BJ421" s="91"/>
      <c r="BK421" s="91"/>
      <c r="BL421" s="91"/>
      <c r="BM421" s="91"/>
      <c r="BN421" s="91"/>
      <c r="BO421" s="91"/>
      <c r="BP421" s="91"/>
      <c r="BQ421" s="91"/>
      <c r="BR421" s="91"/>
      <c r="BS421" s="91"/>
      <c r="BT421" s="91"/>
      <c r="BU421" s="91"/>
      <c r="BV421" s="91"/>
      <c r="BW421" s="91"/>
      <c r="BX421" s="91"/>
      <c r="BY421" s="91"/>
      <c r="BZ421" s="91"/>
      <c r="CA421" s="91"/>
      <c r="CB421" s="91"/>
      <c r="CC421" s="91"/>
      <c r="CD421" s="91"/>
      <c r="CE421" s="91"/>
      <c r="CF421" s="91"/>
      <c r="CG421" s="91"/>
      <c r="CH421" s="91"/>
      <c r="CI421" s="91"/>
      <c r="CJ421" s="91"/>
      <c r="CK421" s="91"/>
      <c r="CL421" s="91"/>
      <c r="CM421" s="91"/>
      <c r="CN421" s="91"/>
    </row>
    <row r="422" spans="2:92">
      <c r="B422" s="2124"/>
      <c r="C422" s="2198"/>
      <c r="D422" s="2124"/>
      <c r="F422" s="2323"/>
      <c r="J422" s="2323"/>
      <c r="L422" s="2323"/>
      <c r="M422" s="129"/>
      <c r="N422" s="91"/>
      <c r="O422" s="91"/>
      <c r="P422" s="91"/>
      <c r="Q422" s="91"/>
      <c r="R422" s="91"/>
      <c r="S422" s="91"/>
      <c r="T422" s="91"/>
      <c r="U422" s="91"/>
      <c r="V422" s="91"/>
      <c r="W422" s="91"/>
      <c r="X422" s="91"/>
      <c r="Y422" s="91"/>
      <c r="Z422" s="91"/>
      <c r="AA422" s="91"/>
      <c r="AB422" s="91"/>
      <c r="AC422" s="663"/>
      <c r="AD422" s="91"/>
      <c r="AE422" s="663"/>
      <c r="AF422" s="91"/>
      <c r="AG422" s="663"/>
      <c r="AH422" s="91"/>
      <c r="AI422" s="663"/>
      <c r="AJ422" s="91"/>
      <c r="AK422" s="91"/>
      <c r="AL422" s="91"/>
      <c r="AM422" s="91"/>
      <c r="AN422" s="91"/>
      <c r="AO422" s="91"/>
      <c r="AP422" s="91"/>
      <c r="AQ422" s="91"/>
      <c r="AR422" s="91"/>
      <c r="AS422" s="91"/>
      <c r="AT422" s="91"/>
      <c r="AU422" s="91"/>
      <c r="AV422" s="91"/>
      <c r="AW422" s="91"/>
      <c r="AX422" s="91"/>
      <c r="AY422" s="91"/>
      <c r="AZ422" s="91"/>
      <c r="BA422" s="91"/>
      <c r="BB422" s="91"/>
      <c r="BC422" s="91"/>
      <c r="BD422" s="91"/>
      <c r="BE422" s="91"/>
      <c r="BF422" s="91"/>
      <c r="BG422" s="91"/>
      <c r="BH422" s="91"/>
      <c r="BI422" s="91"/>
      <c r="BJ422" s="91"/>
      <c r="BK422" s="91"/>
      <c r="BL422" s="91"/>
      <c r="BM422" s="91"/>
      <c r="BN422" s="91"/>
      <c r="BO422" s="91"/>
      <c r="BP422" s="91"/>
      <c r="BQ422" s="91"/>
      <c r="BR422" s="91"/>
      <c r="BS422" s="91"/>
      <c r="BT422" s="91"/>
      <c r="BU422" s="91"/>
      <c r="BV422" s="91"/>
      <c r="BW422" s="91"/>
      <c r="BX422" s="91"/>
      <c r="BY422" s="91"/>
      <c r="BZ422" s="91"/>
      <c r="CA422" s="91"/>
      <c r="CB422" s="91"/>
      <c r="CC422" s="91"/>
      <c r="CD422" s="91"/>
      <c r="CE422" s="91"/>
      <c r="CF422" s="91"/>
      <c r="CG422" s="91"/>
      <c r="CH422" s="91"/>
      <c r="CI422" s="91"/>
      <c r="CJ422" s="91"/>
      <c r="CK422" s="91"/>
      <c r="CL422" s="91"/>
      <c r="CM422" s="91"/>
      <c r="CN422" s="91"/>
    </row>
    <row r="423" spans="2:92">
      <c r="B423" s="2124"/>
      <c r="C423" s="2198"/>
      <c r="D423" s="2124"/>
      <c r="F423" s="2323"/>
      <c r="J423" s="2323"/>
      <c r="L423" s="2323"/>
      <c r="M423" s="118"/>
      <c r="N423" s="91"/>
      <c r="O423" s="91"/>
      <c r="P423" s="91"/>
      <c r="Q423" s="91"/>
      <c r="R423" s="91"/>
      <c r="S423" s="91"/>
      <c r="T423" s="91"/>
      <c r="U423" s="91"/>
      <c r="V423" s="91"/>
      <c r="W423" s="91"/>
      <c r="X423" s="91"/>
      <c r="Y423" s="91"/>
      <c r="Z423" s="91"/>
      <c r="AA423" s="91"/>
      <c r="AB423" s="91"/>
      <c r="AC423" s="663"/>
      <c r="AD423" s="91"/>
      <c r="AE423" s="663"/>
      <c r="AF423" s="91"/>
      <c r="AG423" s="663"/>
      <c r="AH423" s="91"/>
      <c r="AI423" s="663"/>
      <c r="AJ423" s="91"/>
      <c r="AK423" s="91"/>
      <c r="AL423" s="91"/>
      <c r="AM423" s="91"/>
      <c r="AN423" s="91"/>
      <c r="AO423" s="91"/>
      <c r="AP423" s="91"/>
      <c r="AQ423" s="91"/>
      <c r="AR423" s="91"/>
      <c r="AS423" s="91"/>
      <c r="AT423" s="91"/>
      <c r="AU423" s="91"/>
      <c r="AV423" s="91"/>
      <c r="AW423" s="91"/>
      <c r="AX423" s="91"/>
      <c r="AY423" s="91"/>
      <c r="AZ423" s="91"/>
      <c r="BA423" s="91"/>
      <c r="BB423" s="91"/>
      <c r="BC423" s="91"/>
      <c r="BD423" s="91"/>
      <c r="BE423" s="91"/>
      <c r="BF423" s="91"/>
      <c r="BG423" s="91"/>
      <c r="BH423" s="91"/>
      <c r="BI423" s="91"/>
      <c r="BJ423" s="91"/>
      <c r="BK423" s="91"/>
      <c r="BL423" s="91"/>
      <c r="BM423" s="91"/>
      <c r="BN423" s="91"/>
      <c r="BO423" s="91"/>
      <c r="BP423" s="91"/>
      <c r="BQ423" s="91"/>
      <c r="BR423" s="91"/>
      <c r="BS423" s="91"/>
      <c r="BT423" s="91"/>
      <c r="BU423" s="91"/>
      <c r="BV423" s="91"/>
      <c r="BW423" s="91"/>
      <c r="BX423" s="91"/>
      <c r="BY423" s="91"/>
      <c r="BZ423" s="91"/>
      <c r="CA423" s="91"/>
      <c r="CB423" s="91"/>
      <c r="CC423" s="91"/>
      <c r="CD423" s="91"/>
      <c r="CE423" s="91"/>
      <c r="CF423" s="91"/>
      <c r="CG423" s="91"/>
      <c r="CH423" s="91"/>
      <c r="CI423" s="91"/>
      <c r="CJ423" s="91"/>
      <c r="CK423" s="91"/>
      <c r="CL423" s="91"/>
      <c r="CM423" s="91"/>
      <c r="CN423" s="91"/>
    </row>
    <row r="424" spans="2:92">
      <c r="B424" s="2124"/>
      <c r="C424" s="2198"/>
      <c r="D424" s="2124"/>
      <c r="E424" s="2560"/>
      <c r="F424" s="2323"/>
      <c r="J424" s="2323"/>
      <c r="K424" s="2561"/>
      <c r="L424" s="2323"/>
      <c r="M424" s="91"/>
      <c r="N424" s="91"/>
      <c r="O424" s="91"/>
      <c r="P424" s="91"/>
      <c r="Q424" s="91"/>
      <c r="R424" s="91"/>
      <c r="S424" s="91"/>
      <c r="T424" s="91"/>
      <c r="U424" s="91"/>
      <c r="V424" s="91"/>
      <c r="W424" s="91"/>
      <c r="X424" s="91"/>
      <c r="Y424" s="91"/>
      <c r="Z424" s="91"/>
      <c r="AA424" s="91"/>
      <c r="AB424" s="91"/>
      <c r="AC424" s="663"/>
      <c r="AD424" s="91"/>
      <c r="AE424" s="663"/>
      <c r="AF424" s="91"/>
      <c r="AG424" s="663"/>
      <c r="AH424" s="91"/>
      <c r="AI424" s="663"/>
      <c r="AJ424" s="91"/>
      <c r="AK424" s="91"/>
      <c r="AL424" s="91"/>
      <c r="AM424" s="91"/>
      <c r="AN424" s="91"/>
      <c r="AO424" s="91"/>
      <c r="AP424" s="91"/>
      <c r="AQ424" s="91"/>
      <c r="AR424" s="91"/>
      <c r="AS424" s="91"/>
      <c r="AT424" s="91"/>
      <c r="AU424" s="91"/>
      <c r="AV424" s="91"/>
      <c r="AW424" s="91"/>
      <c r="AX424" s="91"/>
      <c r="AY424" s="91"/>
      <c r="AZ424" s="91"/>
      <c r="BA424" s="91"/>
      <c r="BB424" s="91"/>
      <c r="BC424" s="91"/>
      <c r="BD424" s="91"/>
      <c r="BE424" s="91"/>
      <c r="BF424" s="91"/>
      <c r="BG424" s="91"/>
      <c r="BH424" s="91"/>
      <c r="BI424" s="91"/>
      <c r="BJ424" s="91"/>
      <c r="BK424" s="91"/>
      <c r="BL424" s="91"/>
      <c r="BM424" s="91"/>
      <c r="BN424" s="91"/>
      <c r="BO424" s="91"/>
      <c r="BP424" s="91"/>
      <c r="BQ424" s="91"/>
      <c r="BR424" s="91"/>
      <c r="BS424" s="91"/>
      <c r="BT424" s="91"/>
      <c r="BU424" s="91"/>
      <c r="BV424" s="91"/>
      <c r="BW424" s="91"/>
      <c r="BX424" s="91"/>
      <c r="BY424" s="91"/>
      <c r="BZ424" s="91"/>
      <c r="CA424" s="91"/>
      <c r="CB424" s="91"/>
      <c r="CC424" s="91"/>
      <c r="CD424" s="91"/>
      <c r="CE424" s="91"/>
      <c r="CF424" s="91"/>
      <c r="CG424" s="91"/>
      <c r="CH424" s="91"/>
      <c r="CI424" s="91"/>
      <c r="CJ424" s="91"/>
      <c r="CK424" s="91"/>
      <c r="CL424" s="91"/>
      <c r="CM424" s="91"/>
      <c r="CN424" s="91"/>
    </row>
    <row r="425" spans="2:92">
      <c r="B425" s="2124"/>
      <c r="C425" s="2198"/>
      <c r="D425" s="2124"/>
      <c r="E425" s="2527"/>
      <c r="F425" s="2562"/>
      <c r="G425" s="2563"/>
      <c r="J425" s="2323"/>
      <c r="K425" s="2527"/>
      <c r="L425" s="2562"/>
      <c r="M425" s="91"/>
      <c r="N425" s="91"/>
      <c r="O425" s="91"/>
      <c r="P425" s="91"/>
      <c r="Q425" s="91"/>
      <c r="R425" s="91"/>
      <c r="S425" s="91"/>
      <c r="T425" s="91"/>
      <c r="U425" s="91"/>
      <c r="V425" s="91"/>
      <c r="W425" s="91"/>
      <c r="X425" s="91"/>
      <c r="Y425" s="91"/>
      <c r="Z425" s="91"/>
      <c r="AA425" s="91"/>
      <c r="AB425" s="91"/>
      <c r="AC425" s="663"/>
      <c r="AD425" s="91"/>
      <c r="AE425" s="663"/>
      <c r="AF425" s="91"/>
      <c r="AG425" s="663"/>
      <c r="AH425" s="91"/>
      <c r="AI425" s="663"/>
      <c r="AJ425" s="91"/>
      <c r="AK425" s="91"/>
      <c r="AL425" s="91"/>
      <c r="AM425" s="91"/>
      <c r="AN425" s="91"/>
      <c r="AO425" s="91"/>
      <c r="AP425" s="91"/>
      <c r="AQ425" s="91"/>
      <c r="AR425" s="91"/>
      <c r="AS425" s="91"/>
      <c r="AT425" s="91"/>
      <c r="AU425" s="91"/>
      <c r="AV425" s="91"/>
      <c r="AW425" s="91"/>
      <c r="AX425" s="91"/>
      <c r="AY425" s="91"/>
      <c r="AZ425" s="91"/>
      <c r="BA425" s="91"/>
      <c r="BB425" s="91"/>
      <c r="BC425" s="91"/>
      <c r="BD425" s="91"/>
      <c r="BE425" s="91"/>
      <c r="BF425" s="91"/>
      <c r="BG425" s="91"/>
      <c r="BH425" s="91"/>
      <c r="BI425" s="91"/>
      <c r="BJ425" s="91"/>
      <c r="BK425" s="91"/>
      <c r="BL425" s="91"/>
      <c r="BM425" s="91"/>
      <c r="BN425" s="91"/>
      <c r="BO425" s="91"/>
      <c r="BP425" s="91"/>
      <c r="BQ425" s="91"/>
      <c r="BR425" s="91"/>
      <c r="BS425" s="91"/>
      <c r="BT425" s="91"/>
      <c r="BU425" s="91"/>
      <c r="BV425" s="91"/>
      <c r="BW425" s="91"/>
      <c r="BX425" s="91"/>
      <c r="BY425" s="91"/>
      <c r="BZ425" s="91"/>
      <c r="CA425" s="91"/>
      <c r="CB425" s="91"/>
      <c r="CC425" s="91"/>
      <c r="CD425" s="91"/>
      <c r="CE425" s="91"/>
      <c r="CF425" s="91"/>
      <c r="CG425" s="91"/>
      <c r="CH425" s="91"/>
      <c r="CI425" s="91"/>
      <c r="CJ425" s="91"/>
      <c r="CK425" s="91"/>
      <c r="CL425" s="91"/>
      <c r="CM425" s="91"/>
      <c r="CN425" s="91"/>
    </row>
    <row r="426" spans="2:92">
      <c r="B426" s="330"/>
      <c r="C426" s="70"/>
      <c r="D426" s="131"/>
      <c r="E426" s="70"/>
      <c r="F426" s="329"/>
      <c r="G426" s="660"/>
      <c r="J426" s="2323"/>
      <c r="K426" s="56"/>
      <c r="L426" s="2562"/>
      <c r="N426" s="91"/>
      <c r="O426" s="91"/>
      <c r="P426" s="91"/>
      <c r="Q426" s="91"/>
      <c r="R426" s="91"/>
      <c r="S426" s="91"/>
      <c r="T426" s="91"/>
      <c r="U426" s="91"/>
      <c r="V426" s="91"/>
      <c r="W426" s="91"/>
      <c r="X426" s="91"/>
      <c r="Y426" s="91"/>
      <c r="Z426" s="91"/>
      <c r="AA426" s="91"/>
      <c r="AB426" s="91"/>
      <c r="AC426" s="663"/>
      <c r="AD426" s="91"/>
      <c r="AE426" s="663"/>
      <c r="AF426" s="91"/>
      <c r="AG426" s="663"/>
      <c r="AH426" s="91"/>
      <c r="AI426" s="663"/>
      <c r="AJ426" s="91"/>
      <c r="AK426" s="91"/>
      <c r="AL426" s="91"/>
      <c r="AM426" s="91"/>
      <c r="AN426" s="91"/>
      <c r="AO426" s="91"/>
      <c r="AP426" s="91"/>
      <c r="AQ426" s="91"/>
      <c r="AR426" s="91"/>
      <c r="AS426" s="91"/>
      <c r="AT426" s="91"/>
      <c r="AU426" s="91"/>
      <c r="AV426" s="91"/>
      <c r="AW426" s="91"/>
      <c r="AX426" s="91"/>
      <c r="AY426" s="91"/>
      <c r="AZ426" s="91"/>
      <c r="BA426" s="91"/>
      <c r="BB426" s="91"/>
      <c r="BC426" s="91"/>
      <c r="BD426" s="91"/>
      <c r="BE426" s="91"/>
      <c r="BF426" s="91"/>
      <c r="BG426" s="91"/>
      <c r="BH426" s="91"/>
      <c r="BI426" s="91"/>
      <c r="BJ426" s="91"/>
      <c r="BK426" s="91"/>
      <c r="BL426" s="91"/>
      <c r="BM426" s="91"/>
      <c r="BN426" s="91"/>
      <c r="BO426" s="91"/>
      <c r="BP426" s="91"/>
      <c r="BQ426" s="91"/>
      <c r="BR426" s="91"/>
      <c r="BS426" s="91"/>
      <c r="BT426" s="91"/>
      <c r="BU426" s="91"/>
      <c r="BV426" s="91"/>
      <c r="BW426" s="91"/>
      <c r="BX426" s="91"/>
      <c r="BY426" s="91"/>
      <c r="BZ426" s="91"/>
      <c r="CA426" s="91"/>
      <c r="CB426" s="91"/>
      <c r="CC426" s="91"/>
      <c r="CD426" s="91"/>
      <c r="CE426" s="91"/>
      <c r="CF426" s="91"/>
      <c r="CG426" s="91"/>
      <c r="CH426" s="91"/>
      <c r="CI426" s="91"/>
      <c r="CJ426" s="91"/>
      <c r="CK426" s="91"/>
      <c r="CL426" s="91"/>
      <c r="CM426" s="91"/>
      <c r="CN426" s="91"/>
    </row>
    <row r="427" spans="2:92">
      <c r="B427" s="2564"/>
      <c r="C427" s="21"/>
      <c r="D427" s="329"/>
      <c r="E427" s="2565"/>
      <c r="F427" s="354"/>
      <c r="G427" s="655"/>
      <c r="J427" s="2323"/>
      <c r="K427" s="56"/>
      <c r="L427" s="2562"/>
      <c r="N427" s="91"/>
      <c r="O427" s="91"/>
      <c r="P427" s="91"/>
      <c r="Q427" s="91"/>
      <c r="R427" s="91"/>
      <c r="S427" s="91"/>
      <c r="T427" s="91"/>
      <c r="U427" s="91"/>
      <c r="V427" s="91"/>
      <c r="W427" s="91"/>
      <c r="X427" s="91"/>
      <c r="Y427" s="91"/>
      <c r="Z427" s="91"/>
      <c r="AA427" s="91"/>
      <c r="AB427" s="91"/>
      <c r="AC427" s="663"/>
      <c r="AD427" s="91"/>
      <c r="AE427" s="663"/>
      <c r="AF427" s="91"/>
      <c r="AG427" s="663"/>
      <c r="AH427" s="91"/>
      <c r="AI427" s="663"/>
      <c r="AJ427" s="91"/>
      <c r="AK427" s="91"/>
      <c r="AL427" s="91"/>
      <c r="AM427" s="91"/>
      <c r="AN427" s="91"/>
      <c r="AO427" s="91"/>
      <c r="AP427" s="91"/>
      <c r="AQ427" s="91"/>
      <c r="AR427" s="91"/>
      <c r="AS427" s="91"/>
      <c r="AT427" s="91"/>
      <c r="AU427" s="91"/>
      <c r="AV427" s="91"/>
      <c r="AW427" s="91"/>
      <c r="AX427" s="91"/>
      <c r="AY427" s="91"/>
      <c r="AZ427" s="91"/>
      <c r="BA427" s="91"/>
      <c r="BB427" s="91"/>
      <c r="BC427" s="91"/>
      <c r="BD427" s="91"/>
      <c r="BE427" s="91"/>
      <c r="BF427" s="91"/>
      <c r="BG427" s="91"/>
      <c r="BH427" s="91"/>
      <c r="BI427" s="91"/>
      <c r="BJ427" s="91"/>
      <c r="BK427" s="91"/>
      <c r="BL427" s="91"/>
      <c r="BM427" s="91"/>
      <c r="BN427" s="91"/>
      <c r="BO427" s="91"/>
      <c r="BP427" s="91"/>
      <c r="BQ427" s="91"/>
      <c r="BR427" s="91"/>
      <c r="BS427" s="91"/>
      <c r="BT427" s="91"/>
      <c r="BU427" s="91"/>
      <c r="BV427" s="91"/>
      <c r="BW427" s="91"/>
      <c r="BX427" s="91"/>
      <c r="BY427" s="91"/>
      <c r="BZ427" s="91"/>
      <c r="CA427" s="91"/>
      <c r="CB427" s="91"/>
      <c r="CC427" s="91"/>
      <c r="CD427" s="91"/>
      <c r="CE427" s="91"/>
      <c r="CF427" s="91"/>
      <c r="CG427" s="91"/>
      <c r="CH427" s="91"/>
      <c r="CI427" s="91"/>
      <c r="CJ427" s="91"/>
      <c r="CK427" s="91"/>
      <c r="CL427" s="91"/>
      <c r="CM427" s="91"/>
      <c r="CN427" s="91"/>
    </row>
    <row r="428" spans="2:92">
      <c r="B428" s="2566"/>
      <c r="C428" s="21"/>
      <c r="D428" s="329"/>
      <c r="E428" s="70"/>
      <c r="F428" s="131"/>
      <c r="G428" s="652"/>
      <c r="J428" s="2323"/>
      <c r="K428" s="56"/>
      <c r="L428" s="2562"/>
      <c r="N428" s="91"/>
      <c r="O428" s="91"/>
      <c r="P428" s="91"/>
      <c r="Q428" s="91"/>
      <c r="R428" s="91"/>
      <c r="S428" s="91"/>
      <c r="T428" s="91"/>
      <c r="U428" s="91"/>
      <c r="V428" s="91"/>
      <c r="W428" s="91"/>
      <c r="X428" s="91"/>
      <c r="Y428" s="91"/>
      <c r="Z428" s="91"/>
      <c r="AA428" s="91"/>
      <c r="AB428" s="91"/>
      <c r="AC428" s="663"/>
      <c r="AD428" s="91"/>
      <c r="AE428" s="663"/>
      <c r="AF428" s="91"/>
      <c r="AG428" s="663"/>
      <c r="AH428" s="91"/>
      <c r="AI428" s="663"/>
      <c r="AJ428" s="91"/>
      <c r="AK428" s="91"/>
      <c r="AL428" s="91"/>
      <c r="AM428" s="91"/>
      <c r="AN428" s="91"/>
      <c r="AO428" s="91"/>
      <c r="AP428" s="91"/>
      <c r="AQ428" s="91"/>
      <c r="AR428" s="91"/>
      <c r="AS428" s="91"/>
      <c r="AT428" s="91"/>
      <c r="AU428" s="91"/>
      <c r="AV428" s="91"/>
      <c r="AW428" s="91"/>
      <c r="AX428" s="91"/>
      <c r="AY428" s="91"/>
      <c r="AZ428" s="91"/>
      <c r="BA428" s="91"/>
      <c r="BB428" s="91"/>
      <c r="BC428" s="91"/>
      <c r="BD428" s="91"/>
      <c r="BE428" s="91"/>
      <c r="BF428" s="91"/>
      <c r="BG428" s="91"/>
      <c r="BH428" s="91"/>
      <c r="BI428" s="91"/>
      <c r="BJ428" s="91"/>
      <c r="BK428" s="91"/>
      <c r="BL428" s="91"/>
      <c r="BM428" s="91"/>
      <c r="BN428" s="91"/>
      <c r="BO428" s="91"/>
      <c r="BP428" s="91"/>
      <c r="BQ428" s="91"/>
      <c r="BR428" s="91"/>
      <c r="BS428" s="91"/>
      <c r="BT428" s="91"/>
      <c r="BU428" s="91"/>
      <c r="BV428" s="91"/>
      <c r="BW428" s="91"/>
      <c r="BX428" s="91"/>
      <c r="BY428" s="91"/>
      <c r="BZ428" s="91"/>
      <c r="CA428" s="91"/>
      <c r="CB428" s="91"/>
      <c r="CC428" s="91"/>
      <c r="CD428" s="91"/>
      <c r="CE428" s="91"/>
      <c r="CF428" s="91"/>
      <c r="CG428" s="91"/>
      <c r="CH428" s="91"/>
      <c r="CI428" s="91"/>
      <c r="CJ428" s="91"/>
      <c r="CK428" s="91"/>
      <c r="CL428" s="91"/>
      <c r="CM428" s="91"/>
      <c r="CN428" s="91"/>
    </row>
    <row r="429" spans="2:92">
      <c r="B429" s="2567"/>
      <c r="C429" s="21"/>
      <c r="D429" s="2323"/>
      <c r="E429" s="658"/>
      <c r="F429" s="2568"/>
      <c r="G429" s="659"/>
      <c r="J429" s="2323"/>
      <c r="K429" s="70"/>
      <c r="L429" s="339"/>
      <c r="N429" s="91"/>
      <c r="O429" s="91"/>
      <c r="P429" s="91"/>
      <c r="Q429" s="91"/>
      <c r="R429" s="91"/>
      <c r="S429" s="91"/>
      <c r="T429" s="91"/>
      <c r="U429" s="91"/>
      <c r="V429" s="91"/>
      <c r="W429" s="91"/>
      <c r="X429" s="91"/>
      <c r="Y429" s="91"/>
      <c r="Z429" s="91"/>
      <c r="AA429" s="91"/>
      <c r="AB429" s="91"/>
      <c r="AC429" s="663"/>
      <c r="AD429" s="91"/>
      <c r="AE429" s="663"/>
      <c r="AF429" s="91"/>
      <c r="AG429" s="663"/>
      <c r="AH429" s="91"/>
      <c r="AI429" s="663"/>
      <c r="AJ429" s="91"/>
      <c r="AK429" s="91"/>
      <c r="AL429" s="91"/>
      <c r="AM429" s="91"/>
      <c r="AN429" s="91"/>
      <c r="AO429" s="91"/>
      <c r="AP429" s="91"/>
      <c r="AQ429" s="91"/>
      <c r="AR429" s="91"/>
      <c r="AS429" s="91"/>
      <c r="AT429" s="91"/>
      <c r="AU429" s="91"/>
      <c r="AV429" s="91"/>
      <c r="AW429" s="91"/>
      <c r="AX429" s="91"/>
      <c r="AY429" s="91"/>
      <c r="AZ429" s="91"/>
      <c r="BA429" s="91"/>
      <c r="BB429" s="91"/>
      <c r="BC429" s="91"/>
      <c r="BD429" s="91"/>
      <c r="BE429" s="91"/>
      <c r="BF429" s="91"/>
      <c r="BG429" s="91"/>
      <c r="BH429" s="91"/>
      <c r="BI429" s="91"/>
      <c r="BJ429" s="91"/>
      <c r="BK429" s="91"/>
      <c r="BL429" s="91"/>
      <c r="BM429" s="91"/>
      <c r="BN429" s="91"/>
      <c r="BO429" s="91"/>
      <c r="BP429" s="91"/>
      <c r="BQ429" s="91"/>
      <c r="BR429" s="91"/>
      <c r="BS429" s="91"/>
      <c r="BT429" s="91"/>
      <c r="BU429" s="91"/>
      <c r="BV429" s="91"/>
      <c r="BW429" s="91"/>
      <c r="BX429" s="91"/>
      <c r="BY429" s="91"/>
      <c r="BZ429" s="91"/>
      <c r="CA429" s="91"/>
      <c r="CB429" s="91"/>
      <c r="CC429" s="91"/>
      <c r="CD429" s="91"/>
      <c r="CE429" s="91"/>
      <c r="CF429" s="91"/>
      <c r="CG429" s="91"/>
      <c r="CH429" s="91"/>
      <c r="CI429" s="91"/>
      <c r="CJ429" s="91"/>
      <c r="CK429" s="91"/>
      <c r="CL429" s="91"/>
      <c r="CM429" s="91"/>
      <c r="CN429" s="91"/>
    </row>
    <row r="430" spans="2:92">
      <c r="B430" s="2567"/>
      <c r="C430" s="21"/>
      <c r="D430" s="329"/>
      <c r="E430" s="70"/>
      <c r="F430" s="131"/>
      <c r="G430" s="652"/>
      <c r="J430" s="2323"/>
      <c r="K430" s="70"/>
      <c r="L430" s="131"/>
      <c r="N430" s="91"/>
      <c r="O430" s="91"/>
      <c r="P430" s="91"/>
      <c r="Q430" s="91"/>
      <c r="R430" s="91"/>
      <c r="S430" s="91"/>
      <c r="T430" s="91"/>
      <c r="U430" s="91"/>
      <c r="V430" s="91"/>
      <c r="W430" s="91"/>
      <c r="X430" s="91"/>
      <c r="Y430" s="91"/>
      <c r="Z430" s="91"/>
      <c r="AA430" s="91"/>
      <c r="AB430" s="91"/>
      <c r="AC430" s="663"/>
      <c r="AD430" s="91"/>
      <c r="AE430" s="663"/>
      <c r="AF430" s="91"/>
      <c r="AG430" s="663"/>
      <c r="AH430" s="91"/>
      <c r="AI430" s="663"/>
      <c r="AJ430" s="91"/>
      <c r="AK430" s="91"/>
      <c r="AL430" s="91"/>
      <c r="AM430" s="91"/>
      <c r="AN430" s="91"/>
      <c r="AO430" s="91"/>
      <c r="AP430" s="91"/>
      <c r="AQ430" s="91"/>
      <c r="AR430" s="91"/>
      <c r="AS430" s="91"/>
      <c r="AT430" s="91"/>
      <c r="AU430" s="91"/>
      <c r="AV430" s="91"/>
      <c r="AW430" s="91"/>
      <c r="AX430" s="91"/>
      <c r="AY430" s="91"/>
      <c r="AZ430" s="91"/>
      <c r="BA430" s="91"/>
      <c r="BB430" s="91"/>
      <c r="BC430" s="91"/>
      <c r="BD430" s="91"/>
      <c r="BE430" s="91"/>
      <c r="BF430" s="91"/>
      <c r="BG430" s="91"/>
      <c r="BH430" s="91"/>
      <c r="BI430" s="91"/>
      <c r="BJ430" s="91"/>
      <c r="BK430" s="91"/>
      <c r="BL430" s="91"/>
      <c r="BM430" s="91"/>
      <c r="BN430" s="91"/>
      <c r="BO430" s="91"/>
      <c r="BP430" s="91"/>
      <c r="BQ430" s="91"/>
      <c r="BR430" s="91"/>
      <c r="BS430" s="91"/>
      <c r="BT430" s="91"/>
      <c r="BU430" s="91"/>
      <c r="BV430" s="91"/>
      <c r="BW430" s="91"/>
      <c r="BX430" s="91"/>
      <c r="BY430" s="91"/>
      <c r="BZ430" s="91"/>
      <c r="CA430" s="91"/>
      <c r="CB430" s="91"/>
      <c r="CC430" s="91"/>
      <c r="CD430" s="91"/>
      <c r="CE430" s="91"/>
      <c r="CF430" s="91"/>
      <c r="CG430" s="91"/>
      <c r="CH430" s="91"/>
      <c r="CI430" s="91"/>
      <c r="CJ430" s="91"/>
      <c r="CK430" s="91"/>
      <c r="CL430" s="91"/>
      <c r="CM430" s="91"/>
      <c r="CN430" s="91"/>
    </row>
    <row r="431" spans="2:92">
      <c r="B431" s="2567"/>
      <c r="C431" s="21"/>
      <c r="D431" s="329"/>
      <c r="E431" s="57"/>
      <c r="F431" s="354"/>
      <c r="G431" s="2569"/>
      <c r="J431" s="2323"/>
      <c r="K431" s="70"/>
      <c r="L431" s="131"/>
      <c r="N431" s="91"/>
      <c r="O431" s="91"/>
      <c r="P431" s="91"/>
      <c r="Q431" s="91"/>
      <c r="R431" s="91"/>
      <c r="S431" s="91"/>
      <c r="T431" s="91"/>
      <c r="U431" s="91"/>
      <c r="V431" s="91"/>
      <c r="W431" s="91"/>
      <c r="X431" s="91"/>
      <c r="Y431" s="91"/>
      <c r="Z431" s="91"/>
      <c r="AA431" s="91"/>
      <c r="AB431" s="91"/>
      <c r="AC431" s="663"/>
      <c r="AD431" s="91"/>
      <c r="AE431" s="663"/>
      <c r="AF431" s="91"/>
      <c r="AG431" s="663"/>
      <c r="AH431" s="91"/>
      <c r="AI431" s="663"/>
      <c r="AJ431" s="91"/>
      <c r="AK431" s="91"/>
      <c r="AL431" s="91"/>
      <c r="AM431" s="91"/>
      <c r="AN431" s="91"/>
      <c r="AO431" s="91"/>
      <c r="AP431" s="91"/>
      <c r="AQ431" s="91"/>
      <c r="AR431" s="91"/>
      <c r="AS431" s="91"/>
      <c r="AT431" s="91"/>
      <c r="AU431" s="91"/>
      <c r="AV431" s="91"/>
      <c r="AW431" s="91"/>
      <c r="AX431" s="91"/>
      <c r="AY431" s="91"/>
      <c r="AZ431" s="91"/>
      <c r="BA431" s="91"/>
      <c r="BB431" s="91"/>
      <c r="BC431" s="91"/>
      <c r="BD431" s="91"/>
      <c r="BE431" s="91"/>
      <c r="BF431" s="91"/>
      <c r="BG431" s="91"/>
      <c r="BH431" s="91"/>
      <c r="BI431" s="91"/>
      <c r="BJ431" s="91"/>
      <c r="BK431" s="91"/>
      <c r="BL431" s="91"/>
      <c r="BM431" s="91"/>
      <c r="BN431" s="91"/>
      <c r="BO431" s="91"/>
      <c r="BP431" s="91"/>
      <c r="BQ431" s="91"/>
      <c r="BR431" s="91"/>
      <c r="BS431" s="91"/>
      <c r="BT431" s="91"/>
      <c r="BU431" s="91"/>
      <c r="BV431" s="91"/>
      <c r="BW431" s="91"/>
      <c r="BX431" s="91"/>
      <c r="BY431" s="91"/>
      <c r="BZ431" s="91"/>
      <c r="CA431" s="91"/>
      <c r="CB431" s="91"/>
      <c r="CC431" s="91"/>
      <c r="CD431" s="91"/>
      <c r="CE431" s="91"/>
      <c r="CF431" s="91"/>
      <c r="CG431" s="91"/>
      <c r="CH431" s="91"/>
      <c r="CI431" s="91"/>
      <c r="CJ431" s="91"/>
      <c r="CK431" s="91"/>
      <c r="CL431" s="91"/>
      <c r="CM431" s="91"/>
      <c r="CN431" s="91"/>
    </row>
    <row r="432" spans="2:92">
      <c r="B432" s="2124"/>
      <c r="C432" s="2198"/>
      <c r="D432" s="2124"/>
      <c r="E432" s="2570"/>
      <c r="F432" s="2323"/>
      <c r="J432" s="2323"/>
      <c r="K432" s="2571"/>
      <c r="L432" s="2572"/>
      <c r="N432" s="91"/>
      <c r="O432" s="91"/>
      <c r="P432" s="91"/>
      <c r="Q432" s="91"/>
      <c r="R432" s="91"/>
      <c r="S432" s="91"/>
      <c r="T432" s="91"/>
      <c r="U432" s="91"/>
      <c r="V432" s="91"/>
      <c r="W432" s="91"/>
      <c r="X432" s="91"/>
      <c r="Y432" s="91"/>
      <c r="Z432" s="91"/>
      <c r="AA432" s="91"/>
      <c r="AB432" s="91"/>
      <c r="AC432" s="663"/>
      <c r="AD432" s="91"/>
      <c r="AE432" s="663"/>
      <c r="AF432" s="91"/>
      <c r="AG432" s="663"/>
      <c r="AH432" s="91"/>
      <c r="AI432" s="663"/>
      <c r="AJ432" s="91"/>
      <c r="AK432" s="91"/>
      <c r="AL432" s="91"/>
      <c r="AM432" s="91"/>
      <c r="AN432" s="91"/>
      <c r="AO432" s="91"/>
      <c r="AP432" s="91"/>
      <c r="AQ432" s="91"/>
      <c r="AR432" s="91"/>
      <c r="AS432" s="91"/>
      <c r="AT432" s="91"/>
      <c r="AU432" s="91"/>
      <c r="AV432" s="91"/>
      <c r="AW432" s="91"/>
      <c r="AX432" s="91"/>
      <c r="AY432" s="91"/>
      <c r="AZ432" s="91"/>
      <c r="BA432" s="91"/>
      <c r="BB432" s="91"/>
      <c r="BC432" s="91"/>
      <c r="BD432" s="91"/>
      <c r="BE432" s="91"/>
      <c r="BF432" s="91"/>
      <c r="BG432" s="91"/>
      <c r="BH432" s="91"/>
      <c r="BI432" s="91"/>
      <c r="BJ432" s="91"/>
      <c r="BK432" s="91"/>
      <c r="BL432" s="91"/>
      <c r="BM432" s="91"/>
      <c r="BN432" s="91"/>
      <c r="BO432" s="91"/>
      <c r="BP432" s="91"/>
      <c r="BQ432" s="91"/>
      <c r="BR432" s="91"/>
      <c r="BS432" s="91"/>
      <c r="BT432" s="91"/>
      <c r="BU432" s="91"/>
      <c r="BV432" s="91"/>
      <c r="BW432" s="91"/>
      <c r="BX432" s="91"/>
      <c r="BY432" s="91"/>
      <c r="BZ432" s="91"/>
      <c r="CA432" s="91"/>
      <c r="CB432" s="91"/>
      <c r="CC432" s="91"/>
      <c r="CD432" s="91"/>
      <c r="CE432" s="91"/>
      <c r="CF432" s="91"/>
      <c r="CG432" s="91"/>
      <c r="CH432" s="91"/>
      <c r="CI432" s="91"/>
      <c r="CJ432" s="91"/>
      <c r="CK432" s="91"/>
      <c r="CL432" s="91"/>
      <c r="CM432" s="91"/>
      <c r="CN432" s="91"/>
    </row>
    <row r="433" spans="2:92">
      <c r="B433" s="2573"/>
      <c r="C433" s="2574"/>
      <c r="D433" s="2124"/>
      <c r="E433" s="2575"/>
      <c r="F433" s="354"/>
      <c r="G433" s="57"/>
      <c r="J433" s="2323"/>
      <c r="K433" s="2576"/>
      <c r="L433" s="2323"/>
      <c r="N433" s="79"/>
      <c r="AA433" s="91"/>
      <c r="AB433" s="91"/>
      <c r="AC433" s="91"/>
      <c r="AD433" s="91"/>
      <c r="AE433" s="663"/>
      <c r="AF433" s="91"/>
      <c r="AG433" s="663"/>
      <c r="AH433" s="91"/>
      <c r="AI433" s="663"/>
      <c r="AJ433" s="91"/>
      <c r="AK433" s="91"/>
      <c r="AL433" s="91"/>
      <c r="AM433" s="91"/>
      <c r="AN433" s="91"/>
      <c r="AO433" s="91"/>
      <c r="AP433" s="91"/>
      <c r="AQ433" s="91"/>
      <c r="AR433" s="91"/>
      <c r="AS433" s="91"/>
      <c r="AT433" s="91"/>
      <c r="AU433" s="91"/>
      <c r="AV433" s="91"/>
      <c r="AW433" s="91"/>
      <c r="AX433" s="91"/>
      <c r="AY433" s="91"/>
      <c r="AZ433" s="91"/>
      <c r="BA433" s="91"/>
      <c r="BB433" s="91"/>
      <c r="BC433" s="91"/>
      <c r="BD433" s="91"/>
      <c r="BE433" s="91"/>
      <c r="BF433" s="91"/>
      <c r="BG433" s="91"/>
      <c r="BH433" s="91"/>
      <c r="BI433" s="91"/>
      <c r="BJ433" s="91"/>
      <c r="BK433" s="91"/>
      <c r="BL433" s="91"/>
      <c r="BM433" s="91"/>
      <c r="BN433" s="91"/>
      <c r="BO433" s="91"/>
      <c r="BP433" s="91"/>
      <c r="BQ433" s="91"/>
      <c r="BR433" s="91"/>
      <c r="BS433" s="91"/>
      <c r="BT433" s="91"/>
      <c r="BU433" s="91"/>
      <c r="BV433" s="91"/>
      <c r="BW433" s="91"/>
      <c r="BX433" s="91"/>
      <c r="BY433" s="91"/>
      <c r="BZ433" s="91"/>
      <c r="CA433" s="91"/>
      <c r="CB433" s="91"/>
      <c r="CC433" s="91"/>
      <c r="CD433" s="91"/>
      <c r="CE433" s="91"/>
      <c r="CF433" s="91"/>
      <c r="CG433" s="91"/>
      <c r="CH433" s="91"/>
      <c r="CI433" s="91"/>
      <c r="CJ433" s="91"/>
      <c r="CK433" s="91"/>
      <c r="CL433" s="91"/>
      <c r="CM433" s="91"/>
      <c r="CN433" s="91"/>
    </row>
    <row r="434" spans="2:92">
      <c r="B434" s="2577"/>
      <c r="C434" s="21"/>
      <c r="D434" s="329"/>
      <c r="E434" s="2527"/>
      <c r="F434" s="2562"/>
      <c r="G434" s="2563"/>
      <c r="H434" s="70"/>
      <c r="I434" s="132"/>
      <c r="J434" s="131"/>
      <c r="K434" s="2527"/>
      <c r="L434" s="2562"/>
      <c r="AA434" s="91"/>
      <c r="AB434" s="91"/>
      <c r="AC434" s="91"/>
      <c r="AD434" s="91"/>
      <c r="AE434" s="663"/>
      <c r="AF434" s="91"/>
      <c r="AG434" s="663"/>
      <c r="AH434" s="91"/>
      <c r="AI434" s="663"/>
      <c r="AJ434" s="91"/>
      <c r="AK434" s="91"/>
      <c r="AL434" s="91"/>
      <c r="AM434" s="91"/>
      <c r="AN434" s="91"/>
      <c r="AO434" s="91"/>
      <c r="AP434" s="91"/>
      <c r="AQ434" s="91"/>
      <c r="AR434" s="91"/>
      <c r="AS434" s="91"/>
      <c r="AT434" s="91"/>
      <c r="AU434" s="91"/>
      <c r="AV434" s="91"/>
      <c r="AW434" s="91"/>
      <c r="AX434" s="91"/>
      <c r="AY434" s="91"/>
      <c r="AZ434" s="91"/>
      <c r="BA434" s="91"/>
      <c r="BB434" s="91"/>
      <c r="BC434" s="91"/>
      <c r="BD434" s="91"/>
      <c r="BE434" s="91"/>
      <c r="BF434" s="91"/>
      <c r="BG434" s="91"/>
      <c r="BH434" s="91"/>
      <c r="BI434" s="91"/>
      <c r="BJ434" s="91"/>
      <c r="BK434" s="91"/>
      <c r="BL434" s="91"/>
      <c r="BM434" s="91"/>
      <c r="BN434" s="91"/>
      <c r="BO434" s="91"/>
      <c r="BP434" s="91"/>
      <c r="BQ434" s="91"/>
      <c r="BR434" s="91"/>
      <c r="BS434" s="91"/>
      <c r="BT434" s="91"/>
      <c r="BU434" s="91"/>
      <c r="BV434" s="91"/>
      <c r="BW434" s="91"/>
      <c r="BX434" s="91"/>
      <c r="BY434" s="91"/>
      <c r="BZ434" s="91"/>
      <c r="CA434" s="91"/>
      <c r="CB434" s="91"/>
      <c r="CC434" s="91"/>
      <c r="CD434" s="91"/>
      <c r="CE434" s="91"/>
      <c r="CF434" s="91"/>
      <c r="CG434" s="91"/>
      <c r="CH434" s="91"/>
      <c r="CI434" s="91"/>
      <c r="CJ434" s="91"/>
      <c r="CK434" s="91"/>
      <c r="CL434" s="91"/>
      <c r="CM434" s="91"/>
      <c r="CN434" s="91"/>
    </row>
    <row r="435" spans="2:92">
      <c r="B435" s="2566"/>
      <c r="C435" s="70"/>
      <c r="D435" s="329"/>
      <c r="E435" s="70"/>
      <c r="F435" s="131"/>
      <c r="G435" s="655"/>
      <c r="H435" s="70"/>
      <c r="I435" s="132"/>
      <c r="J435" s="131"/>
      <c r="K435" s="70"/>
      <c r="L435" s="131"/>
      <c r="AA435" s="91"/>
      <c r="AB435" s="91"/>
      <c r="AC435" s="91"/>
      <c r="AD435" s="91"/>
      <c r="AE435" s="91"/>
      <c r="AF435" s="91"/>
      <c r="AG435" s="91"/>
      <c r="AH435" s="91"/>
      <c r="AI435" s="663"/>
      <c r="AJ435" s="91"/>
      <c r="AK435" s="91"/>
      <c r="AL435" s="91"/>
      <c r="AM435" s="91"/>
      <c r="AN435" s="91"/>
      <c r="AO435" s="91"/>
      <c r="AP435" s="91"/>
      <c r="AQ435" s="91"/>
      <c r="AR435" s="91"/>
      <c r="AS435" s="91"/>
      <c r="AT435" s="91"/>
      <c r="AU435" s="91"/>
      <c r="AV435" s="91"/>
      <c r="AW435" s="91"/>
      <c r="AX435" s="91"/>
      <c r="AY435" s="91"/>
      <c r="AZ435" s="91"/>
      <c r="BA435" s="91"/>
      <c r="BB435" s="91"/>
      <c r="BC435" s="91"/>
      <c r="BD435" s="91"/>
      <c r="BE435" s="91"/>
      <c r="BF435" s="91"/>
      <c r="BG435" s="91"/>
      <c r="BH435" s="91"/>
      <c r="BI435" s="91"/>
      <c r="BJ435" s="91"/>
      <c r="BK435" s="91"/>
      <c r="BL435" s="91"/>
      <c r="BM435" s="91"/>
      <c r="BN435" s="91"/>
      <c r="BO435" s="91"/>
      <c r="BP435" s="91"/>
      <c r="BQ435" s="91"/>
      <c r="BR435" s="91"/>
      <c r="BS435" s="91"/>
      <c r="BT435" s="91"/>
      <c r="BU435" s="91"/>
      <c r="BV435" s="91"/>
      <c r="BW435" s="91"/>
      <c r="BX435" s="91"/>
      <c r="BY435" s="91"/>
      <c r="BZ435" s="91"/>
      <c r="CA435" s="91"/>
      <c r="CB435" s="91"/>
      <c r="CC435" s="91"/>
      <c r="CD435" s="91"/>
      <c r="CE435" s="91"/>
      <c r="CF435" s="91"/>
      <c r="CG435" s="91"/>
      <c r="CH435" s="91"/>
      <c r="CI435" s="91"/>
      <c r="CJ435" s="91"/>
      <c r="CK435" s="91"/>
      <c r="CL435" s="91"/>
      <c r="CM435" s="91"/>
      <c r="CN435" s="91"/>
    </row>
    <row r="436" spans="2:92">
      <c r="B436" s="2124"/>
      <c r="C436" s="2198"/>
      <c r="D436" s="2124"/>
      <c r="E436" s="70"/>
      <c r="F436" s="131"/>
      <c r="G436" s="655"/>
      <c r="H436" s="70"/>
      <c r="I436" s="132"/>
      <c r="J436" s="131"/>
      <c r="K436" s="70"/>
      <c r="L436" s="131"/>
      <c r="AA436" s="91"/>
      <c r="AB436" s="91"/>
      <c r="AC436" s="91"/>
      <c r="AD436" s="91"/>
      <c r="AE436" s="91"/>
      <c r="AF436" s="91"/>
      <c r="AG436" s="91"/>
      <c r="AH436" s="91"/>
      <c r="AI436" s="663"/>
      <c r="AJ436" s="91"/>
      <c r="AK436" s="91"/>
      <c r="AL436" s="91"/>
      <c r="AM436" s="91"/>
      <c r="AN436" s="91"/>
      <c r="AO436" s="91"/>
      <c r="AP436" s="91"/>
      <c r="AQ436" s="91"/>
      <c r="AR436" s="91"/>
      <c r="AS436" s="91"/>
      <c r="AT436" s="91"/>
      <c r="AU436" s="91"/>
      <c r="AV436" s="91"/>
      <c r="AW436" s="91"/>
      <c r="AX436" s="91"/>
      <c r="AY436" s="91"/>
      <c r="AZ436" s="91"/>
      <c r="BA436" s="91"/>
      <c r="BB436" s="91"/>
      <c r="BC436" s="91"/>
      <c r="BD436" s="91"/>
      <c r="BE436" s="91"/>
      <c r="BF436" s="91"/>
      <c r="BG436" s="91"/>
      <c r="BH436" s="91"/>
      <c r="BI436" s="91"/>
      <c r="BJ436" s="91"/>
      <c r="BK436" s="91"/>
      <c r="BL436" s="91"/>
      <c r="BM436" s="91"/>
      <c r="BN436" s="91"/>
      <c r="BO436" s="91"/>
      <c r="BP436" s="91"/>
      <c r="BQ436" s="91"/>
      <c r="BR436" s="91"/>
      <c r="BS436" s="91"/>
      <c r="BT436" s="91"/>
      <c r="BU436" s="91"/>
      <c r="BV436" s="91"/>
      <c r="BW436" s="91"/>
      <c r="BX436" s="91"/>
      <c r="BY436" s="91"/>
      <c r="BZ436" s="91"/>
      <c r="CA436" s="91"/>
      <c r="CB436" s="91"/>
      <c r="CC436" s="91"/>
      <c r="CD436" s="91"/>
      <c r="CE436" s="91"/>
      <c r="CF436" s="91"/>
      <c r="CG436" s="91"/>
      <c r="CH436" s="91"/>
      <c r="CI436" s="91"/>
      <c r="CJ436" s="91"/>
      <c r="CK436" s="91"/>
      <c r="CL436" s="91"/>
      <c r="CM436" s="91"/>
      <c r="CN436" s="91"/>
    </row>
    <row r="437" spans="2:92">
      <c r="B437" s="330"/>
      <c r="C437" s="70"/>
      <c r="D437" s="2562"/>
      <c r="E437" s="70"/>
      <c r="F437" s="131"/>
      <c r="G437" s="655"/>
      <c r="H437" s="70"/>
      <c r="I437" s="653"/>
      <c r="J437" s="2572"/>
      <c r="K437" s="70"/>
      <c r="L437" s="131"/>
      <c r="AA437" s="91"/>
      <c r="AB437" s="91"/>
      <c r="AC437" s="91"/>
      <c r="AD437" s="91"/>
      <c r="AE437" s="91"/>
      <c r="AF437" s="91"/>
      <c r="AG437" s="91"/>
      <c r="AH437" s="91"/>
      <c r="AI437" s="91"/>
      <c r="AJ437" s="91"/>
      <c r="AK437" s="91"/>
      <c r="AL437" s="91"/>
      <c r="AM437" s="91"/>
      <c r="AN437" s="91"/>
      <c r="AO437" s="91"/>
      <c r="AP437" s="91"/>
      <c r="AQ437" s="91"/>
      <c r="AR437" s="91"/>
      <c r="AS437" s="91"/>
      <c r="AT437" s="91"/>
      <c r="AU437" s="91"/>
      <c r="AV437" s="91"/>
      <c r="AW437" s="91"/>
      <c r="AX437" s="91"/>
      <c r="AY437" s="91"/>
      <c r="AZ437" s="91"/>
      <c r="BA437" s="91"/>
      <c r="BB437" s="91"/>
      <c r="BC437" s="91"/>
      <c r="BD437" s="91"/>
      <c r="BE437" s="91"/>
      <c r="BF437" s="91"/>
      <c r="BG437" s="91"/>
      <c r="BH437" s="91"/>
      <c r="BI437" s="91"/>
      <c r="BJ437" s="91"/>
      <c r="BK437" s="91"/>
      <c r="BL437" s="91"/>
      <c r="BM437" s="91"/>
      <c r="BN437" s="91"/>
      <c r="BO437" s="91"/>
      <c r="BP437" s="91"/>
      <c r="BQ437" s="91"/>
      <c r="BR437" s="91"/>
      <c r="BS437" s="91"/>
      <c r="BT437" s="91"/>
      <c r="BU437" s="91"/>
      <c r="BV437" s="91"/>
      <c r="BW437" s="91"/>
      <c r="BX437" s="91"/>
      <c r="BY437" s="91"/>
      <c r="BZ437" s="91"/>
      <c r="CA437" s="91"/>
      <c r="CB437" s="91"/>
      <c r="CC437" s="91"/>
      <c r="CD437" s="91"/>
      <c r="CE437" s="91"/>
      <c r="CF437" s="91"/>
      <c r="CG437" s="91"/>
      <c r="CH437" s="91"/>
      <c r="CI437" s="91"/>
      <c r="CJ437" s="91"/>
      <c r="CK437" s="91"/>
      <c r="CL437" s="91"/>
      <c r="CM437" s="91"/>
      <c r="CN437" s="91"/>
    </row>
    <row r="438" spans="2:92">
      <c r="B438" s="2566"/>
      <c r="C438" s="21"/>
      <c r="D438" s="329"/>
      <c r="E438" s="70"/>
      <c r="F438" s="131"/>
      <c r="G438" s="655"/>
      <c r="H438" s="70"/>
      <c r="I438" s="132"/>
      <c r="J438" s="2578"/>
      <c r="K438" s="70"/>
      <c r="L438" s="131"/>
      <c r="AA438" s="91"/>
      <c r="AB438" s="91"/>
      <c r="AC438" s="91"/>
      <c r="AD438" s="91"/>
      <c r="AE438" s="91"/>
      <c r="AF438" s="91"/>
      <c r="AG438" s="91"/>
      <c r="AH438" s="91"/>
      <c r="AI438" s="91"/>
      <c r="AJ438" s="91"/>
      <c r="AK438" s="91"/>
      <c r="AL438" s="91"/>
      <c r="AM438" s="91"/>
      <c r="AN438" s="91"/>
      <c r="AO438" s="91"/>
      <c r="AP438" s="91"/>
      <c r="AQ438" s="91"/>
      <c r="AR438" s="91"/>
      <c r="AS438" s="91"/>
      <c r="AT438" s="91"/>
      <c r="AU438" s="91"/>
      <c r="AV438" s="91"/>
      <c r="AW438" s="91"/>
      <c r="AX438" s="91"/>
      <c r="AY438" s="91"/>
      <c r="AZ438" s="91"/>
      <c r="BA438" s="91"/>
      <c r="BB438" s="91"/>
      <c r="BC438" s="91"/>
      <c r="BD438" s="91"/>
      <c r="BE438" s="91"/>
      <c r="BF438" s="91"/>
      <c r="BG438" s="91"/>
      <c r="BH438" s="91"/>
      <c r="BI438" s="91"/>
      <c r="BJ438" s="91"/>
      <c r="BK438" s="91"/>
      <c r="BL438" s="91"/>
      <c r="BM438" s="91"/>
      <c r="BN438" s="91"/>
      <c r="BO438" s="91"/>
      <c r="BP438" s="91"/>
      <c r="BQ438" s="91"/>
      <c r="BR438" s="91"/>
      <c r="BS438" s="91"/>
      <c r="BT438" s="91"/>
      <c r="BU438" s="91"/>
      <c r="BV438" s="91"/>
      <c r="BW438" s="91"/>
      <c r="BX438" s="91"/>
      <c r="BY438" s="91"/>
      <c r="BZ438" s="91"/>
      <c r="CA438" s="91"/>
      <c r="CB438" s="91"/>
      <c r="CC438" s="91"/>
      <c r="CD438" s="91"/>
      <c r="CE438" s="91"/>
      <c r="CF438" s="91"/>
      <c r="CG438" s="91"/>
      <c r="CH438" s="91"/>
      <c r="CI438" s="91"/>
      <c r="CJ438" s="91"/>
      <c r="CK438" s="91"/>
      <c r="CL438" s="91"/>
      <c r="CM438" s="91"/>
      <c r="CN438" s="91"/>
    </row>
    <row r="439" spans="2:92">
      <c r="B439" s="2566"/>
      <c r="C439" s="21"/>
      <c r="D439" s="329"/>
      <c r="E439" s="70"/>
      <c r="F439" s="131"/>
      <c r="G439" s="655"/>
      <c r="H439" s="70"/>
      <c r="I439" s="132"/>
      <c r="J439" s="2578"/>
      <c r="L439" s="2562"/>
    </row>
    <row r="440" spans="2:92">
      <c r="B440" s="2566"/>
      <c r="C440" s="21"/>
      <c r="D440" s="329"/>
      <c r="E440" s="70"/>
      <c r="F440" s="219"/>
      <c r="G440" s="655"/>
      <c r="H440" s="70"/>
      <c r="I440" s="2579"/>
      <c r="J440" s="2580"/>
      <c r="K440" s="56"/>
      <c r="L440" s="2562"/>
    </row>
    <row r="441" spans="2:92">
      <c r="B441" s="2124"/>
      <c r="C441" s="2198"/>
      <c r="D441" s="2124"/>
      <c r="E441" s="70"/>
      <c r="F441" s="132"/>
      <c r="G441" s="655"/>
      <c r="H441" s="70"/>
      <c r="I441" s="60"/>
      <c r="J441" s="2562"/>
      <c r="K441" s="2570"/>
      <c r="L441" s="2323"/>
    </row>
    <row r="450" spans="2:12">
      <c r="B450" s="2124"/>
      <c r="C450" s="2198"/>
      <c r="D450" s="2124"/>
      <c r="E450" s="70"/>
      <c r="F450" s="132"/>
      <c r="G450" s="655"/>
      <c r="H450" s="70"/>
      <c r="I450" s="653"/>
      <c r="J450" s="2572"/>
      <c r="K450" s="2527"/>
      <c r="L450" s="2562"/>
    </row>
    <row r="451" spans="2:12">
      <c r="B451" s="2567"/>
      <c r="C451" s="21"/>
      <c r="D451" s="329"/>
      <c r="E451" s="70"/>
      <c r="F451" s="132"/>
      <c r="G451" s="651"/>
      <c r="J451" s="2323"/>
      <c r="K451" s="70"/>
      <c r="L451" s="131"/>
    </row>
    <row r="452" spans="2:12">
      <c r="B452" s="2567"/>
      <c r="C452" s="21"/>
      <c r="D452" s="329"/>
      <c r="E452" s="70"/>
      <c r="F452" s="132"/>
      <c r="G452" s="655"/>
      <c r="H452" s="70"/>
      <c r="I452" s="132"/>
      <c r="J452" s="654"/>
      <c r="K452" s="58"/>
      <c r="L452" s="60"/>
    </row>
    <row r="453" spans="2:12">
      <c r="B453" s="2124"/>
      <c r="C453" s="2198"/>
      <c r="D453" s="2124"/>
      <c r="L453" s="6"/>
    </row>
  </sheetData>
  <pageMargins left="0.196527777777778" right="0.118055555555556" top="0.15763888888888899" bottom="0.15763888888888899" header="0.51180555555555496" footer="0.51180555555555496"/>
  <pageSetup paperSize="9" firstPageNumber="0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ADA8B-B4C1-4217-A773-B0C3B4FDFE97}">
  <dimension ref="B1:AI43"/>
  <sheetViews>
    <sheetView zoomScaleNormal="100" workbookViewId="0">
      <pane xSplit="1" topLeftCell="B1" activePane="topRight" state="frozen"/>
      <selection pane="topRight" activeCell="V20" sqref="V20"/>
    </sheetView>
  </sheetViews>
  <sheetFormatPr defaultRowHeight="15"/>
  <cols>
    <col min="1" max="1" width="1" customWidth="1"/>
    <col min="2" max="2" width="4.85546875" customWidth="1"/>
    <col min="3" max="3" width="29" customWidth="1"/>
    <col min="4" max="4" width="8.42578125" customWidth="1"/>
    <col min="5" max="5" width="5.7109375" customWidth="1"/>
    <col min="6" max="6" width="6" customWidth="1"/>
    <col min="7" max="7" width="6.7109375" customWidth="1"/>
    <col min="8" max="8" width="6" customWidth="1"/>
    <col min="9" max="9" width="5.42578125" customWidth="1"/>
    <col min="10" max="10" width="6" customWidth="1"/>
    <col min="11" max="11" width="6.28515625" customWidth="1"/>
    <col min="12" max="12" width="5.85546875" customWidth="1"/>
    <col min="13" max="13" width="5.42578125" customWidth="1"/>
    <col min="14" max="14" width="6" customWidth="1"/>
    <col min="15" max="15" width="6.85546875" customWidth="1"/>
    <col min="16" max="16" width="5.85546875" customWidth="1"/>
    <col min="17" max="17" width="5.140625" customWidth="1"/>
    <col min="18" max="18" width="5.7109375" customWidth="1"/>
    <col min="19" max="19" width="5.42578125" customWidth="1"/>
    <col min="20" max="20" width="7.28515625" customWidth="1"/>
    <col min="21" max="21" width="6.28515625" customWidth="1"/>
    <col min="22" max="22" width="7.42578125" customWidth="1"/>
    <col min="23" max="23" width="6.140625" customWidth="1"/>
    <col min="24" max="24" width="4.85546875" customWidth="1"/>
    <col min="25" max="25" width="7.7109375" customWidth="1"/>
    <col min="26" max="26" width="9.5703125" customWidth="1"/>
    <col min="27" max="27" width="5.5703125" customWidth="1"/>
    <col min="28" max="28" width="6" customWidth="1"/>
    <col min="29" max="29" width="4.42578125" customWidth="1"/>
    <col min="30" max="30" width="7.7109375" customWidth="1"/>
    <col min="31" max="31" width="6.28515625" customWidth="1"/>
    <col min="32" max="32" width="17.42578125" customWidth="1"/>
  </cols>
  <sheetData>
    <row r="1" spans="2:35" ht="10.5" customHeight="1"/>
    <row r="2" spans="2:35" ht="15.75" thickBot="1">
      <c r="B2" s="84" t="s">
        <v>593</v>
      </c>
      <c r="D2" s="84" t="s">
        <v>19</v>
      </c>
      <c r="L2" t="s">
        <v>248</v>
      </c>
      <c r="O2" s="29"/>
      <c r="S2" s="29"/>
      <c r="T2" s="29"/>
      <c r="U2" s="29"/>
      <c r="Y2" s="91"/>
      <c r="Z2" s="509"/>
      <c r="AA2" s="91"/>
      <c r="AB2" s="91"/>
      <c r="AC2" s="91"/>
      <c r="AD2" s="91"/>
      <c r="AE2" s="91"/>
      <c r="AF2" s="91"/>
      <c r="AG2" s="91"/>
      <c r="AH2" s="91"/>
      <c r="AI2" s="91"/>
    </row>
    <row r="3" spans="2:35" ht="12" customHeight="1">
      <c r="B3" s="75"/>
      <c r="C3" s="271"/>
      <c r="D3" s="162" t="s">
        <v>20</v>
      </c>
      <c r="E3" s="181" t="s">
        <v>147</v>
      </c>
      <c r="F3" s="62"/>
      <c r="G3" s="62"/>
      <c r="H3" s="62"/>
      <c r="I3" s="62"/>
      <c r="J3" s="62"/>
      <c r="K3" s="62"/>
      <c r="L3" s="62"/>
      <c r="M3" s="46"/>
      <c r="N3" s="46"/>
      <c r="O3" s="63"/>
      <c r="P3" s="46"/>
      <c r="Q3" s="63"/>
      <c r="R3" s="63"/>
      <c r="S3" s="48"/>
      <c r="T3" s="27" t="s">
        <v>21</v>
      </c>
      <c r="U3" s="61" t="s">
        <v>22</v>
      </c>
      <c r="V3" s="743" t="s">
        <v>408</v>
      </c>
      <c r="W3" s="744" t="s">
        <v>408</v>
      </c>
      <c r="Y3" s="114"/>
      <c r="Z3" s="248"/>
      <c r="AA3" s="91"/>
      <c r="AB3" s="248"/>
      <c r="AC3" s="114"/>
      <c r="AD3" s="91"/>
      <c r="AE3" s="91"/>
      <c r="AF3" s="91"/>
      <c r="AG3" s="91"/>
      <c r="AH3" s="91"/>
      <c r="AI3" s="91"/>
    </row>
    <row r="4" spans="2:35" ht="12.75" customHeight="1">
      <c r="B4" s="55"/>
      <c r="C4" s="272"/>
      <c r="D4" s="185" t="s">
        <v>23</v>
      </c>
      <c r="E4" s="182" t="s">
        <v>412</v>
      </c>
      <c r="F4" s="279"/>
      <c r="G4" s="279"/>
      <c r="H4" s="279"/>
      <c r="I4" s="279"/>
      <c r="J4" s="279"/>
      <c r="K4" s="279"/>
      <c r="L4" s="279"/>
      <c r="M4" s="21"/>
      <c r="N4" s="21"/>
      <c r="O4" s="21"/>
      <c r="P4" s="279"/>
      <c r="S4" s="66"/>
      <c r="T4" s="65" t="s">
        <v>24</v>
      </c>
      <c r="U4" s="64" t="s">
        <v>25</v>
      </c>
      <c r="V4" s="745" t="s">
        <v>126</v>
      </c>
      <c r="W4" s="746" t="s">
        <v>126</v>
      </c>
      <c r="Y4" s="114"/>
      <c r="Z4" s="248"/>
      <c r="AA4" s="91"/>
      <c r="AB4" s="248"/>
      <c r="AC4" s="114"/>
      <c r="AD4" s="91"/>
      <c r="AE4" s="91"/>
      <c r="AF4" s="91"/>
      <c r="AG4" s="91"/>
      <c r="AH4" s="91"/>
      <c r="AI4" s="91"/>
    </row>
    <row r="5" spans="2:35" ht="13.5" customHeight="1" thickBot="1">
      <c r="B5" s="55"/>
      <c r="C5" s="273" t="s">
        <v>26</v>
      </c>
      <c r="D5" s="185" t="s">
        <v>27</v>
      </c>
      <c r="E5" s="50"/>
      <c r="F5" s="67"/>
      <c r="G5" s="67"/>
      <c r="H5" s="67"/>
      <c r="I5" s="187" t="s">
        <v>247</v>
      </c>
      <c r="J5" s="67"/>
      <c r="K5" s="67"/>
      <c r="L5" s="67"/>
      <c r="M5" s="47"/>
      <c r="N5" s="47"/>
      <c r="O5" t="s">
        <v>148</v>
      </c>
      <c r="P5" s="47"/>
      <c r="Q5" s="29"/>
      <c r="R5" s="29"/>
      <c r="S5" s="68"/>
      <c r="T5" s="65" t="s">
        <v>28</v>
      </c>
      <c r="U5" s="65" t="s">
        <v>29</v>
      </c>
      <c r="V5" s="747" t="s">
        <v>409</v>
      </c>
      <c r="W5" s="746" t="s">
        <v>409</v>
      </c>
      <c r="Y5" s="248"/>
      <c r="Z5" s="248"/>
      <c r="AA5" s="91"/>
      <c r="AB5" s="248"/>
      <c r="AC5" s="114"/>
      <c r="AD5" s="91"/>
      <c r="AE5" s="91"/>
      <c r="AF5" s="91"/>
      <c r="AG5" s="91"/>
      <c r="AH5" s="91"/>
      <c r="AI5" s="1951"/>
    </row>
    <row r="6" spans="2:35" ht="12" customHeight="1">
      <c r="B6" s="55" t="s">
        <v>237</v>
      </c>
      <c r="C6" s="272"/>
      <c r="D6" s="185" t="s">
        <v>21</v>
      </c>
      <c r="E6" s="65" t="s">
        <v>31</v>
      </c>
      <c r="F6" s="65" t="s">
        <v>32</v>
      </c>
      <c r="G6" s="65" t="s">
        <v>33</v>
      </c>
      <c r="H6" s="65" t="s">
        <v>34</v>
      </c>
      <c r="I6" s="27" t="s">
        <v>35</v>
      </c>
      <c r="J6" s="27" t="s">
        <v>36</v>
      </c>
      <c r="K6" s="329" t="s">
        <v>37</v>
      </c>
      <c r="L6" s="65" t="s">
        <v>38</v>
      </c>
      <c r="M6" s="329" t="s">
        <v>39</v>
      </c>
      <c r="N6" s="483" t="s">
        <v>40</v>
      </c>
      <c r="O6" s="27" t="s">
        <v>41</v>
      </c>
      <c r="P6" s="65" t="s">
        <v>42</v>
      </c>
      <c r="Q6" s="65" t="s">
        <v>166</v>
      </c>
      <c r="R6" s="329" t="s">
        <v>167</v>
      </c>
      <c r="S6" s="65" t="s">
        <v>168</v>
      </c>
      <c r="T6" s="65" t="s">
        <v>30</v>
      </c>
      <c r="U6" s="64" t="s">
        <v>43</v>
      </c>
      <c r="V6" s="185" t="s">
        <v>30</v>
      </c>
      <c r="W6" s="748" t="s">
        <v>410</v>
      </c>
      <c r="Y6" s="248"/>
      <c r="Z6" s="248"/>
      <c r="AA6" s="91"/>
      <c r="AB6" s="248"/>
      <c r="AC6" s="114"/>
      <c r="AD6" s="91"/>
      <c r="AE6" s="91"/>
      <c r="AF6" s="91"/>
      <c r="AG6" s="232"/>
      <c r="AH6" s="91"/>
      <c r="AI6" s="1951"/>
    </row>
    <row r="7" spans="2:35" ht="12" customHeight="1">
      <c r="B7" s="55"/>
      <c r="C7" s="273" t="s">
        <v>238</v>
      </c>
      <c r="D7" s="185" t="s">
        <v>44</v>
      </c>
      <c r="E7" s="65" t="s">
        <v>45</v>
      </c>
      <c r="F7" s="65" t="s">
        <v>45</v>
      </c>
      <c r="G7" s="65" t="s">
        <v>45</v>
      </c>
      <c r="H7" s="65" t="s">
        <v>45</v>
      </c>
      <c r="I7" s="65" t="s">
        <v>45</v>
      </c>
      <c r="J7" s="65" t="s">
        <v>45</v>
      </c>
      <c r="K7" s="329" t="s">
        <v>45</v>
      </c>
      <c r="L7" s="65" t="s">
        <v>45</v>
      </c>
      <c r="M7" s="329" t="s">
        <v>45</v>
      </c>
      <c r="N7" s="483" t="s">
        <v>45</v>
      </c>
      <c r="O7" s="65" t="s">
        <v>45</v>
      </c>
      <c r="P7" s="65" t="s">
        <v>45</v>
      </c>
      <c r="Q7" s="65" t="s">
        <v>45</v>
      </c>
      <c r="R7" s="329" t="s">
        <v>45</v>
      </c>
      <c r="S7" s="65" t="s">
        <v>45</v>
      </c>
      <c r="T7" s="65">
        <v>15</v>
      </c>
      <c r="U7" s="65" t="s">
        <v>21</v>
      </c>
      <c r="V7" s="185">
        <v>15</v>
      </c>
      <c r="W7" s="748"/>
      <c r="Y7" s="114"/>
      <c r="Z7" s="248"/>
      <c r="AA7" s="91"/>
      <c r="AB7" s="248"/>
      <c r="AC7" s="114"/>
      <c r="AD7" s="91"/>
      <c r="AE7" s="91"/>
      <c r="AF7" s="91"/>
      <c r="AG7" s="232"/>
      <c r="AH7" s="91"/>
      <c r="AI7" s="1952"/>
    </row>
    <row r="8" spans="2:35" ht="12.75" customHeight="1" thickBot="1">
      <c r="B8" s="55"/>
      <c r="C8" s="272"/>
      <c r="D8" s="185" t="s">
        <v>149</v>
      </c>
      <c r="E8" s="183"/>
      <c r="F8" s="184"/>
      <c r="G8" s="183"/>
      <c r="H8" s="184"/>
      <c r="I8" s="184"/>
      <c r="J8" s="184"/>
      <c r="K8" s="184"/>
      <c r="L8" s="183"/>
      <c r="M8" s="184"/>
      <c r="N8" s="183"/>
      <c r="O8" s="184"/>
      <c r="P8" s="184"/>
      <c r="Q8" s="183"/>
      <c r="R8" s="184"/>
      <c r="S8" s="183"/>
      <c r="T8" s="30" t="s">
        <v>46</v>
      </c>
      <c r="U8" s="30" t="s">
        <v>47</v>
      </c>
      <c r="V8" s="186" t="s">
        <v>411</v>
      </c>
      <c r="W8" s="749">
        <v>1</v>
      </c>
      <c r="Y8" s="206"/>
      <c r="Z8" s="248"/>
      <c r="AA8" s="114"/>
      <c r="AB8" s="248"/>
      <c r="AC8" s="114"/>
      <c r="AD8" s="91"/>
      <c r="AE8" s="581"/>
      <c r="AF8" s="248"/>
      <c r="AG8" s="1953"/>
      <c r="AH8" s="91"/>
      <c r="AI8" s="1952"/>
    </row>
    <row r="9" spans="2:35">
      <c r="B9" s="274">
        <v>1</v>
      </c>
      <c r="C9" s="152" t="s">
        <v>48</v>
      </c>
      <c r="D9" s="1781">
        <v>72</v>
      </c>
      <c r="E9" s="1775">
        <v>70</v>
      </c>
      <c r="F9" s="261">
        <v>50</v>
      </c>
      <c r="G9" s="261">
        <v>90</v>
      </c>
      <c r="H9" s="261">
        <v>80</v>
      </c>
      <c r="I9" s="261">
        <v>80</v>
      </c>
      <c r="J9" s="261">
        <v>90</v>
      </c>
      <c r="K9" s="261">
        <v>40</v>
      </c>
      <c r="L9" s="261">
        <v>70</v>
      </c>
      <c r="M9" s="261">
        <v>80</v>
      </c>
      <c r="N9" s="261">
        <v>80</v>
      </c>
      <c r="O9" s="261">
        <v>90</v>
      </c>
      <c r="P9" s="261">
        <v>90</v>
      </c>
      <c r="Q9" s="261">
        <v>50</v>
      </c>
      <c r="R9" s="261">
        <v>50</v>
      </c>
      <c r="S9" s="740">
        <v>70</v>
      </c>
      <c r="T9" s="752">
        <v>1080</v>
      </c>
      <c r="U9" s="753">
        <v>0</v>
      </c>
      <c r="V9" s="2085">
        <v>1080</v>
      </c>
      <c r="W9" s="750">
        <v>120</v>
      </c>
      <c r="Y9" s="248"/>
      <c r="Z9" s="248"/>
      <c r="AA9" s="516"/>
      <c r="AB9" s="91"/>
      <c r="AC9" s="91"/>
      <c r="AD9" s="91"/>
      <c r="AE9" s="1954"/>
      <c r="AF9" s="114"/>
      <c r="AG9" s="1955"/>
      <c r="AH9" s="91"/>
      <c r="AI9" s="1947"/>
    </row>
    <row r="10" spans="2:35">
      <c r="B10" s="1782">
        <v>2</v>
      </c>
      <c r="C10" s="1783" t="s">
        <v>49</v>
      </c>
      <c r="D10" s="1784">
        <v>120</v>
      </c>
      <c r="E10" s="1776">
        <v>100</v>
      </c>
      <c r="F10" s="2086">
        <v>100</v>
      </c>
      <c r="G10" s="2086">
        <v>118.9</v>
      </c>
      <c r="H10" s="2086">
        <v>120</v>
      </c>
      <c r="I10" s="2086">
        <v>110</v>
      </c>
      <c r="J10" s="2086">
        <v>130</v>
      </c>
      <c r="K10" s="2086">
        <v>105</v>
      </c>
      <c r="L10" s="2086">
        <v>105</v>
      </c>
      <c r="M10" s="2086">
        <v>158.30000000000001</v>
      </c>
      <c r="N10" s="2086">
        <v>136.6</v>
      </c>
      <c r="O10" s="2086">
        <v>120</v>
      </c>
      <c r="P10" s="2086">
        <v>130</v>
      </c>
      <c r="Q10" s="2086">
        <v>110</v>
      </c>
      <c r="R10" s="2086">
        <v>110</v>
      </c>
      <c r="S10" s="741">
        <v>146.19999999999999</v>
      </c>
      <c r="T10" s="2087">
        <v>1800</v>
      </c>
      <c r="U10" s="2088">
        <v>0</v>
      </c>
      <c r="V10" s="2089">
        <v>1800</v>
      </c>
      <c r="W10" s="1774">
        <v>200</v>
      </c>
      <c r="Y10" s="248"/>
      <c r="Z10" s="248"/>
      <c r="AA10" s="91"/>
      <c r="AB10" s="91"/>
      <c r="AC10" s="91"/>
      <c r="AD10" s="91"/>
      <c r="AE10" s="1954"/>
      <c r="AF10" s="114"/>
      <c r="AG10" s="1955"/>
      <c r="AH10" s="91"/>
      <c r="AI10" s="1947"/>
    </row>
    <row r="11" spans="2:35">
      <c r="B11" s="1782">
        <v>3</v>
      </c>
      <c r="C11" s="1783" t="s">
        <v>50</v>
      </c>
      <c r="D11" s="1784">
        <v>12</v>
      </c>
      <c r="E11" s="1776">
        <v>11.45</v>
      </c>
      <c r="F11" s="2086">
        <v>0</v>
      </c>
      <c r="G11" s="2086">
        <v>0</v>
      </c>
      <c r="H11" s="2086">
        <v>24.9</v>
      </c>
      <c r="I11" s="2086">
        <v>0</v>
      </c>
      <c r="J11" s="2086">
        <v>25.82</v>
      </c>
      <c r="K11" s="2086">
        <v>15.6</v>
      </c>
      <c r="L11" s="2086">
        <v>3.45</v>
      </c>
      <c r="M11" s="2086">
        <v>4.05</v>
      </c>
      <c r="N11" s="2086">
        <v>2.7</v>
      </c>
      <c r="O11" s="2086">
        <v>28.94</v>
      </c>
      <c r="P11" s="2086">
        <v>1.32</v>
      </c>
      <c r="Q11" s="2086">
        <v>0</v>
      </c>
      <c r="R11" s="2086">
        <v>57.72</v>
      </c>
      <c r="S11" s="741">
        <v>4.05</v>
      </c>
      <c r="T11" s="2087">
        <v>180</v>
      </c>
      <c r="U11" s="2088">
        <v>0</v>
      </c>
      <c r="V11" s="2089">
        <v>180</v>
      </c>
      <c r="W11" s="1774">
        <v>20</v>
      </c>
      <c r="Y11" s="248"/>
      <c r="Z11" s="248"/>
      <c r="AA11" s="91"/>
      <c r="AB11" s="91"/>
      <c r="AC11" s="91"/>
      <c r="AD11" s="91"/>
      <c r="AE11" s="1954"/>
      <c r="AF11" s="114"/>
      <c r="AG11" s="1955"/>
      <c r="AH11" s="91"/>
      <c r="AI11" s="1948"/>
    </row>
    <row r="12" spans="2:35">
      <c r="B12" s="1782">
        <v>4</v>
      </c>
      <c r="C12" s="1783" t="s">
        <v>51</v>
      </c>
      <c r="D12" s="1784">
        <v>30</v>
      </c>
      <c r="E12" s="1776">
        <v>43.5</v>
      </c>
      <c r="F12" s="2086">
        <v>11.7</v>
      </c>
      <c r="G12" s="2086">
        <v>74.5</v>
      </c>
      <c r="H12" s="2086">
        <v>39.299999999999997</v>
      </c>
      <c r="I12" s="2086">
        <v>0</v>
      </c>
      <c r="J12" s="2086">
        <v>49.06</v>
      </c>
      <c r="K12" s="2086">
        <v>23.99</v>
      </c>
      <c r="L12" s="2086">
        <v>20.3</v>
      </c>
      <c r="M12" s="2086">
        <v>36.35</v>
      </c>
      <c r="N12" s="2086">
        <v>4</v>
      </c>
      <c r="O12" s="2086">
        <v>0</v>
      </c>
      <c r="P12" s="2086">
        <v>30</v>
      </c>
      <c r="Q12" s="2086">
        <v>11.7</v>
      </c>
      <c r="R12" s="2086">
        <v>67.599999999999994</v>
      </c>
      <c r="S12" s="741">
        <v>38</v>
      </c>
      <c r="T12" s="2087">
        <v>450</v>
      </c>
      <c r="U12" s="2088">
        <v>0</v>
      </c>
      <c r="V12" s="2089">
        <v>450</v>
      </c>
      <c r="W12" s="1774">
        <v>50</v>
      </c>
      <c r="Y12" s="248"/>
      <c r="Z12" s="1956"/>
      <c r="AA12" s="91"/>
      <c r="AB12" s="91"/>
      <c r="AC12" s="91"/>
      <c r="AD12" s="91"/>
      <c r="AE12" s="1954"/>
      <c r="AF12" s="114"/>
      <c r="AG12" s="1955"/>
      <c r="AH12" s="91"/>
      <c r="AI12" s="1949"/>
    </row>
    <row r="13" spans="2:35">
      <c r="B13" s="1782">
        <v>5</v>
      </c>
      <c r="C13" s="1783" t="s">
        <v>52</v>
      </c>
      <c r="D13" s="1784">
        <v>12</v>
      </c>
      <c r="E13" s="1776">
        <v>60</v>
      </c>
      <c r="F13" s="2086">
        <v>0</v>
      </c>
      <c r="G13" s="2086">
        <v>0</v>
      </c>
      <c r="H13" s="2086">
        <v>0</v>
      </c>
      <c r="I13" s="2086">
        <v>20</v>
      </c>
      <c r="J13" s="2086">
        <v>0</v>
      </c>
      <c r="K13" s="2086">
        <v>0</v>
      </c>
      <c r="L13" s="2086">
        <v>53.33</v>
      </c>
      <c r="M13" s="2086">
        <v>0</v>
      </c>
      <c r="N13" s="2086">
        <v>0</v>
      </c>
      <c r="O13" s="2086">
        <v>46.67</v>
      </c>
      <c r="P13" s="2086">
        <v>0</v>
      </c>
      <c r="Q13" s="2086">
        <v>0</v>
      </c>
      <c r="R13" s="2086">
        <v>0</v>
      </c>
      <c r="S13" s="741">
        <v>0</v>
      </c>
      <c r="T13" s="2087">
        <v>180</v>
      </c>
      <c r="U13" s="2088">
        <v>0</v>
      </c>
      <c r="V13" s="2089">
        <v>180</v>
      </c>
      <c r="W13" s="1774">
        <v>20</v>
      </c>
      <c r="Y13" s="248"/>
      <c r="Z13" s="248"/>
      <c r="AA13" s="91"/>
      <c r="AB13" s="91"/>
      <c r="AC13" s="91"/>
      <c r="AD13" s="91"/>
      <c r="AE13" s="1954"/>
      <c r="AF13" s="114"/>
      <c r="AG13" s="1955"/>
      <c r="AH13" s="91"/>
      <c r="AI13" s="1948"/>
    </row>
    <row r="14" spans="2:35">
      <c r="B14" s="1782">
        <v>6</v>
      </c>
      <c r="C14" s="1783" t="s">
        <v>53</v>
      </c>
      <c r="D14" s="1784">
        <v>112.2</v>
      </c>
      <c r="E14" s="1776">
        <v>40</v>
      </c>
      <c r="F14" s="2086">
        <v>192.56</v>
      </c>
      <c r="G14" s="2086">
        <v>18</v>
      </c>
      <c r="H14" s="2086">
        <v>40</v>
      </c>
      <c r="I14" s="2086">
        <v>238.4</v>
      </c>
      <c r="J14" s="2086">
        <v>0</v>
      </c>
      <c r="K14" s="2086">
        <v>198.4</v>
      </c>
      <c r="L14" s="2086">
        <v>24</v>
      </c>
      <c r="M14" s="2086">
        <v>117.6</v>
      </c>
      <c r="N14" s="2086">
        <v>205.6</v>
      </c>
      <c r="O14" s="2086">
        <v>136</v>
      </c>
      <c r="P14" s="2086">
        <v>170.4</v>
      </c>
      <c r="Q14" s="2086">
        <v>152</v>
      </c>
      <c r="R14" s="2086">
        <v>80</v>
      </c>
      <c r="S14" s="741">
        <v>70.040000000000006</v>
      </c>
      <c r="T14" s="2087">
        <v>1683</v>
      </c>
      <c r="U14" s="2088">
        <v>0</v>
      </c>
      <c r="V14" s="2089">
        <v>1683</v>
      </c>
      <c r="W14" s="1774">
        <v>187</v>
      </c>
      <c r="Y14" s="248"/>
      <c r="Z14" s="248"/>
      <c r="AA14" s="91"/>
      <c r="AB14" s="91"/>
      <c r="AC14" s="91"/>
      <c r="AD14" s="91"/>
      <c r="AE14" s="1954"/>
      <c r="AF14" s="114"/>
      <c r="AG14" s="1955"/>
      <c r="AH14" s="91"/>
      <c r="AI14" s="1948"/>
    </row>
    <row r="15" spans="2:35">
      <c r="B15" s="1782">
        <v>7</v>
      </c>
      <c r="C15" s="1785" t="s">
        <v>239</v>
      </c>
      <c r="D15" s="1784">
        <v>192</v>
      </c>
      <c r="E15" s="1776">
        <v>156</v>
      </c>
      <c r="F15" s="2086">
        <v>192.5</v>
      </c>
      <c r="G15" s="2086">
        <v>196.16</v>
      </c>
      <c r="H15" s="2086">
        <v>226.47</v>
      </c>
      <c r="I15" s="2086">
        <v>117.4</v>
      </c>
      <c r="J15" s="2086">
        <v>212.3</v>
      </c>
      <c r="K15" s="2086">
        <v>109.11</v>
      </c>
      <c r="L15" s="2090">
        <v>294.73500000000001</v>
      </c>
      <c r="M15" s="2091">
        <v>240.16</v>
      </c>
      <c r="N15" s="2086">
        <v>209.9</v>
      </c>
      <c r="O15" s="2086">
        <v>176.43</v>
      </c>
      <c r="P15" s="2086">
        <v>186.38</v>
      </c>
      <c r="Q15" s="2092">
        <v>145.91999999999999</v>
      </c>
      <c r="R15" s="2090">
        <v>113.97499999999999</v>
      </c>
      <c r="S15" s="742">
        <v>302.56</v>
      </c>
      <c r="T15" s="2087">
        <v>2880</v>
      </c>
      <c r="U15" s="2088">
        <v>0</v>
      </c>
      <c r="V15" s="2089">
        <v>2880</v>
      </c>
      <c r="W15" s="1774">
        <v>320</v>
      </c>
      <c r="Y15" s="248"/>
      <c r="Z15" s="1957"/>
      <c r="AA15" s="91"/>
      <c r="AB15" s="91"/>
      <c r="AC15" s="91"/>
      <c r="AD15" s="91"/>
      <c r="AE15" s="1954"/>
      <c r="AF15" s="114"/>
      <c r="AG15" s="1955"/>
      <c r="AH15" s="91"/>
      <c r="AI15" s="1949"/>
    </row>
    <row r="16" spans="2:35">
      <c r="B16" s="1782">
        <v>8</v>
      </c>
      <c r="C16" s="1785" t="s">
        <v>240</v>
      </c>
      <c r="D16" s="1784">
        <v>111</v>
      </c>
      <c r="E16" s="1776">
        <v>110</v>
      </c>
      <c r="F16" s="2086">
        <v>110</v>
      </c>
      <c r="G16" s="2086">
        <v>110</v>
      </c>
      <c r="H16" s="2086">
        <v>110</v>
      </c>
      <c r="I16" s="2086">
        <v>110</v>
      </c>
      <c r="J16" s="2093">
        <v>122</v>
      </c>
      <c r="K16" s="2086">
        <v>111.5</v>
      </c>
      <c r="L16" s="2086">
        <v>110</v>
      </c>
      <c r="M16" s="2086">
        <v>110</v>
      </c>
      <c r="N16" s="2086">
        <v>110</v>
      </c>
      <c r="O16" s="2086">
        <v>110</v>
      </c>
      <c r="P16" s="2086">
        <v>111.5</v>
      </c>
      <c r="Q16" s="2086">
        <v>110</v>
      </c>
      <c r="R16" s="2086">
        <v>110</v>
      </c>
      <c r="S16" s="741">
        <v>110</v>
      </c>
      <c r="T16" s="2087">
        <v>1665</v>
      </c>
      <c r="U16" s="2088">
        <v>0</v>
      </c>
      <c r="V16" s="2089">
        <v>1665</v>
      </c>
      <c r="W16" s="1774">
        <v>185</v>
      </c>
      <c r="Y16" s="248"/>
      <c r="Z16" s="248"/>
      <c r="AA16" s="91"/>
      <c r="AB16" s="91"/>
      <c r="AC16" s="91"/>
      <c r="AD16" s="91"/>
      <c r="AE16" s="1954"/>
      <c r="AF16" s="114"/>
      <c r="AG16" s="1955"/>
      <c r="AH16" s="91"/>
      <c r="AI16" s="1948"/>
    </row>
    <row r="17" spans="2:35">
      <c r="B17" s="1782">
        <v>9</v>
      </c>
      <c r="C17" s="1785" t="s">
        <v>120</v>
      </c>
      <c r="D17" s="1784">
        <v>12</v>
      </c>
      <c r="E17" s="1776">
        <v>0</v>
      </c>
      <c r="F17" s="2086">
        <v>30</v>
      </c>
      <c r="G17" s="2086">
        <v>0</v>
      </c>
      <c r="H17" s="2086">
        <v>0</v>
      </c>
      <c r="I17" s="2086">
        <v>30</v>
      </c>
      <c r="J17" s="2086">
        <v>0</v>
      </c>
      <c r="K17" s="2086">
        <v>30</v>
      </c>
      <c r="L17" s="2086">
        <v>0</v>
      </c>
      <c r="M17" s="2086">
        <v>30</v>
      </c>
      <c r="N17" s="2086">
        <v>0</v>
      </c>
      <c r="O17" s="2086">
        <v>0</v>
      </c>
      <c r="P17" s="2086">
        <v>30</v>
      </c>
      <c r="Q17" s="2086">
        <v>0</v>
      </c>
      <c r="R17" s="2086">
        <v>30</v>
      </c>
      <c r="S17" s="741">
        <v>0</v>
      </c>
      <c r="T17" s="2087">
        <v>180</v>
      </c>
      <c r="U17" s="2088">
        <v>0</v>
      </c>
      <c r="V17" s="2089">
        <v>180</v>
      </c>
      <c r="W17" s="1774">
        <v>20</v>
      </c>
      <c r="Y17" s="248"/>
      <c r="Z17" s="248"/>
      <c r="AA17" s="91"/>
      <c r="AB17" s="91"/>
      <c r="AC17" s="91"/>
      <c r="AD17" s="91"/>
      <c r="AE17" s="1954"/>
      <c r="AF17" s="114"/>
      <c r="AG17" s="1955"/>
      <c r="AH17" s="91"/>
      <c r="AI17" s="1948"/>
    </row>
    <row r="18" spans="2:35">
      <c r="B18" s="1782">
        <v>10</v>
      </c>
      <c r="C18" s="1785" t="s">
        <v>241</v>
      </c>
      <c r="D18" s="1784">
        <v>120</v>
      </c>
      <c r="E18" s="1776">
        <v>200</v>
      </c>
      <c r="F18" s="2086">
        <v>0</v>
      </c>
      <c r="G18" s="2086">
        <v>200</v>
      </c>
      <c r="H18" s="2086">
        <v>200</v>
      </c>
      <c r="I18" s="2086">
        <v>0</v>
      </c>
      <c r="J18" s="2086">
        <v>200</v>
      </c>
      <c r="K18" s="2086">
        <v>0</v>
      </c>
      <c r="L18" s="2086">
        <v>200</v>
      </c>
      <c r="M18" s="2086">
        <v>0</v>
      </c>
      <c r="N18" s="2086">
        <v>200</v>
      </c>
      <c r="O18" s="2086">
        <v>200</v>
      </c>
      <c r="P18" s="2086">
        <v>0</v>
      </c>
      <c r="Q18" s="2086">
        <v>200</v>
      </c>
      <c r="R18" s="2086">
        <v>0</v>
      </c>
      <c r="S18" s="741">
        <v>200</v>
      </c>
      <c r="T18" s="2087">
        <v>1800</v>
      </c>
      <c r="U18" s="2088">
        <v>0</v>
      </c>
      <c r="V18" s="2089">
        <v>1800</v>
      </c>
      <c r="W18" s="1774">
        <v>200</v>
      </c>
      <c r="Y18" s="248"/>
      <c r="Z18" s="248"/>
      <c r="AA18" s="91"/>
      <c r="AB18" s="91"/>
      <c r="AC18" s="91"/>
      <c r="AD18" s="91"/>
      <c r="AE18" s="1954"/>
      <c r="AF18" s="114"/>
      <c r="AG18" s="1955"/>
      <c r="AH18" s="91"/>
      <c r="AI18" s="1947"/>
    </row>
    <row r="19" spans="2:35">
      <c r="B19" s="1782">
        <v>11</v>
      </c>
      <c r="C19" s="1786" t="s">
        <v>139</v>
      </c>
      <c r="D19" s="1784">
        <v>46.8</v>
      </c>
      <c r="E19" s="1776">
        <v>94.8</v>
      </c>
      <c r="F19" s="2086">
        <v>0</v>
      </c>
      <c r="G19" s="2086">
        <v>0</v>
      </c>
      <c r="H19" s="2086">
        <v>70.16</v>
      </c>
      <c r="I19" s="2086">
        <v>51.36</v>
      </c>
      <c r="J19" s="2086">
        <v>92.3</v>
      </c>
      <c r="K19" s="2086">
        <v>0</v>
      </c>
      <c r="L19" s="2086">
        <v>37.58</v>
      </c>
      <c r="M19" s="2086">
        <v>86.2</v>
      </c>
      <c r="N19" s="2086">
        <v>0</v>
      </c>
      <c r="O19" s="2086">
        <v>0</v>
      </c>
      <c r="P19" s="2086">
        <v>0</v>
      </c>
      <c r="Q19" s="2086">
        <v>94.8</v>
      </c>
      <c r="R19" s="2086">
        <v>94.8</v>
      </c>
      <c r="S19" s="741">
        <v>80</v>
      </c>
      <c r="T19" s="2087">
        <v>702</v>
      </c>
      <c r="U19" s="2088">
        <v>0</v>
      </c>
      <c r="V19" s="2089">
        <v>702</v>
      </c>
      <c r="W19" s="1774">
        <v>78</v>
      </c>
      <c r="Y19" s="248"/>
      <c r="Z19" s="248"/>
      <c r="AA19" s="91"/>
      <c r="AB19" s="91"/>
      <c r="AC19" s="91"/>
      <c r="AD19" s="91"/>
      <c r="AE19" s="1954"/>
      <c r="AF19" s="114"/>
      <c r="AG19" s="1955"/>
      <c r="AH19" s="91"/>
      <c r="AI19" s="1947"/>
    </row>
    <row r="20" spans="2:35">
      <c r="B20" s="1782">
        <v>12</v>
      </c>
      <c r="C20" s="1786" t="s">
        <v>140</v>
      </c>
      <c r="D20" s="1784">
        <v>31.8</v>
      </c>
      <c r="E20" s="1776">
        <v>0</v>
      </c>
      <c r="F20" s="2086">
        <v>0</v>
      </c>
      <c r="G20" s="2086">
        <v>100.3</v>
      </c>
      <c r="H20" s="2086">
        <v>0</v>
      </c>
      <c r="I20" s="2086">
        <v>0</v>
      </c>
      <c r="J20" s="2086">
        <v>115.2</v>
      </c>
      <c r="K20" s="2086">
        <v>0</v>
      </c>
      <c r="L20" s="2086">
        <v>37</v>
      </c>
      <c r="M20" s="2086">
        <v>0</v>
      </c>
      <c r="N20" s="2086">
        <v>138.1</v>
      </c>
      <c r="O20" s="2086">
        <v>86.4</v>
      </c>
      <c r="P20" s="2086">
        <v>0</v>
      </c>
      <c r="Q20" s="2086">
        <v>0</v>
      </c>
      <c r="R20" s="2086">
        <v>0</v>
      </c>
      <c r="S20" s="741">
        <v>0</v>
      </c>
      <c r="T20" s="2087">
        <v>477</v>
      </c>
      <c r="U20" s="2088">
        <v>0</v>
      </c>
      <c r="V20" s="2089">
        <v>477</v>
      </c>
      <c r="W20" s="1774">
        <v>53</v>
      </c>
      <c r="Y20" s="248"/>
      <c r="Z20" s="248"/>
      <c r="AA20" s="91"/>
      <c r="AB20" s="91"/>
      <c r="AC20" s="91"/>
      <c r="AD20" s="91"/>
      <c r="AE20" s="1954"/>
      <c r="AF20" s="114"/>
      <c r="AG20" s="1955"/>
      <c r="AH20" s="91"/>
      <c r="AI20" s="1947"/>
    </row>
    <row r="21" spans="2:35" ht="12.75" customHeight="1">
      <c r="B21" s="1782">
        <v>13</v>
      </c>
      <c r="C21" s="1786" t="s">
        <v>54</v>
      </c>
      <c r="D21" s="1784">
        <v>46.2</v>
      </c>
      <c r="E21" s="1776">
        <v>0</v>
      </c>
      <c r="F21" s="2086">
        <v>88.4</v>
      </c>
      <c r="G21" s="2086">
        <v>0</v>
      </c>
      <c r="H21" s="2086">
        <v>0</v>
      </c>
      <c r="I21" s="2086">
        <v>106.8</v>
      </c>
      <c r="J21" s="2086">
        <v>0</v>
      </c>
      <c r="K21" s="2086">
        <v>124</v>
      </c>
      <c r="L21" s="2086">
        <v>0</v>
      </c>
      <c r="M21" s="2086">
        <v>0</v>
      </c>
      <c r="N21" s="2086">
        <v>89.5</v>
      </c>
      <c r="O21" s="2086">
        <v>0</v>
      </c>
      <c r="P21" s="2086">
        <v>136.08000000000001</v>
      </c>
      <c r="Q21" s="2086">
        <v>0</v>
      </c>
      <c r="R21" s="2091">
        <v>148.22</v>
      </c>
      <c r="S21" s="741">
        <v>0</v>
      </c>
      <c r="T21" s="2087">
        <v>693</v>
      </c>
      <c r="U21" s="2088">
        <v>0</v>
      </c>
      <c r="V21" s="2089">
        <v>693</v>
      </c>
      <c r="W21" s="1774">
        <v>77</v>
      </c>
      <c r="Y21" s="248"/>
      <c r="Z21" s="248"/>
      <c r="AA21" s="91"/>
      <c r="AB21" s="91"/>
      <c r="AC21" s="91"/>
      <c r="AD21" s="91"/>
      <c r="AE21" s="1954"/>
      <c r="AF21" s="114"/>
      <c r="AG21" s="1955"/>
      <c r="AH21" s="91"/>
      <c r="AI21" s="1947"/>
    </row>
    <row r="22" spans="2:35" ht="13.5" customHeight="1">
      <c r="B22" s="1782">
        <v>14</v>
      </c>
      <c r="C22" s="1786" t="s">
        <v>141</v>
      </c>
      <c r="D22" s="1784">
        <v>24</v>
      </c>
      <c r="E22" s="1776">
        <v>124.8</v>
      </c>
      <c r="F22" s="2086">
        <v>0</v>
      </c>
      <c r="G22" s="2086">
        <v>0</v>
      </c>
      <c r="H22" s="2086">
        <v>0</v>
      </c>
      <c r="I22" s="2086">
        <v>0</v>
      </c>
      <c r="J22" s="2086">
        <v>0</v>
      </c>
      <c r="K22" s="2086">
        <v>0</v>
      </c>
      <c r="L22" s="2086">
        <v>118.1</v>
      </c>
      <c r="M22" s="2086">
        <v>0</v>
      </c>
      <c r="N22" s="2086">
        <v>0</v>
      </c>
      <c r="O22" s="2086">
        <v>117.1</v>
      </c>
      <c r="P22" s="2086">
        <v>0</v>
      </c>
      <c r="Q22" s="2086">
        <v>0</v>
      </c>
      <c r="R22" s="2086">
        <v>0</v>
      </c>
      <c r="S22" s="741">
        <v>0</v>
      </c>
      <c r="T22" s="2087">
        <v>360</v>
      </c>
      <c r="U22" s="2088">
        <v>0</v>
      </c>
      <c r="V22" s="2089">
        <v>360</v>
      </c>
      <c r="W22" s="1774">
        <v>40</v>
      </c>
      <c r="Y22" s="248"/>
      <c r="Z22" s="248"/>
      <c r="AA22" s="91"/>
      <c r="AB22" s="91"/>
      <c r="AC22" s="91"/>
      <c r="AD22" s="91"/>
      <c r="AE22" s="1954"/>
      <c r="AF22" s="114"/>
      <c r="AG22" s="1955"/>
      <c r="AH22" s="91"/>
      <c r="AI22" s="1949"/>
    </row>
    <row r="23" spans="2:35" ht="13.5" customHeight="1">
      <c r="B23" s="1782">
        <v>15</v>
      </c>
      <c r="C23" s="1786" t="s">
        <v>55</v>
      </c>
      <c r="D23" s="1784">
        <v>210</v>
      </c>
      <c r="E23" s="1776">
        <v>0</v>
      </c>
      <c r="F23" s="2086">
        <v>10</v>
      </c>
      <c r="G23" s="2086">
        <v>375</v>
      </c>
      <c r="H23" s="2090">
        <v>402.005</v>
      </c>
      <c r="I23" s="2086">
        <v>267.60000000000002</v>
      </c>
      <c r="J23" s="2086">
        <v>20.204999999999998</v>
      </c>
      <c r="K23" s="2086">
        <v>37</v>
      </c>
      <c r="L23" s="2086">
        <v>200</v>
      </c>
      <c r="M23" s="2086">
        <v>386.3</v>
      </c>
      <c r="N23" s="2086">
        <v>59.5</v>
      </c>
      <c r="O23" s="2086">
        <v>269.63</v>
      </c>
      <c r="P23" s="2086">
        <v>302.22000000000003</v>
      </c>
      <c r="Q23" s="2086">
        <v>10</v>
      </c>
      <c r="R23" s="2090">
        <v>427.54</v>
      </c>
      <c r="S23" s="741">
        <v>383</v>
      </c>
      <c r="T23" s="2087">
        <v>3150</v>
      </c>
      <c r="U23" s="2088">
        <v>0</v>
      </c>
      <c r="V23" s="2089">
        <v>3150</v>
      </c>
      <c r="W23" s="1774">
        <v>350</v>
      </c>
      <c r="Y23" s="248"/>
      <c r="Z23" s="248"/>
      <c r="AA23" s="91"/>
      <c r="AB23" s="91"/>
      <c r="AC23" s="91"/>
      <c r="AD23" s="91"/>
      <c r="AE23" s="1954"/>
      <c r="AF23" s="114"/>
      <c r="AG23" s="1955"/>
      <c r="AH23" s="91"/>
      <c r="AI23" s="1948"/>
    </row>
    <row r="24" spans="2:35" ht="2.25" hidden="1" customHeight="1">
      <c r="B24" s="1782">
        <v>16</v>
      </c>
      <c r="C24" s="1786" t="s">
        <v>56</v>
      </c>
      <c r="D24" s="1784">
        <f t="shared" ref="D24" si="0">(W24/100)*60</f>
        <v>108</v>
      </c>
      <c r="E24" s="1777">
        <f>'[1]РАСКЛАДКА 12-18л. лето '!AG4</f>
        <v>0</v>
      </c>
      <c r="F24" s="2094">
        <f>'[1]РАСКЛАДКА 12-18л. лето '!AG35</f>
        <v>0</v>
      </c>
      <c r="G24" s="2093">
        <f>'[1]РАСКЛАДКА 12-18л. лето '!AG59</f>
        <v>0</v>
      </c>
      <c r="H24" s="2086">
        <f>'[1]РАСКЛАДКА 12-18л. лето '!AG84</f>
        <v>0</v>
      </c>
      <c r="I24" s="2095">
        <f>'[1]РАСКЛАДКА 12-18л. лето '!AG111</f>
        <v>0</v>
      </c>
      <c r="J24" s="2094">
        <f>'[1]РАСКЛАДКА 12-18л. лето '!AG134</f>
        <v>0</v>
      </c>
      <c r="K24" s="2086">
        <f>'[1]РАСКЛАДКА 12-18л. лето '!AG166</f>
        <v>0</v>
      </c>
      <c r="L24" s="2095">
        <f>'[1]РАСКЛАДКА 12-18л. лето '!AG189</f>
        <v>0</v>
      </c>
      <c r="M24" s="2094">
        <f>'[1]РАСКЛАДКА 12-18л. лето '!AG219</f>
        <v>0</v>
      </c>
      <c r="N24" s="2094">
        <f>'[1]РАСКЛАДКА 12-18л. лето '!AG251</f>
        <v>0</v>
      </c>
      <c r="O24" s="2095">
        <f>'[1]РАСКЛАДКА 12-18л. лето '!AG274</f>
        <v>0</v>
      </c>
      <c r="P24" s="2086">
        <f>'[1]РАСКЛАДКА 12-18л. лето '!AG297</f>
        <v>0</v>
      </c>
      <c r="Q24" s="2094">
        <f>'[1]РАСКЛАДКА 12-18л. лето '!AG329</f>
        <v>0</v>
      </c>
      <c r="R24" s="2095">
        <f>'[1]РАСКЛАДКА 12-18л. лето '!AG352</f>
        <v>0</v>
      </c>
      <c r="S24" s="2096">
        <f>'[1]РАСКЛАДКА 12-18л. лето '!AG381</f>
        <v>0</v>
      </c>
      <c r="T24" s="2087">
        <f t="shared" ref="T24:V24" si="1">E24+F24+G24+H24+I24+J24+K24+L24+M24+N24+O24+P24+Q24+R24+S24</f>
        <v>0</v>
      </c>
      <c r="U24" s="2088">
        <v>0</v>
      </c>
      <c r="V24" s="2089">
        <f t="shared" si="1"/>
        <v>0</v>
      </c>
      <c r="W24" s="1774">
        <v>180</v>
      </c>
      <c r="Y24" s="248"/>
      <c r="Z24" s="248"/>
      <c r="AA24" s="91"/>
      <c r="AB24" s="91"/>
      <c r="AC24" s="91"/>
      <c r="AD24" s="91"/>
      <c r="AE24" s="1954"/>
      <c r="AF24" s="114"/>
      <c r="AG24" s="1955"/>
      <c r="AH24" s="91"/>
      <c r="AI24" s="1947"/>
    </row>
    <row r="25" spans="2:35">
      <c r="B25" s="1782">
        <v>17</v>
      </c>
      <c r="C25" s="1786" t="s">
        <v>142</v>
      </c>
      <c r="D25" s="1784">
        <v>36</v>
      </c>
      <c r="E25" s="1777">
        <v>0</v>
      </c>
      <c r="F25" s="2097">
        <v>180</v>
      </c>
      <c r="G25" s="2093">
        <v>0</v>
      </c>
      <c r="H25" s="2086">
        <v>0</v>
      </c>
      <c r="I25" s="2095">
        <v>0</v>
      </c>
      <c r="J25" s="2094">
        <v>0</v>
      </c>
      <c r="K25" s="2086">
        <v>180</v>
      </c>
      <c r="L25" s="2095">
        <v>0</v>
      </c>
      <c r="M25" s="2094">
        <v>0</v>
      </c>
      <c r="N25" s="2094">
        <v>0</v>
      </c>
      <c r="O25" s="2095">
        <v>0</v>
      </c>
      <c r="P25" s="2086">
        <v>0</v>
      </c>
      <c r="Q25" s="2097">
        <v>180</v>
      </c>
      <c r="R25" s="2095">
        <v>0</v>
      </c>
      <c r="S25" s="2096">
        <v>0</v>
      </c>
      <c r="T25" s="2087">
        <v>540</v>
      </c>
      <c r="U25" s="2088">
        <v>0</v>
      </c>
      <c r="V25" s="2089">
        <v>540</v>
      </c>
      <c r="W25" s="1774">
        <v>60</v>
      </c>
      <c r="Y25" s="248"/>
      <c r="Z25" s="248"/>
      <c r="AA25" s="91"/>
      <c r="AB25" s="91"/>
      <c r="AC25" s="91"/>
      <c r="AD25" s="91"/>
      <c r="AE25" s="1954"/>
      <c r="AF25" s="114"/>
      <c r="AG25" s="1955"/>
      <c r="AH25" s="91"/>
      <c r="AI25" s="1948"/>
    </row>
    <row r="26" spans="2:35">
      <c r="B26" s="1782">
        <v>18</v>
      </c>
      <c r="C26" s="1786" t="s">
        <v>242</v>
      </c>
      <c r="D26" s="1784">
        <v>9</v>
      </c>
      <c r="E26" s="1777">
        <v>0</v>
      </c>
      <c r="F26" s="2094">
        <v>25</v>
      </c>
      <c r="G26" s="2093">
        <v>0</v>
      </c>
      <c r="H26" s="2086">
        <v>27.5</v>
      </c>
      <c r="I26" s="2095">
        <v>0</v>
      </c>
      <c r="J26" s="2094">
        <v>0</v>
      </c>
      <c r="K26" s="2086">
        <v>29.6</v>
      </c>
      <c r="L26" s="2095">
        <v>25</v>
      </c>
      <c r="M26" s="2094">
        <v>0</v>
      </c>
      <c r="N26" s="2098">
        <v>12.84</v>
      </c>
      <c r="O26" s="2095">
        <v>9.94</v>
      </c>
      <c r="P26" s="2086">
        <v>5.12</v>
      </c>
      <c r="Q26" s="2094">
        <v>0</v>
      </c>
      <c r="R26" s="2095">
        <v>0</v>
      </c>
      <c r="S26" s="2096">
        <v>0</v>
      </c>
      <c r="T26" s="2087">
        <v>135</v>
      </c>
      <c r="U26" s="2088">
        <v>0</v>
      </c>
      <c r="V26" s="2089">
        <v>135</v>
      </c>
      <c r="W26" s="1774">
        <v>15</v>
      </c>
      <c r="Y26" s="248"/>
      <c r="Z26" s="248"/>
      <c r="AA26" s="91"/>
      <c r="AB26" s="91"/>
      <c r="AC26" s="91"/>
      <c r="AD26" s="91"/>
      <c r="AE26" s="1954"/>
      <c r="AF26" s="114"/>
      <c r="AG26" s="1955"/>
      <c r="AH26" s="91"/>
      <c r="AI26" s="1948"/>
    </row>
    <row r="27" spans="2:35" ht="12.75" customHeight="1">
      <c r="B27" s="1782">
        <v>19</v>
      </c>
      <c r="C27" s="1786" t="s">
        <v>143</v>
      </c>
      <c r="D27" s="1784">
        <v>6</v>
      </c>
      <c r="E27" s="1777">
        <v>11.5</v>
      </c>
      <c r="F27" s="2098">
        <v>7.8</v>
      </c>
      <c r="G27" s="2093">
        <v>0</v>
      </c>
      <c r="H27" s="2086">
        <v>0</v>
      </c>
      <c r="I27" s="2095">
        <v>0</v>
      </c>
      <c r="J27" s="2098">
        <v>11.67</v>
      </c>
      <c r="K27" s="2086">
        <v>9.8800000000000008</v>
      </c>
      <c r="L27" s="2095">
        <v>11.5</v>
      </c>
      <c r="M27" s="2098">
        <v>13.5</v>
      </c>
      <c r="N27" s="2094">
        <v>4</v>
      </c>
      <c r="O27" s="2095">
        <v>6.2</v>
      </c>
      <c r="P27" s="2086">
        <v>2.15</v>
      </c>
      <c r="Q27" s="2097">
        <v>7.8</v>
      </c>
      <c r="R27" s="2095">
        <v>0</v>
      </c>
      <c r="S27" s="2096">
        <v>4</v>
      </c>
      <c r="T27" s="2087">
        <v>90</v>
      </c>
      <c r="U27" s="2088">
        <v>0</v>
      </c>
      <c r="V27" s="2089">
        <v>90</v>
      </c>
      <c r="W27" s="1774">
        <v>10</v>
      </c>
      <c r="Y27" s="248"/>
      <c r="Z27" s="248"/>
      <c r="AA27" s="91"/>
      <c r="AB27" s="91"/>
      <c r="AC27" s="91"/>
      <c r="AD27" s="91"/>
      <c r="AE27" s="1954"/>
      <c r="AF27" s="114"/>
      <c r="AG27" s="1955"/>
      <c r="AH27" s="91"/>
      <c r="AI27" s="1947"/>
    </row>
    <row r="28" spans="2:35" ht="13.5" customHeight="1">
      <c r="B28" s="1782">
        <v>20</v>
      </c>
      <c r="C28" s="1786" t="s">
        <v>58</v>
      </c>
      <c r="D28" s="1784">
        <v>21</v>
      </c>
      <c r="E28" s="1777">
        <v>26</v>
      </c>
      <c r="F28" s="2098">
        <v>22.8</v>
      </c>
      <c r="G28" s="2093">
        <v>31</v>
      </c>
      <c r="H28" s="2086">
        <v>28.05</v>
      </c>
      <c r="I28" s="2095">
        <v>7.4</v>
      </c>
      <c r="J28" s="2098">
        <v>9.2899999999999991</v>
      </c>
      <c r="K28" s="2086">
        <v>18.2</v>
      </c>
      <c r="L28" s="2095">
        <v>23.33</v>
      </c>
      <c r="M28" s="2094">
        <v>20</v>
      </c>
      <c r="N28" s="2098">
        <v>25.63</v>
      </c>
      <c r="O28" s="2095">
        <v>18</v>
      </c>
      <c r="P28" s="2086">
        <v>12.72</v>
      </c>
      <c r="Q28" s="2098">
        <v>27.8</v>
      </c>
      <c r="R28" s="2095">
        <v>2</v>
      </c>
      <c r="S28" s="2099">
        <v>42.78</v>
      </c>
      <c r="T28" s="2087">
        <v>315</v>
      </c>
      <c r="U28" s="2088">
        <v>0</v>
      </c>
      <c r="V28" s="2089">
        <v>315</v>
      </c>
      <c r="W28" s="1774">
        <v>35</v>
      </c>
      <c r="Y28" s="248"/>
      <c r="Z28" s="248"/>
      <c r="AA28" s="91"/>
      <c r="AB28" s="91"/>
      <c r="AC28" s="91"/>
      <c r="AD28" s="91"/>
      <c r="AE28" s="1954"/>
      <c r="AF28" s="114"/>
      <c r="AG28" s="1955"/>
      <c r="AH28" s="91"/>
      <c r="AI28" s="1949"/>
    </row>
    <row r="29" spans="2:35" ht="12.75" customHeight="1">
      <c r="B29" s="1782">
        <v>21</v>
      </c>
      <c r="C29" s="1786" t="s">
        <v>59</v>
      </c>
      <c r="D29" s="1784">
        <v>10.8</v>
      </c>
      <c r="E29" s="1777">
        <v>14.77</v>
      </c>
      <c r="F29" s="2094">
        <v>5</v>
      </c>
      <c r="G29" s="2093">
        <v>10.199999999999999</v>
      </c>
      <c r="H29" s="2086">
        <v>0</v>
      </c>
      <c r="I29" s="2095">
        <v>12.5</v>
      </c>
      <c r="J29" s="2098">
        <v>8.4</v>
      </c>
      <c r="K29" s="2086">
        <v>2.9</v>
      </c>
      <c r="L29" s="2095">
        <v>20.02</v>
      </c>
      <c r="M29" s="2098">
        <v>12.7</v>
      </c>
      <c r="N29" s="2100">
        <v>14</v>
      </c>
      <c r="O29" s="2095">
        <v>24.74</v>
      </c>
      <c r="P29" s="2086">
        <v>7.2</v>
      </c>
      <c r="Q29" s="2098">
        <v>6.72</v>
      </c>
      <c r="R29" s="2095">
        <v>18.850000000000001</v>
      </c>
      <c r="S29" s="2096">
        <v>4</v>
      </c>
      <c r="T29" s="2087">
        <v>162</v>
      </c>
      <c r="U29" s="2088">
        <v>0</v>
      </c>
      <c r="V29" s="2089">
        <v>162</v>
      </c>
      <c r="W29" s="1774">
        <v>18</v>
      </c>
      <c r="Y29" s="248"/>
      <c r="Z29" s="248"/>
      <c r="AA29" s="91"/>
      <c r="AB29" s="91"/>
      <c r="AC29" s="91"/>
      <c r="AD29" s="91"/>
      <c r="AE29" s="1954"/>
      <c r="AF29" s="114"/>
      <c r="AG29" s="1955"/>
      <c r="AH29" s="91"/>
      <c r="AI29" s="1947"/>
    </row>
    <row r="30" spans="2:35" ht="12.75" customHeight="1">
      <c r="B30" s="1782">
        <v>22</v>
      </c>
      <c r="C30" s="1785" t="s">
        <v>243</v>
      </c>
      <c r="D30" s="1784">
        <v>24</v>
      </c>
      <c r="E30" s="1777">
        <v>0</v>
      </c>
      <c r="F30" s="2098">
        <v>7.8</v>
      </c>
      <c r="G30" s="2101">
        <v>50.716000000000001</v>
      </c>
      <c r="H30" s="2086">
        <v>6.6</v>
      </c>
      <c r="I30" s="2095">
        <v>7.6</v>
      </c>
      <c r="J30" s="2094">
        <v>8</v>
      </c>
      <c r="K30" s="2086">
        <v>17.8</v>
      </c>
      <c r="L30" s="2095">
        <v>7.1840000000000002</v>
      </c>
      <c r="M30" s="2094">
        <v>40</v>
      </c>
      <c r="N30" s="2098">
        <v>110.8</v>
      </c>
      <c r="O30" s="2095">
        <v>40.332000000000001</v>
      </c>
      <c r="P30" s="2086">
        <v>48.31</v>
      </c>
      <c r="Q30" s="2097">
        <v>7.8</v>
      </c>
      <c r="R30" s="2095">
        <v>5.0579999999999998</v>
      </c>
      <c r="S30" s="2096">
        <v>2</v>
      </c>
      <c r="T30" s="2087">
        <v>360</v>
      </c>
      <c r="U30" s="2088">
        <v>0</v>
      </c>
      <c r="V30" s="2089">
        <v>360</v>
      </c>
      <c r="W30" s="1774">
        <v>40</v>
      </c>
      <c r="Y30" s="248"/>
      <c r="Z30" s="248"/>
      <c r="AA30" s="91"/>
      <c r="AB30" s="91"/>
      <c r="AC30" s="91"/>
      <c r="AD30" s="91"/>
      <c r="AE30" s="1954"/>
      <c r="AF30" s="114"/>
      <c r="AG30" s="1955"/>
      <c r="AH30" s="91"/>
      <c r="AI30" s="1949"/>
    </row>
    <row r="31" spans="2:35" ht="13.5" customHeight="1">
      <c r="B31" s="1782">
        <v>23</v>
      </c>
      <c r="C31" s="1786" t="s">
        <v>60</v>
      </c>
      <c r="D31" s="1784">
        <v>21</v>
      </c>
      <c r="E31" s="1777">
        <v>11</v>
      </c>
      <c r="F31" s="2098">
        <v>41.1</v>
      </c>
      <c r="G31" s="2093">
        <v>16.600000000000001</v>
      </c>
      <c r="H31" s="2086">
        <v>16.399999999999999</v>
      </c>
      <c r="I31" s="2095">
        <v>24</v>
      </c>
      <c r="J31" s="2094">
        <v>11</v>
      </c>
      <c r="K31" s="2086">
        <v>36.6</v>
      </c>
      <c r="L31" s="2095">
        <v>10</v>
      </c>
      <c r="M31" s="2097">
        <v>26</v>
      </c>
      <c r="N31" s="2098">
        <v>12.5</v>
      </c>
      <c r="O31" s="2095">
        <v>10</v>
      </c>
      <c r="P31" s="2086">
        <v>25.5</v>
      </c>
      <c r="Q31" s="2098">
        <v>26.6</v>
      </c>
      <c r="R31" s="2095">
        <v>29.5</v>
      </c>
      <c r="S31" s="2099">
        <v>18.2</v>
      </c>
      <c r="T31" s="2087">
        <v>315</v>
      </c>
      <c r="U31" s="2088">
        <v>0</v>
      </c>
      <c r="V31" s="2089">
        <v>315</v>
      </c>
      <c r="W31" s="1774">
        <v>35</v>
      </c>
      <c r="Y31" s="248"/>
      <c r="Z31" s="248"/>
      <c r="AA31" s="91"/>
      <c r="AB31" s="91"/>
      <c r="AC31" s="91"/>
      <c r="AD31" s="91"/>
      <c r="AE31" s="1954"/>
      <c r="AF31" s="114"/>
      <c r="AG31" s="1955"/>
      <c r="AH31" s="91"/>
      <c r="AI31" s="1947"/>
    </row>
    <row r="32" spans="2:35" ht="13.5" customHeight="1">
      <c r="B32" s="1782">
        <v>24</v>
      </c>
      <c r="C32" s="1786" t="s">
        <v>61</v>
      </c>
      <c r="D32" s="1784">
        <v>9</v>
      </c>
      <c r="E32" s="1777">
        <v>0</v>
      </c>
      <c r="F32" s="2094">
        <v>0</v>
      </c>
      <c r="G32" s="2093">
        <v>0</v>
      </c>
      <c r="H32" s="2086">
        <v>0</v>
      </c>
      <c r="I32" s="2095">
        <v>30</v>
      </c>
      <c r="J32" s="2094">
        <v>30</v>
      </c>
      <c r="K32" s="2086">
        <v>0</v>
      </c>
      <c r="L32" s="2095">
        <v>0</v>
      </c>
      <c r="M32" s="2094">
        <v>0</v>
      </c>
      <c r="N32" s="2094">
        <v>30</v>
      </c>
      <c r="O32" s="2095">
        <v>0</v>
      </c>
      <c r="P32" s="2086">
        <v>30</v>
      </c>
      <c r="Q32" s="2094">
        <v>0</v>
      </c>
      <c r="R32" s="2095">
        <v>15</v>
      </c>
      <c r="S32" s="2096">
        <v>0</v>
      </c>
      <c r="T32" s="2087">
        <v>135</v>
      </c>
      <c r="U32" s="2088">
        <v>0</v>
      </c>
      <c r="V32" s="2089">
        <v>135</v>
      </c>
      <c r="W32" s="1774">
        <v>15</v>
      </c>
      <c r="Y32" s="248"/>
      <c r="Z32" s="248"/>
      <c r="AA32" s="91"/>
      <c r="AB32" s="91"/>
      <c r="AC32" s="91"/>
      <c r="AD32" s="91"/>
      <c r="AE32" s="1954"/>
      <c r="AF32" s="114"/>
      <c r="AG32" s="1955"/>
      <c r="AH32" s="91"/>
      <c r="AI32" s="1947"/>
    </row>
    <row r="33" spans="2:35" ht="12.75" customHeight="1">
      <c r="B33" s="1782">
        <v>25</v>
      </c>
      <c r="C33" s="1786" t="s">
        <v>244</v>
      </c>
      <c r="D33" s="1784">
        <v>1.2</v>
      </c>
      <c r="E33" s="1777">
        <v>2</v>
      </c>
      <c r="F33" s="2097">
        <v>2</v>
      </c>
      <c r="G33" s="2093">
        <v>0</v>
      </c>
      <c r="H33" s="2086">
        <v>0</v>
      </c>
      <c r="I33" s="2095">
        <v>2</v>
      </c>
      <c r="J33" s="2097">
        <v>2</v>
      </c>
      <c r="K33" s="2086">
        <v>2</v>
      </c>
      <c r="L33" s="2095">
        <v>0</v>
      </c>
      <c r="M33" s="2097">
        <v>0</v>
      </c>
      <c r="N33" s="2094">
        <v>2</v>
      </c>
      <c r="O33" s="2095">
        <v>0</v>
      </c>
      <c r="P33" s="2086">
        <v>2</v>
      </c>
      <c r="Q33" s="2097">
        <v>2</v>
      </c>
      <c r="R33" s="2095">
        <v>2</v>
      </c>
      <c r="S33" s="2102">
        <v>0</v>
      </c>
      <c r="T33" s="2087">
        <v>18</v>
      </c>
      <c r="U33" s="2088">
        <v>0</v>
      </c>
      <c r="V33" s="2089">
        <v>18</v>
      </c>
      <c r="W33" s="1774">
        <v>2</v>
      </c>
      <c r="Y33" s="248"/>
      <c r="Z33" s="248"/>
      <c r="AA33" s="91"/>
      <c r="AB33" s="91"/>
      <c r="AC33" s="91"/>
      <c r="AD33" s="91"/>
      <c r="AE33" s="1954"/>
      <c r="AF33" s="114"/>
      <c r="AG33" s="1955"/>
      <c r="AH33" s="91"/>
      <c r="AI33" s="1947"/>
    </row>
    <row r="34" spans="2:35" ht="12.75" customHeight="1">
      <c r="B34" s="1782">
        <v>26</v>
      </c>
      <c r="C34" s="1785" t="s">
        <v>245</v>
      </c>
      <c r="D34" s="1784">
        <v>0.72</v>
      </c>
      <c r="E34" s="1777">
        <v>0</v>
      </c>
      <c r="F34" s="2098">
        <v>0</v>
      </c>
      <c r="G34" s="2093">
        <v>0</v>
      </c>
      <c r="H34" s="2086">
        <v>3.6</v>
      </c>
      <c r="I34" s="2095">
        <v>0</v>
      </c>
      <c r="J34" s="2094">
        <v>0</v>
      </c>
      <c r="K34" s="2086">
        <v>0</v>
      </c>
      <c r="L34" s="2095">
        <v>3.6</v>
      </c>
      <c r="M34" s="2094">
        <v>0</v>
      </c>
      <c r="N34" s="2094">
        <v>0</v>
      </c>
      <c r="O34" s="2095">
        <v>3.6</v>
      </c>
      <c r="P34" s="2086">
        <v>0</v>
      </c>
      <c r="Q34" s="2094">
        <v>0</v>
      </c>
      <c r="R34" s="2095">
        <v>0</v>
      </c>
      <c r="S34" s="2096">
        <v>0</v>
      </c>
      <c r="T34" s="2087">
        <v>10.8</v>
      </c>
      <c r="U34" s="2088">
        <v>0</v>
      </c>
      <c r="V34" s="2089">
        <v>10.8</v>
      </c>
      <c r="W34" s="1774">
        <v>1.2</v>
      </c>
      <c r="Y34" s="248"/>
      <c r="Z34" s="248"/>
      <c r="AA34" s="91"/>
      <c r="AB34" s="91"/>
      <c r="AC34" s="91"/>
      <c r="AD34" s="91"/>
      <c r="AE34" s="1954"/>
      <c r="AF34" s="114"/>
      <c r="AG34" s="1955"/>
      <c r="AH34" s="91"/>
      <c r="AI34" s="1947"/>
    </row>
    <row r="35" spans="2:35" ht="12.75" customHeight="1">
      <c r="B35" s="1782">
        <v>27</v>
      </c>
      <c r="C35" s="1786" t="s">
        <v>144</v>
      </c>
      <c r="D35" s="1784">
        <v>1.2</v>
      </c>
      <c r="E35" s="1777">
        <v>0</v>
      </c>
      <c r="F35" s="2094">
        <v>0</v>
      </c>
      <c r="G35" s="2091">
        <v>6</v>
      </c>
      <c r="H35" s="2086">
        <v>0</v>
      </c>
      <c r="I35" s="2086">
        <v>0</v>
      </c>
      <c r="J35" s="2086">
        <v>0</v>
      </c>
      <c r="K35" s="2086">
        <v>0</v>
      </c>
      <c r="L35" s="2086">
        <v>0</v>
      </c>
      <c r="M35" s="2098">
        <v>6</v>
      </c>
      <c r="N35" s="2098">
        <v>0</v>
      </c>
      <c r="O35" s="2095">
        <v>0</v>
      </c>
      <c r="P35" s="2095">
        <v>0</v>
      </c>
      <c r="Q35" s="2095">
        <v>0</v>
      </c>
      <c r="R35" s="2095">
        <v>0</v>
      </c>
      <c r="S35" s="2099">
        <v>6</v>
      </c>
      <c r="T35" s="2087">
        <v>18</v>
      </c>
      <c r="U35" s="2088">
        <v>0</v>
      </c>
      <c r="V35" s="2089">
        <v>18</v>
      </c>
      <c r="W35" s="1774">
        <v>2</v>
      </c>
      <c r="Y35" s="248"/>
      <c r="Z35" s="248"/>
      <c r="AA35" s="91"/>
      <c r="AB35" s="91"/>
      <c r="AC35" s="91"/>
      <c r="AD35" s="91"/>
      <c r="AE35" s="1954"/>
      <c r="AF35" s="114"/>
      <c r="AG35" s="1955"/>
      <c r="AH35" s="91"/>
      <c r="AI35" s="1947"/>
    </row>
    <row r="36" spans="2:35">
      <c r="B36" s="1782">
        <v>28</v>
      </c>
      <c r="C36" s="1786" t="s">
        <v>62</v>
      </c>
      <c r="D36" s="1784">
        <v>0.18</v>
      </c>
      <c r="E36" s="1777">
        <v>0</v>
      </c>
      <c r="F36" s="2094">
        <v>0</v>
      </c>
      <c r="G36" s="2094">
        <v>0</v>
      </c>
      <c r="H36" s="2094">
        <v>0</v>
      </c>
      <c r="I36" s="2094">
        <v>0</v>
      </c>
      <c r="J36" s="2094">
        <v>0</v>
      </c>
      <c r="K36" s="2094">
        <v>0</v>
      </c>
      <c r="L36" s="2094">
        <v>0</v>
      </c>
      <c r="M36" s="2094">
        <v>0</v>
      </c>
      <c r="N36" s="2094">
        <v>0</v>
      </c>
      <c r="O36" s="2094">
        <v>0</v>
      </c>
      <c r="P36" s="2094">
        <v>0</v>
      </c>
      <c r="Q36" s="2094">
        <v>0</v>
      </c>
      <c r="R36" s="2095">
        <v>2.7</v>
      </c>
      <c r="S36" s="2102">
        <v>0</v>
      </c>
      <c r="T36" s="2087">
        <v>2.7</v>
      </c>
      <c r="U36" s="2088">
        <v>0</v>
      </c>
      <c r="V36" s="2089">
        <v>2.7</v>
      </c>
      <c r="W36" s="1774">
        <v>0.3</v>
      </c>
      <c r="Y36" s="248"/>
      <c r="Z36" s="248"/>
      <c r="AA36" s="91"/>
      <c r="AB36" s="91"/>
      <c r="AC36" s="91"/>
      <c r="AD36" s="91"/>
      <c r="AE36" s="1954"/>
      <c r="AF36" s="114"/>
      <c r="AG36" s="1955"/>
      <c r="AH36" s="91"/>
      <c r="AI36" s="1947"/>
    </row>
    <row r="37" spans="2:35" ht="11.25" customHeight="1">
      <c r="B37" s="1782">
        <v>29</v>
      </c>
      <c r="C37" s="275" t="s">
        <v>246</v>
      </c>
      <c r="D37" s="1784">
        <v>3</v>
      </c>
      <c r="E37" s="2103">
        <v>3.25</v>
      </c>
      <c r="F37" s="2104">
        <v>2.08</v>
      </c>
      <c r="G37" s="2105">
        <v>1.9</v>
      </c>
      <c r="H37" s="2105">
        <v>2.98</v>
      </c>
      <c r="I37" s="2100">
        <v>3.2</v>
      </c>
      <c r="J37" s="2100">
        <v>4.03</v>
      </c>
      <c r="K37" s="2105">
        <v>1.92</v>
      </c>
      <c r="L37" s="2100">
        <v>3.46</v>
      </c>
      <c r="M37" s="2100">
        <v>1.34</v>
      </c>
      <c r="N37" s="2100">
        <v>3.26</v>
      </c>
      <c r="O37" s="2100">
        <v>3.52</v>
      </c>
      <c r="P37" s="2105">
        <v>3.6120000000000001</v>
      </c>
      <c r="Q37" s="2100">
        <v>2.2000000000000002</v>
      </c>
      <c r="R37" s="2100">
        <v>4.8099999999999996</v>
      </c>
      <c r="S37" s="2106">
        <v>3.4380000000000002</v>
      </c>
      <c r="T37" s="2087">
        <v>45</v>
      </c>
      <c r="U37" s="2088">
        <v>0</v>
      </c>
      <c r="V37" s="2089">
        <v>45</v>
      </c>
      <c r="W37" s="1774">
        <v>5</v>
      </c>
      <c r="Y37" s="248"/>
      <c r="Z37" s="248"/>
      <c r="AA37" s="91"/>
      <c r="AB37" s="91"/>
      <c r="AC37" s="91"/>
      <c r="AD37" s="91"/>
      <c r="AE37" s="1954"/>
      <c r="AF37" s="114"/>
      <c r="AG37" s="1955"/>
      <c r="AH37" s="91"/>
      <c r="AI37" s="1949"/>
    </row>
    <row r="38" spans="2:35" ht="14.25" customHeight="1">
      <c r="B38" s="1782">
        <v>30</v>
      </c>
      <c r="C38" s="1786" t="s">
        <v>145</v>
      </c>
      <c r="D38" s="1784">
        <v>2.4</v>
      </c>
      <c r="E38" s="1777">
        <v>0</v>
      </c>
      <c r="F38" s="2094">
        <v>0</v>
      </c>
      <c r="G38" s="2094">
        <v>0</v>
      </c>
      <c r="H38" s="2094">
        <v>0</v>
      </c>
      <c r="I38" s="2094">
        <v>0</v>
      </c>
      <c r="J38" s="2094">
        <v>0</v>
      </c>
      <c r="K38" s="2086">
        <v>10</v>
      </c>
      <c r="L38" s="2095">
        <v>0</v>
      </c>
      <c r="M38" s="2095">
        <v>0</v>
      </c>
      <c r="N38" s="2095">
        <v>0</v>
      </c>
      <c r="O38" s="2095">
        <v>0</v>
      </c>
      <c r="P38" s="2086">
        <v>16</v>
      </c>
      <c r="Q38" s="2094">
        <v>0</v>
      </c>
      <c r="R38" s="2095">
        <v>10</v>
      </c>
      <c r="S38" s="2096">
        <v>0</v>
      </c>
      <c r="T38" s="2087">
        <v>36</v>
      </c>
      <c r="U38" s="2088">
        <v>0</v>
      </c>
      <c r="V38" s="2089">
        <v>36</v>
      </c>
      <c r="W38" s="1774">
        <v>4</v>
      </c>
      <c r="Y38" s="248"/>
      <c r="Z38" s="248"/>
      <c r="AA38" s="91"/>
      <c r="AB38" s="91"/>
      <c r="AC38" s="91"/>
      <c r="AD38" s="91"/>
      <c r="AE38" s="1954"/>
      <c r="AF38" s="114"/>
      <c r="AG38" s="1955"/>
      <c r="AH38" s="91"/>
      <c r="AI38" s="1950"/>
    </row>
    <row r="39" spans="2:35" ht="12.75" customHeight="1">
      <c r="B39" s="1782">
        <v>31</v>
      </c>
      <c r="C39" s="1786" t="s">
        <v>146</v>
      </c>
      <c r="D39" s="1784">
        <v>1.2</v>
      </c>
      <c r="E39" s="1778">
        <v>1.0122</v>
      </c>
      <c r="F39" s="2107">
        <v>1.24</v>
      </c>
      <c r="G39" s="2108">
        <v>0.95</v>
      </c>
      <c r="H39" s="2086">
        <v>1.0107999999999999</v>
      </c>
      <c r="I39" s="2107">
        <v>1.21</v>
      </c>
      <c r="J39" s="2107">
        <v>2.0110000000000001</v>
      </c>
      <c r="K39" s="2086">
        <v>1.0349999999999999</v>
      </c>
      <c r="L39" s="2095">
        <v>1.0121</v>
      </c>
      <c r="M39" s="2107">
        <v>1.2287999999999999</v>
      </c>
      <c r="N39" s="2107">
        <v>1.0230999999999999</v>
      </c>
      <c r="O39" s="2095">
        <v>1.026</v>
      </c>
      <c r="P39" s="2086">
        <v>1.01</v>
      </c>
      <c r="Q39" s="2104">
        <v>1.01</v>
      </c>
      <c r="R39" s="2095">
        <v>2.21</v>
      </c>
      <c r="S39" s="2109">
        <v>1.0109999999999999</v>
      </c>
      <c r="T39" s="2087">
        <v>18</v>
      </c>
      <c r="U39" s="2088">
        <v>0</v>
      </c>
      <c r="V39" s="2089">
        <v>18</v>
      </c>
      <c r="W39" s="1774">
        <v>2</v>
      </c>
      <c r="Y39" s="248"/>
      <c r="Z39" s="248"/>
      <c r="AA39" s="91"/>
      <c r="AB39" s="91"/>
      <c r="AC39" s="91"/>
      <c r="AD39" s="91"/>
      <c r="AE39" s="1954"/>
      <c r="AF39" s="114"/>
      <c r="AG39" s="1955"/>
      <c r="AH39" s="91"/>
      <c r="AI39" s="1950"/>
    </row>
    <row r="40" spans="2:35" ht="13.5" customHeight="1">
      <c r="B40" s="1782">
        <v>32</v>
      </c>
      <c r="C40" s="1786" t="s">
        <v>64</v>
      </c>
      <c r="D40" s="1784">
        <v>54</v>
      </c>
      <c r="E40" s="1779">
        <v>55.664999999999999</v>
      </c>
      <c r="F40" s="2098">
        <v>53.79</v>
      </c>
      <c r="G40" s="2091">
        <v>54.093000000000004</v>
      </c>
      <c r="H40" s="2091">
        <v>52.420999999999999</v>
      </c>
      <c r="I40" s="2110">
        <v>54.030999999999999</v>
      </c>
      <c r="J40" s="2110">
        <v>50.832000000000001</v>
      </c>
      <c r="K40" s="2110">
        <v>52.569000000000003</v>
      </c>
      <c r="L40" s="2110">
        <v>55.668999999999997</v>
      </c>
      <c r="M40" s="2110">
        <v>52.834000000000003</v>
      </c>
      <c r="N40" s="2110">
        <v>58.095999999999997</v>
      </c>
      <c r="O40" s="2110">
        <v>58.351999999999997</v>
      </c>
      <c r="P40" s="2110">
        <v>53.106000000000002</v>
      </c>
      <c r="Q40" s="1825">
        <v>49.232999999999997</v>
      </c>
      <c r="R40" s="2110">
        <v>53.625999999999998</v>
      </c>
      <c r="S40" s="2111">
        <v>55.683</v>
      </c>
      <c r="T40" s="2087">
        <v>810</v>
      </c>
      <c r="U40" s="2088">
        <v>0</v>
      </c>
      <c r="V40" s="2089">
        <v>810</v>
      </c>
      <c r="W40" s="1774">
        <v>90</v>
      </c>
      <c r="Y40" s="248"/>
      <c r="Z40" s="1958"/>
      <c r="AA40" s="91"/>
      <c r="AB40" s="91"/>
      <c r="AC40" s="91"/>
      <c r="AD40" s="91"/>
      <c r="AE40" s="1954"/>
      <c r="AF40" s="114"/>
      <c r="AG40" s="1955"/>
      <c r="AH40" s="91"/>
      <c r="AI40" s="1947"/>
    </row>
    <row r="41" spans="2:35" ht="13.5" customHeight="1">
      <c r="B41" s="2112">
        <v>33</v>
      </c>
      <c r="C41" s="1786" t="s">
        <v>65</v>
      </c>
      <c r="D41" s="1784">
        <v>55.2</v>
      </c>
      <c r="E41" s="1779">
        <v>55.603999999999999</v>
      </c>
      <c r="F41" s="2098">
        <v>58.048000000000002</v>
      </c>
      <c r="G41" s="2091">
        <v>52.79</v>
      </c>
      <c r="H41" s="2091">
        <v>54.69</v>
      </c>
      <c r="I41" s="2110">
        <v>54.868000000000002</v>
      </c>
      <c r="J41" s="2110">
        <v>53.323</v>
      </c>
      <c r="K41" s="2110">
        <v>54.106000000000002</v>
      </c>
      <c r="L41" s="2110">
        <v>56.354999999999997</v>
      </c>
      <c r="M41" s="2110">
        <v>49.292000000000002</v>
      </c>
      <c r="N41" s="2110">
        <v>62.923999999999999</v>
      </c>
      <c r="O41" s="2110">
        <v>50.585000000000001</v>
      </c>
      <c r="P41" s="2110">
        <v>52.67</v>
      </c>
      <c r="Q41" s="1825">
        <v>59.22</v>
      </c>
      <c r="R41" s="2110">
        <v>55.737000000000002</v>
      </c>
      <c r="S41" s="2111">
        <v>57.787999999999997</v>
      </c>
      <c r="T41" s="2087">
        <v>828</v>
      </c>
      <c r="U41" s="2088">
        <v>0</v>
      </c>
      <c r="V41" s="2089">
        <v>828</v>
      </c>
      <c r="W41" s="1774">
        <v>92</v>
      </c>
      <c r="Y41" s="248"/>
      <c r="Z41" s="1958"/>
      <c r="AA41" s="91"/>
      <c r="AB41" s="91"/>
      <c r="AC41" s="91"/>
      <c r="AD41" s="91"/>
      <c r="AE41" s="1954"/>
      <c r="AF41" s="114"/>
      <c r="AG41" s="1955"/>
      <c r="AH41" s="91"/>
      <c r="AI41" s="1947"/>
    </row>
    <row r="42" spans="2:35" ht="12.75" customHeight="1">
      <c r="B42" s="1787">
        <v>34</v>
      </c>
      <c r="C42" s="1783" t="s">
        <v>66</v>
      </c>
      <c r="D42" s="1784">
        <v>229.8</v>
      </c>
      <c r="E42" s="2113">
        <v>227.89699999999999</v>
      </c>
      <c r="F42" s="2114">
        <v>221.55500000000001</v>
      </c>
      <c r="G42" s="2115">
        <v>236.327</v>
      </c>
      <c r="H42" s="2115">
        <v>229.535</v>
      </c>
      <c r="I42" s="2116">
        <v>233.68600000000001</v>
      </c>
      <c r="J42" s="2116">
        <v>225.66499999999999</v>
      </c>
      <c r="K42" s="2116">
        <v>230.10300000000001</v>
      </c>
      <c r="L42" s="2116">
        <v>218.64400000000001</v>
      </c>
      <c r="M42" s="2116">
        <v>237.83600000000001</v>
      </c>
      <c r="N42" s="2116">
        <v>236.75200000000001</v>
      </c>
      <c r="O42" s="2116">
        <v>232.64400000000001</v>
      </c>
      <c r="P42" s="2116">
        <v>235.685</v>
      </c>
      <c r="Q42" s="2116">
        <v>220.93199999999999</v>
      </c>
      <c r="R42" s="2116">
        <v>234.8</v>
      </c>
      <c r="S42" s="2117">
        <v>224.93899999999999</v>
      </c>
      <c r="T42" s="2087">
        <v>3447</v>
      </c>
      <c r="U42" s="2088">
        <v>0</v>
      </c>
      <c r="V42" s="2089">
        <v>3447</v>
      </c>
      <c r="W42" s="1774">
        <v>383</v>
      </c>
      <c r="Y42" s="248"/>
      <c r="Z42" s="1958"/>
      <c r="AA42" s="91"/>
      <c r="AB42" s="91"/>
      <c r="AC42" s="91"/>
      <c r="AD42" s="91"/>
      <c r="AE42" s="1954"/>
      <c r="AF42" s="114"/>
      <c r="AG42" s="1955"/>
      <c r="AH42" s="91"/>
      <c r="AI42" s="1947"/>
    </row>
    <row r="43" spans="2:35" ht="13.5" customHeight="1" thickBot="1">
      <c r="B43" s="277">
        <v>35</v>
      </c>
      <c r="C43" s="278" t="s">
        <v>67</v>
      </c>
      <c r="D43" s="1788">
        <v>1632</v>
      </c>
      <c r="E43" s="1780">
        <v>1628.89</v>
      </c>
      <c r="F43" s="2118">
        <v>1627.73</v>
      </c>
      <c r="G43" s="633">
        <v>1636.941</v>
      </c>
      <c r="H43" s="633">
        <v>1635.49</v>
      </c>
      <c r="I43" s="647">
        <v>1630.91</v>
      </c>
      <c r="J43" s="647">
        <v>1627</v>
      </c>
      <c r="K43" s="647">
        <v>1627.8</v>
      </c>
      <c r="L43" s="647">
        <v>1636.34</v>
      </c>
      <c r="M43" s="647">
        <v>1632.11</v>
      </c>
      <c r="N43" s="647">
        <v>1636.75</v>
      </c>
      <c r="O43" s="647">
        <v>1633.17</v>
      </c>
      <c r="P43" s="647">
        <v>1636.74</v>
      </c>
      <c r="Q43" s="648">
        <v>1629.33</v>
      </c>
      <c r="R43" s="647">
        <v>1632.91</v>
      </c>
      <c r="S43" s="1091">
        <v>1627.86</v>
      </c>
      <c r="T43" s="754">
        <v>24480</v>
      </c>
      <c r="U43" s="755">
        <v>0</v>
      </c>
      <c r="V43" s="2119">
        <v>24480</v>
      </c>
      <c r="W43" s="751">
        <v>2720</v>
      </c>
      <c r="Y43" s="248"/>
      <c r="Z43" s="1958"/>
      <c r="AA43" s="91"/>
      <c r="AB43" s="91"/>
      <c r="AC43" s="91"/>
      <c r="AD43" s="91"/>
      <c r="AE43" s="1959"/>
      <c r="AF43" s="114"/>
      <c r="AG43" s="1955"/>
      <c r="AH43" s="91"/>
      <c r="AI43" s="1947"/>
    </row>
  </sheetData>
  <pageMargins left="0.118055555555556" right="0.118055555555556" top="0.15763888888888899" bottom="0.15763888888888899" header="0.51180555555555496" footer="0.51180555555555496"/>
  <pageSetup paperSize="9" firstPageNumber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D3E32-8CB1-41CA-A492-0C1F59852178}">
  <dimension ref="A1:BF440"/>
  <sheetViews>
    <sheetView zoomScaleNormal="100" workbookViewId="0">
      <selection activeCell="H177" sqref="H177"/>
    </sheetView>
  </sheetViews>
  <sheetFormatPr defaultRowHeight="15"/>
  <cols>
    <col min="1" max="1" width="2.28515625" customWidth="1"/>
    <col min="2" max="2" width="6.7109375" customWidth="1"/>
    <col min="3" max="3" width="29.5703125" style="69" customWidth="1"/>
    <col min="4" max="4" width="8.85546875" customWidth="1"/>
    <col min="5" max="5" width="7.140625" customWidth="1"/>
    <col min="6" max="6" width="8" customWidth="1"/>
    <col min="7" max="7" width="25" customWidth="1"/>
    <col min="8" max="8" width="8.5703125" customWidth="1"/>
    <col min="9" max="9" width="5.5703125" customWidth="1"/>
    <col min="10" max="10" width="6.28515625" customWidth="1"/>
    <col min="11" max="11" width="9" customWidth="1"/>
    <col min="12" max="12" width="5.85546875" customWidth="1"/>
    <col min="13" max="13" width="6.140625" customWidth="1"/>
    <col min="14" max="14" width="4" customWidth="1"/>
    <col min="15" max="15" width="14.5703125" customWidth="1"/>
    <col min="16" max="16" width="7.5703125" customWidth="1"/>
    <col min="17" max="17" width="6.5703125" customWidth="1"/>
    <col min="18" max="18" width="3.140625" customWidth="1"/>
    <col min="19" max="19" width="14.7109375" customWidth="1"/>
    <col min="20" max="20" width="7.85546875" customWidth="1"/>
    <col min="21" max="21" width="8" customWidth="1"/>
    <col min="22" max="22" width="4" customWidth="1"/>
    <col min="23" max="23" width="14.42578125" customWidth="1"/>
    <col min="24" max="24" width="7.42578125" customWidth="1"/>
    <col min="25" max="25" width="7.140625" customWidth="1"/>
    <col min="26" max="26" width="6.85546875" customWidth="1"/>
    <col min="27" max="27" width="8.28515625" customWidth="1"/>
    <col min="28" max="28" width="11" customWidth="1"/>
    <col min="29" max="29" width="8" customWidth="1"/>
    <col min="30" max="30" width="10" customWidth="1"/>
    <col min="31" max="31" width="7.42578125" customWidth="1"/>
    <col min="32" max="32" width="10.7109375" customWidth="1"/>
    <col min="33" max="33" width="7.42578125" customWidth="1"/>
  </cols>
  <sheetData>
    <row r="1" spans="2:58" ht="12" customHeight="1">
      <c r="B1" s="91"/>
      <c r="C1" s="99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1437"/>
      <c r="AC1" s="663"/>
      <c r="AD1" s="91"/>
      <c r="AE1" s="663"/>
      <c r="AF1" s="91"/>
      <c r="AG1" s="663"/>
      <c r="AH1" s="493"/>
      <c r="AI1" s="662"/>
      <c r="AJ1" s="121"/>
      <c r="AK1" s="121"/>
      <c r="AL1" s="121"/>
      <c r="AM1" s="121"/>
      <c r="AN1" s="121"/>
      <c r="AO1" s="121"/>
      <c r="AP1" s="121"/>
      <c r="AQ1" s="12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1"/>
      <c r="BE1" s="91"/>
      <c r="BF1" s="11"/>
    </row>
    <row r="2" spans="2:58" ht="14.25" customHeight="1">
      <c r="I2" s="121"/>
      <c r="J2" s="91"/>
      <c r="K2" s="91"/>
      <c r="L2" s="91"/>
      <c r="M2" s="91"/>
      <c r="N2" s="91"/>
      <c r="O2" s="91"/>
      <c r="P2" s="91"/>
      <c r="Q2" s="91"/>
      <c r="R2" s="1438"/>
      <c r="S2" s="91"/>
      <c r="T2" s="493"/>
      <c r="U2" s="493"/>
      <c r="V2" s="91"/>
      <c r="W2" s="91"/>
      <c r="X2" s="91"/>
      <c r="Y2" s="91"/>
      <c r="Z2" s="91"/>
      <c r="AA2" s="91"/>
      <c r="AB2" s="509"/>
      <c r="AC2" s="1439"/>
      <c r="AD2" s="91"/>
      <c r="AE2" s="663"/>
      <c r="AF2" s="87"/>
      <c r="AG2" s="662"/>
      <c r="AH2" s="87"/>
      <c r="AI2" s="662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11"/>
    </row>
    <row r="3" spans="2:58">
      <c r="B3" s="802" t="s">
        <v>552</v>
      </c>
      <c r="G3" s="2"/>
      <c r="H3" s="2"/>
      <c r="I3" s="91"/>
      <c r="J3" s="91"/>
      <c r="K3" s="91"/>
      <c r="L3" s="91"/>
      <c r="M3" s="91"/>
      <c r="N3" s="91"/>
      <c r="O3" s="493"/>
      <c r="P3" s="91"/>
      <c r="Q3" s="91"/>
      <c r="R3" s="91"/>
      <c r="S3" s="91"/>
      <c r="T3" s="91"/>
      <c r="U3" s="89"/>
      <c r="V3" s="91"/>
      <c r="W3" s="91"/>
      <c r="X3" s="91"/>
      <c r="Y3" s="91"/>
      <c r="Z3" s="91"/>
      <c r="AA3" s="91"/>
      <c r="AB3" s="97"/>
      <c r="AC3" s="91"/>
      <c r="AD3" s="91"/>
      <c r="AE3" s="543"/>
      <c r="AF3" s="91"/>
      <c r="AG3" s="663"/>
      <c r="AH3" s="86"/>
      <c r="AI3" s="663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11"/>
    </row>
    <row r="4" spans="2:58" ht="12" customHeight="1">
      <c r="E4" s="1530" t="s">
        <v>551</v>
      </c>
      <c r="F4" s="71"/>
      <c r="G4" s="119" t="s">
        <v>542</v>
      </c>
      <c r="I4" s="493"/>
      <c r="J4" s="1440"/>
      <c r="K4" s="91"/>
      <c r="L4" s="493"/>
      <c r="M4" s="91"/>
      <c r="N4" s="91"/>
      <c r="O4" s="91"/>
      <c r="P4" s="91"/>
      <c r="Q4" s="791"/>
      <c r="R4" s="91"/>
      <c r="S4" s="91"/>
      <c r="T4" s="83"/>
      <c r="U4" s="1438"/>
      <c r="V4" s="1440"/>
      <c r="W4" s="91"/>
      <c r="X4" s="91"/>
      <c r="Y4" s="91"/>
      <c r="Z4" s="91"/>
      <c r="AA4" s="91"/>
      <c r="AB4" s="97"/>
      <c r="AC4" s="663"/>
      <c r="AD4" s="114"/>
      <c r="AE4" s="91"/>
      <c r="AF4" s="114"/>
      <c r="AG4" s="663"/>
      <c r="AH4" s="86"/>
      <c r="AI4" s="663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11"/>
    </row>
    <row r="5" spans="2:58" ht="13.5" customHeight="1" thickBot="1">
      <c r="B5" s="1531"/>
      <c r="C5" s="361" t="s">
        <v>592</v>
      </c>
      <c r="F5" s="361" t="s">
        <v>592</v>
      </c>
      <c r="G5" s="2"/>
      <c r="H5" s="71"/>
      <c r="I5" s="1442"/>
      <c r="J5" s="91"/>
      <c r="K5" s="91"/>
      <c r="L5" s="91"/>
      <c r="M5" s="91"/>
      <c r="N5" s="91"/>
      <c r="O5" s="204"/>
      <c r="P5" s="91"/>
      <c r="Q5" s="91"/>
      <c r="R5" s="91"/>
      <c r="S5" s="100"/>
      <c r="T5" s="91"/>
      <c r="U5" s="91"/>
      <c r="V5" s="91"/>
      <c r="W5" s="91"/>
      <c r="X5" s="100"/>
      <c r="Y5" s="87"/>
      <c r="Z5" s="91"/>
      <c r="AA5" s="91"/>
      <c r="AB5" s="97"/>
      <c r="AC5" s="663"/>
      <c r="AD5" s="114"/>
      <c r="AE5" s="91"/>
      <c r="AF5" s="114"/>
      <c r="AG5" s="663"/>
      <c r="AH5" s="89"/>
      <c r="AI5" s="663"/>
      <c r="AJ5" s="91"/>
      <c r="AK5" s="100"/>
      <c r="AL5" s="87"/>
      <c r="AM5" s="100"/>
      <c r="AN5" s="91"/>
      <c r="AO5" s="91"/>
      <c r="AP5" s="91"/>
      <c r="AQ5" s="91"/>
      <c r="AR5" s="91"/>
      <c r="AS5" s="91"/>
      <c r="AT5" s="91"/>
      <c r="AU5" s="91"/>
      <c r="AV5" s="116"/>
      <c r="AW5" s="114"/>
      <c r="AX5" s="91"/>
      <c r="AY5" s="91"/>
      <c r="AZ5" s="91"/>
      <c r="BA5" s="91"/>
      <c r="BB5" s="91"/>
      <c r="BC5" s="91"/>
      <c r="BD5" s="91"/>
      <c r="BE5" s="91"/>
      <c r="BF5" s="11"/>
    </row>
    <row r="6" spans="2:58" ht="13.5" customHeight="1">
      <c r="B6" s="26" t="s">
        <v>1</v>
      </c>
      <c r="C6" s="73" t="s">
        <v>2</v>
      </c>
      <c r="D6" s="1532" t="s">
        <v>3</v>
      </c>
      <c r="F6" s="26" t="s">
        <v>1</v>
      </c>
      <c r="G6" s="73" t="s">
        <v>2</v>
      </c>
      <c r="H6" s="1532" t="s">
        <v>3</v>
      </c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7"/>
      <c r="AC6" s="663"/>
      <c r="AD6" s="114"/>
      <c r="AE6" s="91"/>
      <c r="AF6" s="114"/>
      <c r="AG6" s="663"/>
      <c r="AH6" s="89"/>
      <c r="AI6" s="663"/>
      <c r="AJ6" s="91"/>
      <c r="AK6" s="91"/>
      <c r="AL6" s="91"/>
      <c r="AM6" s="91"/>
      <c r="AN6" s="91"/>
      <c r="AO6" s="91"/>
      <c r="AP6" s="91"/>
      <c r="AQ6" s="91"/>
      <c r="AR6" s="91"/>
      <c r="AS6" s="91"/>
      <c r="AT6" s="91"/>
      <c r="AU6" s="91"/>
      <c r="AV6" s="91"/>
      <c r="AW6" s="114"/>
      <c r="AX6" s="102"/>
      <c r="AY6" s="91"/>
      <c r="AZ6" s="91"/>
      <c r="BA6" s="91"/>
      <c r="BB6" s="91"/>
      <c r="BC6" s="91"/>
      <c r="BD6" s="91"/>
      <c r="BE6" s="91"/>
      <c r="BF6" s="11"/>
    </row>
    <row r="7" spans="2:58" ht="9" customHeight="1" thickBot="1">
      <c r="B7" s="1533" t="s">
        <v>4</v>
      </c>
      <c r="C7"/>
      <c r="D7" s="1534" t="s">
        <v>70</v>
      </c>
      <c r="F7" s="28" t="s">
        <v>4</v>
      </c>
      <c r="G7" s="29"/>
      <c r="H7" s="1535" t="s">
        <v>70</v>
      </c>
      <c r="I7" s="91"/>
      <c r="J7" s="91"/>
      <c r="K7" s="91"/>
      <c r="L7" s="91"/>
      <c r="M7" s="91"/>
      <c r="N7" s="91"/>
      <c r="O7" s="1438"/>
      <c r="P7" s="91"/>
      <c r="Q7" s="91"/>
      <c r="R7" s="91"/>
      <c r="S7" s="1444"/>
      <c r="T7" s="1444"/>
      <c r="U7" s="1439"/>
      <c r="V7" s="91"/>
      <c r="W7" s="1444"/>
      <c r="X7" s="1444"/>
      <c r="Y7" s="1439"/>
      <c r="Z7" s="91"/>
      <c r="AA7" s="91"/>
      <c r="AB7" s="1445"/>
      <c r="AC7" s="665"/>
      <c r="AD7" s="114"/>
      <c r="AE7" s="91"/>
      <c r="AF7" s="114"/>
      <c r="AG7" s="91"/>
      <c r="AH7" s="91"/>
      <c r="AI7" s="663"/>
      <c r="AJ7" s="91"/>
      <c r="AK7" s="87"/>
      <c r="AL7" s="91"/>
      <c r="AM7" s="87"/>
      <c r="AN7" s="91"/>
      <c r="AO7" s="91"/>
      <c r="AP7" s="91"/>
      <c r="AQ7" s="204"/>
      <c r="AR7" s="91"/>
      <c r="AS7" s="91"/>
      <c r="AT7" s="91"/>
      <c r="AU7" s="91"/>
      <c r="AV7" s="91"/>
      <c r="AW7" s="114"/>
      <c r="AX7" s="102"/>
      <c r="AY7" s="91"/>
      <c r="AZ7" s="91"/>
      <c r="BA7" s="91"/>
      <c r="BB7" s="91"/>
      <c r="BC7" s="91"/>
      <c r="BD7" s="91"/>
      <c r="BE7" s="91"/>
      <c r="BF7" s="11"/>
    </row>
    <row r="8" spans="2:58" ht="13.5" customHeight="1" thickBot="1">
      <c r="B8" s="250" t="s">
        <v>263</v>
      </c>
      <c r="C8" s="675"/>
      <c r="D8" s="676"/>
      <c r="E8" s="249"/>
      <c r="F8" s="250" t="s">
        <v>256</v>
      </c>
      <c r="G8" s="693"/>
      <c r="H8" s="694"/>
      <c r="I8" s="207"/>
      <c r="J8" s="209"/>
      <c r="K8" s="249"/>
      <c r="L8" s="207"/>
      <c r="M8" s="209"/>
      <c r="N8" s="91"/>
      <c r="O8" s="1444"/>
      <c r="P8" s="1444"/>
      <c r="Q8" s="1439"/>
      <c r="R8" s="91"/>
      <c r="S8" s="91"/>
      <c r="T8" s="91"/>
      <c r="U8" s="91"/>
      <c r="V8" s="91"/>
      <c r="W8" s="106"/>
      <c r="X8" s="1444"/>
      <c r="Y8" s="1439"/>
      <c r="Z8" s="91"/>
      <c r="AA8" s="91"/>
      <c r="AB8" s="1445"/>
      <c r="AC8" s="1446"/>
      <c r="AD8" s="114"/>
      <c r="AE8" s="91"/>
      <c r="AF8" s="114"/>
      <c r="AG8" s="91"/>
      <c r="AH8" s="91"/>
      <c r="AI8" s="663"/>
      <c r="AJ8" s="91"/>
      <c r="AK8" s="207"/>
      <c r="AL8" s="302"/>
      <c r="AM8" s="207"/>
      <c r="AN8" s="302"/>
      <c r="AO8" s="91"/>
      <c r="AP8" s="89"/>
      <c r="AQ8" s="204"/>
      <c r="AR8" s="91"/>
      <c r="AS8" s="91"/>
      <c r="AT8" s="91"/>
      <c r="AU8" s="91"/>
      <c r="AV8" s="91"/>
      <c r="AW8" s="114"/>
      <c r="AX8" s="91"/>
      <c r="AY8" s="91"/>
      <c r="AZ8" s="91"/>
      <c r="BA8" s="91"/>
      <c r="BB8" s="91"/>
      <c r="BC8" s="91"/>
      <c r="BD8" s="91"/>
      <c r="BE8" s="91"/>
      <c r="BF8" s="11"/>
    </row>
    <row r="9" spans="2:58" ht="12" customHeight="1">
      <c r="B9" s="684"/>
      <c r="C9" s="685" t="s">
        <v>172</v>
      </c>
      <c r="D9" s="686"/>
      <c r="E9" s="89"/>
      <c r="F9" s="684"/>
      <c r="G9" s="685" t="s">
        <v>172</v>
      </c>
      <c r="H9" s="686"/>
      <c r="I9" s="1260"/>
      <c r="J9" s="127"/>
      <c r="K9" s="204"/>
      <c r="L9" s="90"/>
      <c r="M9" s="118"/>
      <c r="N9" s="91"/>
      <c r="O9" s="114"/>
      <c r="P9" s="164"/>
      <c r="Q9" s="663"/>
      <c r="R9" s="91"/>
      <c r="S9" s="97"/>
      <c r="T9" s="164"/>
      <c r="U9" s="663"/>
      <c r="V9" s="91"/>
      <c r="W9" s="114"/>
      <c r="X9" s="1447"/>
      <c r="Y9" s="662"/>
      <c r="Z9" s="91"/>
      <c r="AA9" s="91"/>
      <c r="AB9" s="97"/>
      <c r="AC9" s="91"/>
      <c r="AD9" s="87"/>
      <c r="AE9" s="91"/>
      <c r="AF9" s="114"/>
      <c r="AG9" s="91"/>
      <c r="AH9" s="91"/>
      <c r="AI9" s="663"/>
      <c r="AJ9" s="87"/>
      <c r="AK9" s="90"/>
      <c r="AL9" s="118"/>
      <c r="AM9" s="1448"/>
      <c r="AN9" s="301"/>
      <c r="AO9" s="91"/>
      <c r="AP9" s="91"/>
      <c r="AQ9" s="91"/>
      <c r="AR9" s="91"/>
      <c r="AS9" s="91"/>
      <c r="AT9" s="91"/>
      <c r="AU9" s="91"/>
      <c r="AV9" s="91"/>
      <c r="AW9" s="114"/>
      <c r="AX9" s="91"/>
      <c r="AY9" s="91"/>
      <c r="AZ9" s="91"/>
      <c r="BA9" s="91"/>
      <c r="BB9" s="91"/>
      <c r="BC9" s="91"/>
      <c r="BD9" s="91"/>
      <c r="BE9" s="91"/>
      <c r="BF9" s="11"/>
    </row>
    <row r="10" spans="2:58" ht="13.5" customHeight="1">
      <c r="B10" s="1129" t="str">
        <f>'МЕНЮ  12-18л. лето '!J62</f>
        <v>303/17</v>
      </c>
      <c r="C10" s="1643" t="str">
        <f>'МЕНЮ  12-18л. лето '!C62</f>
        <v>Каша вязкая ( гречневая )</v>
      </c>
      <c r="D10" s="1130">
        <f>'МЕНЮ  12-18л. лето '!D62</f>
        <v>180</v>
      </c>
      <c r="E10" s="87"/>
      <c r="F10" s="244" t="str">
        <f>'МЕНЮ  12-18л. лето '!J91</f>
        <v>223 / 17</v>
      </c>
      <c r="G10" s="1640" t="str">
        <f>'МЕНЮ  12-18л. лето '!C91</f>
        <v>Запеканка из творога с</v>
      </c>
      <c r="H10" s="1146" t="str">
        <f>'МЕНЮ  12-18л. лето '!D91</f>
        <v>195 /10</v>
      </c>
      <c r="I10" s="1449"/>
      <c r="J10" s="123"/>
      <c r="K10" s="87"/>
      <c r="L10" s="86"/>
      <c r="M10" s="118"/>
      <c r="N10" s="91"/>
      <c r="O10" s="114"/>
      <c r="P10" s="164"/>
      <c r="Q10" s="1450"/>
      <c r="R10" s="91"/>
      <c r="S10" s="97"/>
      <c r="T10" s="164"/>
      <c r="U10" s="665"/>
      <c r="V10" s="91"/>
      <c r="W10" s="87"/>
      <c r="X10" s="106"/>
      <c r="Y10" s="89"/>
      <c r="Z10" s="91"/>
      <c r="AA10" s="91"/>
      <c r="AB10" s="1445"/>
      <c r="AC10" s="665"/>
      <c r="AD10" s="114"/>
      <c r="AE10" s="91"/>
      <c r="AF10" s="114"/>
      <c r="AG10" s="663"/>
      <c r="AH10" s="87"/>
      <c r="AI10" s="663"/>
      <c r="AJ10" s="87"/>
      <c r="AK10" s="86"/>
      <c r="AL10" s="118"/>
      <c r="AM10" s="164"/>
      <c r="AN10" s="301"/>
      <c r="AO10" s="91"/>
      <c r="AP10" s="91"/>
      <c r="AQ10" s="91"/>
      <c r="AR10" s="91"/>
      <c r="AS10" s="91"/>
      <c r="AT10" s="91"/>
      <c r="AU10" s="91"/>
      <c r="AV10" s="91"/>
      <c r="AW10" s="114"/>
      <c r="AX10" s="105"/>
      <c r="AY10" s="91"/>
      <c r="AZ10" s="91"/>
      <c r="BA10" s="91"/>
      <c r="BB10" s="91"/>
      <c r="BC10" s="91"/>
      <c r="BD10" s="91"/>
      <c r="BE10" s="91"/>
      <c r="BF10" s="11"/>
    </row>
    <row r="11" spans="2:58" ht="10.5" customHeight="1">
      <c r="B11" s="1129" t="str">
        <f>'МЕНЮ  12-18л. лето '!J63</f>
        <v>261/17</v>
      </c>
      <c r="C11" s="1643" t="str">
        <f>'МЕНЮ  12-18л. лето '!C63</f>
        <v>Печень в сметаннном соусе</v>
      </c>
      <c r="D11" s="1130">
        <f>'МЕНЮ  12-18л. лето '!D63</f>
        <v>120</v>
      </c>
      <c r="E11" s="89"/>
      <c r="F11" s="677"/>
      <c r="G11" s="1641" t="str">
        <f>'МЕНЮ  12-18л. лето '!C92</f>
        <v>молоком сгущённым</v>
      </c>
      <c r="H11" s="1147"/>
      <c r="I11" s="86"/>
      <c r="J11" s="118"/>
      <c r="K11" s="87"/>
      <c r="L11" s="86"/>
      <c r="M11" s="118"/>
      <c r="N11" s="91"/>
      <c r="O11" s="114"/>
      <c r="P11" s="164"/>
      <c r="Q11" s="663"/>
      <c r="R11" s="91"/>
      <c r="S11" s="1445"/>
      <c r="T11" s="164"/>
      <c r="U11" s="665"/>
      <c r="V11" s="91"/>
      <c r="W11" s="102"/>
      <c r="X11" s="106"/>
      <c r="Y11" s="663"/>
      <c r="Z11" s="91"/>
      <c r="AA11" s="91"/>
      <c r="AB11" s="1445"/>
      <c r="AC11" s="91"/>
      <c r="AD11" s="114"/>
      <c r="AE11" s="91"/>
      <c r="AF11" s="114"/>
      <c r="AG11" s="91"/>
      <c r="AH11" s="87"/>
      <c r="AI11" s="663"/>
      <c r="AJ11" s="87"/>
      <c r="AK11" s="86"/>
      <c r="AL11" s="118"/>
      <c r="AM11" s="164"/>
      <c r="AN11" s="301"/>
      <c r="AO11" s="91"/>
      <c r="AP11" s="91"/>
      <c r="AQ11" s="91"/>
      <c r="AR11" s="91"/>
      <c r="AS11" s="91"/>
      <c r="AT11" s="91"/>
      <c r="AU11" s="91"/>
      <c r="AV11" s="91"/>
      <c r="AW11" s="114"/>
      <c r="AX11" s="104"/>
      <c r="AY11" s="91"/>
      <c r="AZ11" s="91"/>
      <c r="BA11" s="91"/>
      <c r="BB11" s="91"/>
      <c r="BC11" s="91"/>
      <c r="BD11" s="91"/>
      <c r="BE11" s="91"/>
      <c r="BF11" s="11"/>
    </row>
    <row r="12" spans="2:58" ht="12" customHeight="1">
      <c r="B12" s="1129" t="str">
        <f>'МЕНЮ  12-18л. лето '!J64</f>
        <v>376/17</v>
      </c>
      <c r="C12" s="1643" t="str">
        <f>'МЕНЮ  12-18л. лето '!C64</f>
        <v>Чай с сахаром</v>
      </c>
      <c r="D12" s="1130">
        <f>'МЕНЮ  12-18л. лето '!D64</f>
        <v>200</v>
      </c>
      <c r="E12" s="126"/>
      <c r="F12" s="317" t="str">
        <f>'МЕНЮ  12-18л. лето '!J93</f>
        <v>15/17</v>
      </c>
      <c r="G12" s="1642" t="str">
        <f>'МЕНЮ  12-18л. лето '!C93</f>
        <v>Сыр порциями</v>
      </c>
      <c r="H12" s="1148">
        <f>'МЕНЮ  12-18л. лето '!D93</f>
        <v>25</v>
      </c>
      <c r="I12" s="90"/>
      <c r="J12" s="118"/>
      <c r="K12" s="87"/>
      <c r="L12" s="86"/>
      <c r="M12" s="118"/>
      <c r="N12" s="91"/>
      <c r="O12" s="114"/>
      <c r="P12" s="164"/>
      <c r="Q12" s="663"/>
      <c r="R12" s="91"/>
      <c r="S12" s="1445"/>
      <c r="T12" s="164"/>
      <c r="U12" s="665"/>
      <c r="V12" s="91"/>
      <c r="W12" s="89"/>
      <c r="X12" s="106"/>
      <c r="Y12" s="91"/>
      <c r="Z12" s="91"/>
      <c r="AA12" s="91"/>
      <c r="AB12" s="1445"/>
      <c r="AC12" s="665"/>
      <c r="AD12" s="206"/>
      <c r="AE12" s="663"/>
      <c r="AF12" s="114"/>
      <c r="AG12" s="663"/>
      <c r="AH12" s="87"/>
      <c r="AI12" s="663"/>
      <c r="AJ12" s="87"/>
      <c r="AK12" s="86"/>
      <c r="AL12" s="118"/>
      <c r="AM12" s="164"/>
      <c r="AN12" s="301"/>
      <c r="AO12" s="91"/>
      <c r="AP12" s="91"/>
      <c r="AQ12" s="91"/>
      <c r="AR12" s="91"/>
      <c r="AS12" s="91"/>
      <c r="AT12" s="91"/>
      <c r="AU12" s="91"/>
      <c r="AV12" s="91"/>
      <c r="AW12" s="114"/>
      <c r="AX12" s="100"/>
      <c r="AY12" s="91"/>
      <c r="AZ12" s="91"/>
      <c r="BA12" s="91"/>
      <c r="BB12" s="91"/>
      <c r="BC12" s="91"/>
      <c r="BD12" s="91"/>
      <c r="BE12" s="91"/>
      <c r="BF12" s="11"/>
    </row>
    <row r="13" spans="2:58" ht="11.25" customHeight="1">
      <c r="B13" s="1129" t="str">
        <f>'МЕНЮ  12-18л. лето '!J65</f>
        <v>Пром.пр.</v>
      </c>
      <c r="C13" s="1643" t="str">
        <f>'МЕНЮ  12-18л. лето '!C65</f>
        <v>Хлеб пшеничный</v>
      </c>
      <c r="D13" s="1130">
        <f>'МЕНЮ  12-18л. лето '!D65</f>
        <v>40</v>
      </c>
      <c r="E13" s="148"/>
      <c r="F13" s="244" t="str">
        <f>'МЕНЮ  12-18л. лето '!J94</f>
        <v>376/17</v>
      </c>
      <c r="G13" s="1640" t="str">
        <f>'МЕНЮ  12-18л. лето '!C94</f>
        <v>Чай с сахаром</v>
      </c>
      <c r="H13" s="1149">
        <f>'МЕНЮ  12-18л. лето '!D94</f>
        <v>200</v>
      </c>
      <c r="I13" s="91"/>
      <c r="J13" s="91"/>
      <c r="K13" s="87"/>
      <c r="L13" s="86"/>
      <c r="M13" s="118"/>
      <c r="N13" s="91"/>
      <c r="O13" s="114"/>
      <c r="P13" s="1448"/>
      <c r="Q13" s="663"/>
      <c r="R13" s="91"/>
      <c r="S13" s="1445"/>
      <c r="T13" s="164"/>
      <c r="U13" s="665"/>
      <c r="V13" s="91"/>
      <c r="W13" s="87"/>
      <c r="X13" s="106"/>
      <c r="Y13" s="91"/>
      <c r="Z13" s="91"/>
      <c r="AA13" s="91"/>
      <c r="AB13" s="1445"/>
      <c r="AC13" s="91"/>
      <c r="AD13" s="114"/>
      <c r="AE13" s="91"/>
      <c r="AF13" s="114"/>
      <c r="AG13" s="91"/>
      <c r="AH13" s="87"/>
      <c r="AI13" s="663"/>
      <c r="AJ13" s="87"/>
      <c r="AK13" s="86"/>
      <c r="AL13" s="118"/>
      <c r="AM13" s="164"/>
      <c r="AN13" s="301"/>
      <c r="AO13" s="91"/>
      <c r="AP13" s="91"/>
      <c r="AQ13" s="91"/>
      <c r="AR13" s="91"/>
      <c r="AS13" s="91"/>
      <c r="AT13" s="91"/>
      <c r="AU13" s="91"/>
      <c r="AV13" s="91"/>
      <c r="AW13" s="114"/>
      <c r="AX13" s="100"/>
      <c r="AY13" s="91"/>
      <c r="AZ13" s="91"/>
      <c r="BA13" s="91"/>
      <c r="BB13" s="91"/>
      <c r="BC13" s="91"/>
      <c r="BD13" s="91"/>
      <c r="BE13" s="91"/>
      <c r="BF13" s="11"/>
    </row>
    <row r="14" spans="2:58" ht="9.75" customHeight="1">
      <c r="B14" s="1129" t="str">
        <f>'МЕНЮ  12-18л. лето '!J66</f>
        <v>Пром.пр.</v>
      </c>
      <c r="C14" s="1643" t="str">
        <f>'МЕНЮ  12-18л. лето '!C66</f>
        <v>Хлеб ржаной</v>
      </c>
      <c r="D14" s="1130">
        <f>'МЕНЮ  12-18л. лето '!D66</f>
        <v>30</v>
      </c>
      <c r="E14" s="87"/>
      <c r="F14" s="244" t="str">
        <f>'МЕНЮ  12-18л. лето '!J95</f>
        <v>Пром.пр.</v>
      </c>
      <c r="G14" s="1640" t="str">
        <f>'МЕНЮ  12-18л. лето '!C95</f>
        <v>Хлеб пшеничный</v>
      </c>
      <c r="H14" s="1149">
        <f>'МЕНЮ  12-18л. лето '!D95</f>
        <v>30</v>
      </c>
      <c r="I14" s="91"/>
      <c r="J14" s="91"/>
      <c r="K14" s="87"/>
      <c r="L14" s="86"/>
      <c r="M14" s="118"/>
      <c r="N14" s="91"/>
      <c r="O14" s="87"/>
      <c r="P14" s="1448"/>
      <c r="Q14" s="663"/>
      <c r="R14" s="91"/>
      <c r="S14" s="1445"/>
      <c r="T14" s="164"/>
      <c r="U14" s="1452"/>
      <c r="V14" s="91"/>
      <c r="W14" s="87"/>
      <c r="X14" s="106"/>
      <c r="Y14" s="91"/>
      <c r="Z14" s="91"/>
      <c r="AA14" s="91"/>
      <c r="AB14" s="1445"/>
      <c r="AC14" s="91"/>
      <c r="AD14" s="639"/>
      <c r="AE14" s="91"/>
      <c r="AF14" s="114"/>
      <c r="AG14" s="663"/>
      <c r="AH14" s="87"/>
      <c r="AI14" s="663"/>
      <c r="AJ14" s="87"/>
      <c r="AK14" s="86"/>
      <c r="AL14" s="118"/>
      <c r="AM14" s="164"/>
      <c r="AN14" s="301"/>
      <c r="AO14" s="91"/>
      <c r="AP14" s="91"/>
      <c r="AQ14" s="91"/>
      <c r="AR14" s="91"/>
      <c r="AS14" s="91"/>
      <c r="AT14" s="91"/>
      <c r="AU14" s="91"/>
      <c r="AV14" s="91"/>
      <c r="AW14" s="114"/>
      <c r="AX14" s="100"/>
      <c r="AY14" s="91"/>
      <c r="AZ14" s="91"/>
      <c r="BA14" s="91"/>
      <c r="BB14" s="91"/>
      <c r="BC14" s="91"/>
      <c r="BD14" s="91"/>
      <c r="BE14" s="91"/>
      <c r="BF14" s="11"/>
    </row>
    <row r="15" spans="2:58" ht="12" customHeight="1">
      <c r="B15" s="1129" t="str">
        <f>'МЕНЮ  12-18л. лето '!J67</f>
        <v>82 /21</v>
      </c>
      <c r="C15" s="1643" t="str">
        <f>'МЕНЮ  12-18л. лето '!C67</f>
        <v xml:space="preserve">Фрукты свежие </v>
      </c>
      <c r="D15" s="1130">
        <f>'МЕНЮ  12-18л. лето '!D67</f>
        <v>110</v>
      </c>
      <c r="E15" s="87"/>
      <c r="F15" s="244" t="str">
        <f>'МЕНЮ  12-18л. лето '!J96</f>
        <v>82 /21</v>
      </c>
      <c r="G15" s="1640" t="str">
        <f>'МЕНЮ  12-18л. лето '!C96</f>
        <v>Фрукты свежие</v>
      </c>
      <c r="H15" s="1151">
        <f>'МЕНЮ  12-18л. лето '!D96</f>
        <v>110</v>
      </c>
      <c r="I15" s="207"/>
      <c r="J15" s="209"/>
      <c r="K15" s="207"/>
      <c r="L15" s="90"/>
      <c r="M15" s="118"/>
      <c r="N15" s="91"/>
      <c r="O15" s="114"/>
      <c r="P15" s="164"/>
      <c r="Q15" s="1453"/>
      <c r="R15" s="91"/>
      <c r="S15" s="114"/>
      <c r="T15" s="1440"/>
      <c r="U15" s="662"/>
      <c r="V15" s="91"/>
      <c r="W15" s="89"/>
      <c r="X15" s="91"/>
      <c r="Y15" s="91"/>
      <c r="Z15" s="91"/>
      <c r="AA15" s="91"/>
      <c r="AB15" s="1445"/>
      <c r="AC15" s="662"/>
      <c r="AD15" s="114"/>
      <c r="AE15" s="663"/>
      <c r="AF15" s="114"/>
      <c r="AG15" s="663"/>
      <c r="AH15" s="87"/>
      <c r="AI15" s="663"/>
      <c r="AJ15" s="207"/>
      <c r="AK15" s="90"/>
      <c r="AL15" s="118"/>
      <c r="AM15" s="164"/>
      <c r="AN15" s="301"/>
      <c r="AO15" s="91"/>
      <c r="AP15" s="91"/>
      <c r="AQ15" s="91"/>
      <c r="AR15" s="91"/>
      <c r="AS15" s="91"/>
      <c r="AT15" s="91"/>
      <c r="AU15" s="91"/>
      <c r="AV15" s="91"/>
      <c r="AW15" s="114"/>
      <c r="AX15" s="100"/>
      <c r="AY15" s="91"/>
      <c r="AZ15" s="91"/>
      <c r="BA15" s="91"/>
      <c r="BB15" s="91"/>
      <c r="BC15" s="91"/>
      <c r="BD15" s="91"/>
      <c r="BE15" s="91"/>
      <c r="BF15" s="11"/>
    </row>
    <row r="16" spans="2:58" ht="12.75" customHeight="1" thickBot="1">
      <c r="B16" s="757" t="s">
        <v>425</v>
      </c>
      <c r="C16" s="759"/>
      <c r="D16" s="1850">
        <f>'МЕНЮ  12-18л. лето '!D68</f>
        <v>680</v>
      </c>
      <c r="E16" s="87"/>
      <c r="F16" s="767" t="s">
        <v>425</v>
      </c>
      <c r="G16" s="1152"/>
      <c r="H16" s="1601">
        <f>'МЕНЮ  12-18л. лето '!D97</f>
        <v>570</v>
      </c>
      <c r="I16" s="90"/>
      <c r="J16" s="118"/>
      <c r="K16" s="1451"/>
      <c r="L16" s="91"/>
      <c r="M16" s="91"/>
      <c r="N16" s="91"/>
      <c r="O16" s="114"/>
      <c r="P16" s="164"/>
      <c r="Q16" s="663"/>
      <c r="R16" s="91"/>
      <c r="S16" s="91"/>
      <c r="T16" s="91"/>
      <c r="U16" s="91"/>
      <c r="V16" s="91"/>
      <c r="W16" s="87"/>
      <c r="X16" s="91"/>
      <c r="Y16" s="91"/>
      <c r="Z16" s="91"/>
      <c r="AA16" s="91"/>
      <c r="AB16" s="1445"/>
      <c r="AC16" s="91"/>
      <c r="AD16" s="114"/>
      <c r="AE16" s="663"/>
      <c r="AF16" s="114"/>
      <c r="AG16" s="663"/>
      <c r="AH16" s="87"/>
      <c r="AI16" s="663"/>
      <c r="AJ16" s="176"/>
      <c r="AK16" s="106"/>
      <c r="AL16" s="1454"/>
      <c r="AM16" s="164"/>
      <c r="AN16" s="301"/>
      <c r="AO16" s="91"/>
      <c r="AP16" s="91"/>
      <c r="AQ16" s="91"/>
      <c r="AR16" s="91"/>
      <c r="AS16" s="91"/>
      <c r="AT16" s="91"/>
      <c r="AU16" s="91"/>
      <c r="AV16" s="91"/>
      <c r="AW16" s="114"/>
      <c r="AX16" s="104"/>
      <c r="AY16" s="91"/>
      <c r="AZ16" s="91"/>
      <c r="BA16" s="91"/>
      <c r="BB16" s="91"/>
      <c r="BC16" s="91"/>
      <c r="BD16" s="91"/>
      <c r="BE16" s="91"/>
      <c r="BF16" s="11"/>
    </row>
    <row r="17" spans="2:58" ht="15.75">
      <c r="B17" s="684"/>
      <c r="C17" s="685" t="s">
        <v>152</v>
      </c>
      <c r="D17" s="686"/>
      <c r="E17" s="87"/>
      <c r="F17" s="684"/>
      <c r="G17" s="685" t="s">
        <v>152</v>
      </c>
      <c r="H17" s="686"/>
      <c r="I17" s="91"/>
      <c r="J17" s="91"/>
      <c r="K17" s="91"/>
      <c r="L17" s="91"/>
      <c r="M17" s="91"/>
      <c r="N17" s="91"/>
      <c r="O17" s="114"/>
      <c r="P17" s="164"/>
      <c r="Q17" s="663"/>
      <c r="R17" s="91"/>
      <c r="S17" s="91"/>
      <c r="T17" s="91"/>
      <c r="U17" s="91"/>
      <c r="V17" s="91"/>
      <c r="W17" s="114"/>
      <c r="X17" s="1456"/>
      <c r="Y17" s="1457"/>
      <c r="Z17" s="91"/>
      <c r="AA17" s="91"/>
      <c r="AB17" s="1445"/>
      <c r="AC17" s="91"/>
      <c r="AD17" s="114"/>
      <c r="AE17" s="91"/>
      <c r="AF17" s="114"/>
      <c r="AG17" s="91"/>
      <c r="AH17" s="87"/>
      <c r="AI17" s="663"/>
      <c r="AJ17" s="91"/>
      <c r="AK17" s="176"/>
      <c r="AL17" s="220"/>
      <c r="AM17" s="558"/>
      <c r="AN17" s="301"/>
      <c r="AO17" s="91"/>
      <c r="AP17" s="91"/>
      <c r="AQ17" s="91"/>
      <c r="AR17" s="91"/>
      <c r="AS17" s="91"/>
      <c r="AT17" s="91"/>
      <c r="AU17" s="91"/>
      <c r="AV17" s="91"/>
      <c r="AW17" s="114"/>
      <c r="AX17" s="107"/>
      <c r="AY17" s="91"/>
      <c r="AZ17" s="91"/>
      <c r="BA17" s="91"/>
      <c r="BB17" s="91"/>
      <c r="BC17" s="91"/>
      <c r="BD17" s="91"/>
      <c r="BE17" s="91"/>
      <c r="BF17" s="11"/>
    </row>
    <row r="18" spans="2:58" ht="13.5" customHeight="1">
      <c r="B18" s="1129" t="str">
        <f>'МЕНЮ  12-18л. лето '!J72</f>
        <v>54-3з/22</v>
      </c>
      <c r="C18" s="1133" t="str">
        <f>'МЕНЮ  12-18л. лето '!C72</f>
        <v>Помидор в нарезке</v>
      </c>
      <c r="D18" s="1130">
        <f>'МЕНЮ  12-18л. лето '!D72</f>
        <v>70</v>
      </c>
      <c r="E18" s="298"/>
      <c r="F18" s="1165" t="str">
        <f>'МЕНЮ  12-18л. лето '!J101</f>
        <v>54-20з/22</v>
      </c>
      <c r="G18" s="1166" t="str">
        <f>'МЕНЮ  12-18л. лето '!C101</f>
        <v>Горошек зелёный (консервированный)</v>
      </c>
      <c r="H18" s="1149">
        <f>'МЕНЮ  12-18л. лето '!D101</f>
        <v>60</v>
      </c>
      <c r="I18" s="97"/>
      <c r="J18" s="97"/>
      <c r="K18" s="1458"/>
      <c r="L18" s="91"/>
      <c r="M18" s="91"/>
      <c r="N18" s="91"/>
      <c r="O18" s="106"/>
      <c r="P18" s="164"/>
      <c r="Q18" s="663"/>
      <c r="R18" s="91"/>
      <c r="S18" s="91"/>
      <c r="T18" s="91"/>
      <c r="U18" s="91"/>
      <c r="V18" s="91"/>
      <c r="W18" s="87"/>
      <c r="X18" s="1448"/>
      <c r="Y18" s="324"/>
      <c r="Z18" s="91"/>
      <c r="AA18" s="91"/>
      <c r="AB18" s="1445"/>
      <c r="AC18" s="662"/>
      <c r="AD18" s="114"/>
      <c r="AE18" s="663"/>
      <c r="AF18" s="114"/>
      <c r="AG18" s="663"/>
      <c r="AH18" s="116"/>
      <c r="AI18" s="663"/>
      <c r="AJ18" s="91"/>
      <c r="AK18" s="176"/>
      <c r="AL18" s="220"/>
      <c r="AM18" s="164"/>
      <c r="AN18" s="301"/>
      <c r="AO18" s="91"/>
      <c r="AP18" s="91"/>
      <c r="AQ18" s="91"/>
      <c r="AR18" s="91"/>
      <c r="AS18" s="91"/>
      <c r="AT18" s="91"/>
      <c r="AU18" s="91"/>
      <c r="AV18" s="91"/>
      <c r="AW18" s="114"/>
      <c r="AX18" s="100"/>
      <c r="AY18" s="91"/>
      <c r="AZ18" s="91"/>
      <c r="BA18" s="91"/>
      <c r="BB18" s="91"/>
      <c r="BC18" s="91"/>
      <c r="BD18" s="91"/>
      <c r="BE18" s="91"/>
      <c r="BF18" s="11"/>
    </row>
    <row r="19" spans="2:58" ht="12.75" customHeight="1">
      <c r="B19" s="1129" t="str">
        <f>'МЕНЮ  12-18л. лето '!J73</f>
        <v>ТТК/99/17</v>
      </c>
      <c r="C19" s="1133" t="str">
        <f>'МЕНЮ  12-18л. лето '!C73</f>
        <v xml:space="preserve">Суп из овощей </v>
      </c>
      <c r="D19" s="1130">
        <f>'МЕНЮ  12-18л. лето '!D73</f>
        <v>250</v>
      </c>
      <c r="E19" s="148"/>
      <c r="F19" s="1165" t="str">
        <f>'МЕНЮ  12-18л. лето '!J102</f>
        <v>ТТК/82/17</v>
      </c>
      <c r="G19" s="1325" t="str">
        <f>'МЕНЮ  12-18л. лето '!C102</f>
        <v xml:space="preserve">Борщ с капустой и картофелем </v>
      </c>
      <c r="H19" s="1149">
        <f>'МЕНЮ  12-18л. лето '!D102</f>
        <v>250</v>
      </c>
      <c r="I19" s="207"/>
      <c r="J19" s="209"/>
      <c r="K19" s="148"/>
      <c r="L19" s="207"/>
      <c r="M19" s="209"/>
      <c r="N19" s="91"/>
      <c r="O19" s="114"/>
      <c r="P19" s="558"/>
      <c r="Q19" s="663"/>
      <c r="R19" s="91"/>
      <c r="S19" s="1444"/>
      <c r="T19" s="1444"/>
      <c r="U19" s="1439"/>
      <c r="V19" s="91"/>
      <c r="W19" s="91"/>
      <c r="X19" s="91"/>
      <c r="Y19" s="91"/>
      <c r="Z19" s="91"/>
      <c r="AA19" s="91"/>
      <c r="AB19" s="1459"/>
      <c r="AC19" s="663"/>
      <c r="AD19" s="91"/>
      <c r="AE19" s="663"/>
      <c r="AF19" s="114"/>
      <c r="AG19" s="91"/>
      <c r="AH19" s="91"/>
      <c r="AI19" s="663"/>
      <c r="AJ19" s="176"/>
      <c r="AK19" s="176"/>
      <c r="AL19" s="220"/>
      <c r="AM19" s="164"/>
      <c r="AN19" s="301"/>
      <c r="AO19" s="91"/>
      <c r="AP19" s="91"/>
      <c r="AQ19" s="91"/>
      <c r="AR19" s="91"/>
      <c r="AS19" s="91"/>
      <c r="AT19" s="91"/>
      <c r="AU19" s="91"/>
      <c r="AV19" s="91"/>
      <c r="AW19" s="114"/>
      <c r="AX19" s="91"/>
      <c r="AY19" s="91"/>
      <c r="AZ19" s="91"/>
      <c r="BA19" s="91"/>
      <c r="BB19" s="91"/>
      <c r="BC19" s="91"/>
      <c r="BD19" s="91"/>
      <c r="BE19" s="91"/>
      <c r="BF19" s="11"/>
    </row>
    <row r="20" spans="2:58" ht="13.5" customHeight="1">
      <c r="B20" s="1129" t="str">
        <f>'МЕНЮ  12-18л. лето '!J74</f>
        <v>260/17</v>
      </c>
      <c r="C20" s="1133" t="str">
        <f>'МЕНЮ  12-18л. лето '!C74</f>
        <v>Гуляш мясной</v>
      </c>
      <c r="D20" s="1130">
        <f>'МЕНЮ  12-18л. лето '!D74</f>
        <v>110</v>
      </c>
      <c r="E20" s="87"/>
      <c r="F20" s="1165" t="str">
        <f>'МЕНЮ  12-18л. лето '!J103</f>
        <v>229/17</v>
      </c>
      <c r="G20" s="1325" t="str">
        <f>'МЕНЮ  12-18л. лето '!C103</f>
        <v>Рыба, тушёная с томатом и овощами</v>
      </c>
      <c r="H20" s="1149">
        <f>'МЕНЮ  12-18л. лето '!D103</f>
        <v>120</v>
      </c>
      <c r="I20" s="86"/>
      <c r="J20" s="127"/>
      <c r="K20" s="730"/>
      <c r="L20" s="90"/>
      <c r="M20" s="118"/>
      <c r="N20" s="91"/>
      <c r="O20" s="114"/>
      <c r="P20" s="164"/>
      <c r="Q20" s="663"/>
      <c r="R20" s="91"/>
      <c r="S20" s="284"/>
      <c r="T20" s="97"/>
      <c r="U20" s="147"/>
      <c r="V20" s="91"/>
      <c r="W20" s="91"/>
      <c r="X20" s="91"/>
      <c r="Y20" s="91"/>
      <c r="Z20" s="91"/>
      <c r="AA20" s="1444"/>
      <c r="AB20" s="114"/>
      <c r="AC20" s="662"/>
      <c r="AD20" s="91"/>
      <c r="AE20" s="663"/>
      <c r="AF20" s="87"/>
      <c r="AG20" s="91"/>
      <c r="AH20" s="91"/>
      <c r="AI20" s="663"/>
      <c r="AJ20" s="176"/>
      <c r="AK20" s="176"/>
      <c r="AL20" s="220"/>
      <c r="AM20" s="164"/>
      <c r="AN20" s="301"/>
      <c r="AO20" s="91"/>
      <c r="AP20" s="91"/>
      <c r="AQ20" s="91"/>
      <c r="AR20" s="91"/>
      <c r="AS20" s="91"/>
      <c r="AT20" s="91"/>
      <c r="AU20" s="91"/>
      <c r="AV20" s="91"/>
      <c r="AW20" s="114"/>
      <c r="AX20" s="100"/>
      <c r="AY20" s="91"/>
      <c r="AZ20" s="91"/>
      <c r="BA20" s="91"/>
      <c r="BB20" s="91"/>
      <c r="BC20" s="91"/>
      <c r="BD20" s="91"/>
      <c r="BE20" s="91"/>
      <c r="BF20" s="11"/>
    </row>
    <row r="21" spans="2:58" ht="11.25" customHeight="1">
      <c r="B21" s="1129" t="str">
        <f>'МЕНЮ  12-18л. лето '!J75</f>
        <v>203/17</v>
      </c>
      <c r="C21" s="1133" t="str">
        <f>'МЕНЮ  12-18л. лето '!C75</f>
        <v>Макароны отварные с маслом</v>
      </c>
      <c r="D21" s="1130">
        <f>'МЕНЮ  12-18л. лето '!D75</f>
        <v>180</v>
      </c>
      <c r="E21" s="91"/>
      <c r="F21" s="1165" t="str">
        <f>'МЕНЮ  12-18л. лето '!J104</f>
        <v>310/17</v>
      </c>
      <c r="G21" s="1166" t="str">
        <f>'МЕНЮ  12-18л. лето '!C104</f>
        <v xml:space="preserve">Картофель отварной </v>
      </c>
      <c r="H21" s="1149">
        <f>'МЕНЮ  12-18л. лето '!D104</f>
        <v>180</v>
      </c>
      <c r="I21" s="86"/>
      <c r="J21" s="127"/>
      <c r="K21" s="1451"/>
      <c r="L21" s="91"/>
      <c r="M21" s="91"/>
      <c r="N21" s="91"/>
      <c r="O21" s="114"/>
      <c r="P21" s="164"/>
      <c r="Q21" s="663"/>
      <c r="R21" s="91"/>
      <c r="S21" s="114"/>
      <c r="T21" s="97"/>
      <c r="U21" s="97"/>
      <c r="V21" s="91"/>
      <c r="W21" s="87"/>
      <c r="X21" s="247"/>
      <c r="Y21" s="123"/>
      <c r="Z21" s="91"/>
      <c r="AA21" s="91"/>
      <c r="AB21" s="114"/>
      <c r="AC21" s="666"/>
      <c r="AD21" s="87"/>
      <c r="AE21" s="663"/>
      <c r="AF21" s="102"/>
      <c r="AG21" s="91"/>
      <c r="AH21" s="91"/>
      <c r="AI21" s="663"/>
      <c r="AJ21" s="176"/>
      <c r="AK21" s="176"/>
      <c r="AL21" s="220"/>
      <c r="AM21" s="164"/>
      <c r="AN21" s="30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BC21" s="91"/>
      <c r="BD21" s="91"/>
      <c r="BE21" s="91"/>
    </row>
    <row r="22" spans="2:58" ht="11.25" customHeight="1">
      <c r="B22" s="1129" t="str">
        <f>'МЕНЮ  12-18л. лето '!J76</f>
        <v>501/ 21</v>
      </c>
      <c r="C22" s="1133" t="str">
        <f>'МЕНЮ  12-18л. лето '!C76</f>
        <v>Сок фруктовый (яблочный)</v>
      </c>
      <c r="D22" s="1130">
        <f>'МЕНЮ  12-18л. лето '!D76</f>
        <v>200</v>
      </c>
      <c r="E22" s="172"/>
      <c r="F22" s="1165" t="str">
        <f>'МЕНЮ  12-18л. лето '!J105</f>
        <v>54-1хн/22</v>
      </c>
      <c r="G22" s="1166" t="str">
        <f>'МЕНЮ  12-18л. лето '!C105</f>
        <v>Компот из смеси сухофруктов</v>
      </c>
      <c r="H22" s="1149">
        <f>'МЕНЮ  12-18л. лето '!D105</f>
        <v>200</v>
      </c>
      <c r="I22" s="86"/>
      <c r="J22" s="127"/>
      <c r="K22" s="87"/>
      <c r="L22" s="90"/>
      <c r="M22" s="118"/>
      <c r="N22" s="91"/>
      <c r="O22" s="114"/>
      <c r="P22" s="164"/>
      <c r="Q22" s="663"/>
      <c r="R22" s="91"/>
      <c r="S22" s="91"/>
      <c r="T22" s="91"/>
      <c r="U22" s="147"/>
      <c r="V22" s="91"/>
      <c r="W22" s="87"/>
      <c r="X22" s="86"/>
      <c r="Y22" s="123"/>
      <c r="Z22" s="91"/>
      <c r="AA22" s="91"/>
      <c r="AB22" s="91"/>
      <c r="AC22" s="663"/>
      <c r="AD22" s="91"/>
      <c r="AE22" s="663"/>
      <c r="AF22" s="87"/>
      <c r="AG22" s="662"/>
      <c r="AH22" s="91"/>
      <c r="AI22" s="663"/>
      <c r="AJ22" s="176"/>
      <c r="AK22" s="176"/>
      <c r="AL22" s="220"/>
      <c r="AM22" s="164"/>
      <c r="AN22" s="30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1"/>
      <c r="BE22" s="91"/>
    </row>
    <row r="23" spans="2:58" ht="11.25" customHeight="1">
      <c r="B23" s="1129" t="str">
        <f>'МЕНЮ  12-18л. лето '!J77</f>
        <v>Пром.пр.</v>
      </c>
      <c r="C23" s="1133" t="str">
        <f>'МЕНЮ  12-18л. лето '!C77</f>
        <v>Хлеб пшеничный</v>
      </c>
      <c r="D23" s="1130">
        <f>'МЕНЮ  12-18л. лето '!D77</f>
        <v>60</v>
      </c>
      <c r="E23" s="148"/>
      <c r="F23" s="1165" t="str">
        <f>'МЕНЮ  12-18л. лето '!J106</f>
        <v>Пром.пр.</v>
      </c>
      <c r="G23" s="1166" t="str">
        <f>'МЕНЮ  12-18л. лето '!C106</f>
        <v>Хлеб пшеничный</v>
      </c>
      <c r="H23" s="1149">
        <f>'МЕНЮ  12-18л. лето '!D106</f>
        <v>70</v>
      </c>
      <c r="I23" s="86"/>
      <c r="J23" s="127"/>
      <c r="K23" s="87"/>
      <c r="L23" s="90"/>
      <c r="M23" s="118"/>
      <c r="N23" s="91"/>
      <c r="O23" s="114"/>
      <c r="P23" s="164"/>
      <c r="Q23" s="663"/>
      <c r="R23" s="91"/>
      <c r="S23" s="91"/>
      <c r="T23" s="91"/>
      <c r="U23" s="147"/>
      <c r="V23" s="91"/>
      <c r="W23" s="87"/>
      <c r="X23" s="86"/>
      <c r="Y23" s="123"/>
      <c r="Z23" s="91"/>
      <c r="AA23" s="91"/>
      <c r="AB23" s="91"/>
      <c r="AC23" s="663"/>
      <c r="AD23" s="91"/>
      <c r="AE23" s="663"/>
      <c r="AF23" s="91"/>
      <c r="AG23" s="663"/>
      <c r="AH23" s="91"/>
      <c r="AI23" s="663"/>
      <c r="AJ23" s="176"/>
      <c r="AK23" s="176"/>
      <c r="AL23" s="220"/>
      <c r="AM23" s="164"/>
      <c r="AN23" s="30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  <c r="BA23" s="91"/>
      <c r="BB23" s="91"/>
      <c r="BC23" s="91"/>
      <c r="BD23" s="91"/>
      <c r="BE23" s="91"/>
    </row>
    <row r="24" spans="2:58" ht="11.25" customHeight="1">
      <c r="B24" s="1129" t="str">
        <f>'МЕНЮ  12-18л. лето '!J78</f>
        <v>Пром.пр.</v>
      </c>
      <c r="C24" s="1133" t="str">
        <f>'МЕНЮ  12-18л. лето '!C78</f>
        <v>Хлеб ржаной</v>
      </c>
      <c r="D24" s="1130">
        <f>'МЕНЮ  12-18л. лето '!D78</f>
        <v>40</v>
      </c>
      <c r="E24" s="87"/>
      <c r="F24" s="1165" t="str">
        <f>'МЕНЮ  12-18л. лето '!J107</f>
        <v>Пром.пр.</v>
      </c>
      <c r="G24" s="1166" t="str">
        <f>'МЕНЮ  12-18л. лето '!C107</f>
        <v>Хлеб ржаной</v>
      </c>
      <c r="H24" s="1149">
        <f>'МЕНЮ  12-18л. лето '!D107</f>
        <v>50</v>
      </c>
      <c r="I24" s="86"/>
      <c r="J24" s="127"/>
      <c r="K24" s="730"/>
      <c r="L24" s="90"/>
      <c r="M24" s="118"/>
      <c r="N24" s="91"/>
      <c r="O24" s="114"/>
      <c r="P24" s="164"/>
      <c r="Q24" s="663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121"/>
      <c r="AC24" s="662"/>
      <c r="AD24" s="121"/>
      <c r="AE24" s="662"/>
      <c r="AF24" s="121"/>
      <c r="AG24" s="662"/>
      <c r="AH24" s="121"/>
      <c r="AI24" s="663"/>
      <c r="AJ24" s="121"/>
      <c r="AK24" s="91"/>
      <c r="AL24" s="90"/>
      <c r="AM24" s="164"/>
      <c r="AN24" s="30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</row>
    <row r="25" spans="2:58" ht="16.5" thickBot="1">
      <c r="B25" s="757" t="s">
        <v>426</v>
      </c>
      <c r="C25" s="411"/>
      <c r="D25" s="1850">
        <f>'МЕНЮ  12-18л. лето '!D79</f>
        <v>910</v>
      </c>
      <c r="E25" s="87"/>
      <c r="F25" s="757" t="s">
        <v>426</v>
      </c>
      <c r="G25" s="1167"/>
      <c r="H25" s="1601">
        <f>'МЕНЮ  12-18л. лето '!D108</f>
        <v>930</v>
      </c>
      <c r="I25" s="90"/>
      <c r="J25" s="127"/>
      <c r="K25" s="204"/>
      <c r="L25" s="90"/>
      <c r="M25" s="118"/>
      <c r="N25" s="91"/>
      <c r="O25" s="114"/>
      <c r="P25" s="164"/>
      <c r="Q25" s="663"/>
      <c r="R25" s="91"/>
      <c r="S25" s="322"/>
      <c r="T25" s="696"/>
      <c r="U25" s="707"/>
      <c r="V25" s="212"/>
      <c r="W25" s="91"/>
      <c r="X25" s="91"/>
      <c r="Y25" s="91"/>
      <c r="Z25" s="91"/>
      <c r="AA25" s="91"/>
      <c r="AB25" s="91"/>
      <c r="AC25" s="663"/>
      <c r="AD25" s="91"/>
      <c r="AE25" s="663"/>
      <c r="AF25" s="91"/>
      <c r="AG25" s="663"/>
      <c r="AH25" s="91"/>
      <c r="AI25" s="663"/>
      <c r="AJ25" s="236"/>
      <c r="AK25" s="91"/>
      <c r="AL25" s="1460"/>
      <c r="AM25" s="91"/>
      <c r="AN25" s="91"/>
      <c r="AO25" s="91"/>
      <c r="AP25" s="91"/>
      <c r="AQ25" s="91"/>
      <c r="AR25" s="115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</row>
    <row r="26" spans="2:58" ht="10.5" customHeight="1" thickBot="1">
      <c r="B26" s="696"/>
      <c r="C26" s="707"/>
      <c r="D26" s="696"/>
      <c r="E26" s="1461"/>
      <c r="F26" s="90"/>
      <c r="G26" s="118"/>
      <c r="H26" s="87"/>
      <c r="I26" s="86"/>
      <c r="J26" s="127"/>
      <c r="K26" s="730"/>
      <c r="L26" s="90"/>
      <c r="M26" s="118"/>
      <c r="N26" s="91"/>
      <c r="O26" s="114"/>
      <c r="P26" s="672"/>
      <c r="Q26" s="1462"/>
      <c r="R26" s="91"/>
      <c r="S26" s="696"/>
      <c r="T26" s="695"/>
      <c r="U26" s="696"/>
      <c r="V26" s="148"/>
      <c r="W26" s="207"/>
      <c r="X26" s="209"/>
      <c r="Y26" s="148"/>
      <c r="Z26" s="207"/>
      <c r="AA26" s="209"/>
      <c r="AB26" s="91"/>
      <c r="AC26" s="663"/>
      <c r="AD26" s="91"/>
      <c r="AE26" s="663"/>
      <c r="AF26" s="91"/>
      <c r="AG26" s="663"/>
      <c r="AH26" s="147"/>
      <c r="AI26" s="663"/>
      <c r="AJ26" s="236"/>
      <c r="AK26" s="91"/>
      <c r="AL26" s="1463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</row>
    <row r="27" spans="2:58" ht="13.5" customHeight="1" thickBot="1">
      <c r="B27" s="250" t="s">
        <v>264</v>
      </c>
      <c r="C27" s="700"/>
      <c r="D27" s="694"/>
      <c r="E27" s="91"/>
      <c r="F27" s="113" t="s">
        <v>1</v>
      </c>
      <c r="G27" s="179" t="s">
        <v>2</v>
      </c>
      <c r="H27" s="1238" t="s">
        <v>3</v>
      </c>
      <c r="I27" s="86"/>
      <c r="J27" s="127"/>
      <c r="K27" s="730"/>
      <c r="L27" s="90"/>
      <c r="M27" s="118"/>
      <c r="N27" s="91"/>
      <c r="O27" s="114"/>
      <c r="P27" s="670"/>
      <c r="Q27" s="663"/>
      <c r="R27" s="91"/>
      <c r="S27" s="100"/>
      <c r="T27" s="87"/>
      <c r="U27" s="83"/>
      <c r="V27" s="87"/>
      <c r="W27" s="206"/>
      <c r="X27" s="124"/>
      <c r="Y27" s="92"/>
      <c r="Z27" s="95"/>
      <c r="AA27" s="237"/>
      <c r="AB27" s="91"/>
      <c r="AC27" s="663"/>
      <c r="AD27" s="91"/>
      <c r="AE27" s="663"/>
      <c r="AF27" s="147"/>
      <c r="AG27" s="663"/>
      <c r="AH27" s="147"/>
      <c r="AI27" s="663"/>
      <c r="AJ27" s="236"/>
      <c r="AK27" s="91"/>
      <c r="AL27" s="1463"/>
      <c r="AM27" s="86"/>
      <c r="AN27" s="91"/>
      <c r="AO27" s="91"/>
      <c r="AP27" s="91"/>
      <c r="AQ27" s="91"/>
      <c r="AR27" s="176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</row>
    <row r="28" spans="2:58" ht="12.75" customHeight="1" thickBot="1">
      <c r="B28" s="684"/>
      <c r="C28" s="685" t="s">
        <v>172</v>
      </c>
      <c r="D28" s="686"/>
      <c r="E28" s="91"/>
      <c r="F28" s="151" t="s">
        <v>4</v>
      </c>
      <c r="G28" s="690"/>
      <c r="H28" s="1239" t="s">
        <v>70</v>
      </c>
      <c r="I28" s="93"/>
      <c r="J28" s="128"/>
      <c r="K28" s="1451"/>
      <c r="L28" s="91"/>
      <c r="M28" s="91"/>
      <c r="N28" s="91"/>
      <c r="O28" s="91"/>
      <c r="P28" s="91"/>
      <c r="Q28" s="91"/>
      <c r="R28" s="91"/>
      <c r="S28" s="266"/>
      <c r="T28" s="698"/>
      <c r="U28" s="556"/>
      <c r="V28" s="312"/>
      <c r="W28" s="98"/>
      <c r="X28" s="127"/>
      <c r="Y28" s="87"/>
      <c r="Z28" s="86"/>
      <c r="AA28" s="129"/>
      <c r="AB28" s="91"/>
      <c r="AC28" s="663"/>
      <c r="AD28" s="91"/>
      <c r="AE28" s="663"/>
      <c r="AF28" s="91"/>
      <c r="AG28" s="663"/>
      <c r="AH28" s="91"/>
      <c r="AI28" s="663"/>
      <c r="AJ28" s="236"/>
      <c r="AK28" s="324"/>
      <c r="AL28" s="1464"/>
      <c r="AM28" s="91"/>
      <c r="AN28" s="91"/>
      <c r="AO28" s="91"/>
      <c r="AP28" s="91"/>
      <c r="AQ28" s="91"/>
      <c r="AR28" s="176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</row>
    <row r="29" spans="2:58" ht="15" customHeight="1" thickBot="1">
      <c r="B29" s="1236" t="str">
        <f>'МЕНЮ  12-18л. лето '!J124</f>
        <v>182/17</v>
      </c>
      <c r="C29" s="1133" t="str">
        <f>'МЕНЮ  12-18л. лето '!C124</f>
        <v>Каша жидкая молочная (рисовая)</v>
      </c>
      <c r="D29" s="1149">
        <f>'МЕНЮ  12-18л. лето '!D124</f>
        <v>215</v>
      </c>
      <c r="E29" s="91"/>
      <c r="F29" s="250" t="s">
        <v>265</v>
      </c>
      <c r="G29" s="700"/>
      <c r="H29" s="702"/>
      <c r="I29" s="86"/>
      <c r="J29" s="127"/>
      <c r="K29" s="91"/>
      <c r="L29" s="91"/>
      <c r="M29" s="91"/>
      <c r="N29" s="91"/>
      <c r="O29" s="91"/>
      <c r="P29" s="91"/>
      <c r="Q29" s="91"/>
      <c r="R29" s="91"/>
      <c r="S29" s="100"/>
      <c r="T29" s="114"/>
      <c r="U29" s="556"/>
      <c r="V29" s="87"/>
      <c r="W29" s="86"/>
      <c r="X29" s="129"/>
      <c r="Y29" s="97"/>
      <c r="Z29" s="98"/>
      <c r="AA29" s="301"/>
      <c r="AB29" s="91"/>
      <c r="AC29" s="663"/>
      <c r="AD29" s="91"/>
      <c r="AE29" s="663"/>
      <c r="AF29" s="91"/>
      <c r="AG29" s="663"/>
      <c r="AH29" s="91"/>
      <c r="AI29" s="663"/>
      <c r="AJ29" s="91"/>
      <c r="AK29" s="91"/>
      <c r="AL29" s="91"/>
      <c r="AM29" s="91"/>
      <c r="AN29" s="91"/>
      <c r="AO29" s="91"/>
      <c r="AP29" s="91"/>
      <c r="AQ29" s="91"/>
      <c r="AR29" s="176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</row>
    <row r="30" spans="2:58" ht="13.5" customHeight="1">
      <c r="B30" s="1236" t="str">
        <f>'МЕНЮ  12-18л. лето '!J125</f>
        <v>379/17</v>
      </c>
      <c r="C30" s="1133" t="str">
        <f>'МЕНЮ  12-18л. лето '!C125</f>
        <v>Кофейный напиток</v>
      </c>
      <c r="D30" s="1149">
        <f>'МЕНЮ  12-18л. лето '!D125</f>
        <v>200</v>
      </c>
      <c r="E30" s="1438"/>
      <c r="F30" s="684"/>
      <c r="G30" s="685" t="s">
        <v>172</v>
      </c>
      <c r="H30" s="686"/>
      <c r="I30" s="91"/>
      <c r="J30" s="91"/>
      <c r="K30" s="91"/>
      <c r="L30" s="91"/>
      <c r="M30" s="91"/>
      <c r="N30" s="91"/>
      <c r="O30" s="1438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663"/>
      <c r="AD30" s="91"/>
      <c r="AE30" s="663"/>
      <c r="AF30" s="147"/>
      <c r="AG30" s="663"/>
      <c r="AH30" s="147"/>
      <c r="AI30" s="663"/>
      <c r="AJ30" s="236"/>
      <c r="AK30" s="91"/>
      <c r="AL30" s="91"/>
      <c r="AM30" s="86"/>
      <c r="AN30" s="91"/>
      <c r="AO30" s="91"/>
      <c r="AP30" s="91"/>
      <c r="AQ30" s="91"/>
      <c r="AR30" s="176"/>
      <c r="AS30" s="99"/>
      <c r="AT30" s="91"/>
      <c r="AU30" s="91"/>
      <c r="AV30" s="91"/>
      <c r="AW30" s="91"/>
      <c r="AX30" s="91"/>
      <c r="AY30" s="91"/>
      <c r="AZ30" s="91"/>
      <c r="BA30" s="91"/>
      <c r="BB30" s="91"/>
      <c r="BC30" s="91"/>
      <c r="BD30" s="91"/>
      <c r="BE30" s="91"/>
    </row>
    <row r="31" spans="2:58" ht="15" customHeight="1">
      <c r="B31" s="1236" t="str">
        <f>'МЕНЮ  12-18л. лето '!J126</f>
        <v>209/17</v>
      </c>
      <c r="C31" s="1133" t="str">
        <f>'МЕНЮ  12-18л. лето '!C126</f>
        <v>Яйца варёные</v>
      </c>
      <c r="D31" s="1149">
        <f>'МЕНЮ  12-18л. лето '!D126</f>
        <v>40</v>
      </c>
      <c r="E31" s="126"/>
      <c r="F31" s="1236" t="str">
        <f>'МЕНЮ  12-18л. лето '!J153</f>
        <v>181/17</v>
      </c>
      <c r="G31" s="1133" t="str">
        <f>'МЕНЮ  12-18л. лето '!C153</f>
        <v>Каша жидкая молочная (манная)</v>
      </c>
      <c r="H31" s="1149">
        <f>'МЕНЮ  12-18л. лето '!D153</f>
        <v>205</v>
      </c>
      <c r="I31" s="91"/>
      <c r="J31" s="91"/>
      <c r="K31" s="126"/>
      <c r="L31" s="91"/>
      <c r="M31" s="91"/>
      <c r="N31" s="91"/>
      <c r="O31" s="1444"/>
      <c r="P31" s="1444"/>
      <c r="Q31" s="1439"/>
      <c r="R31" s="91"/>
      <c r="S31" s="1444"/>
      <c r="T31" s="1444"/>
      <c r="U31" s="1439"/>
      <c r="V31" s="91"/>
      <c r="W31" s="1444"/>
      <c r="X31" s="1444"/>
      <c r="Y31" s="1439"/>
      <c r="Z31" s="91"/>
      <c r="AA31" s="91"/>
      <c r="AB31" s="1437"/>
      <c r="AC31" s="663"/>
      <c r="AD31" s="91"/>
      <c r="AE31" s="663"/>
      <c r="AF31" s="91"/>
      <c r="AG31" s="663"/>
      <c r="AH31" s="91"/>
      <c r="AI31" s="663"/>
      <c r="AJ31" s="91"/>
      <c r="AK31" s="103"/>
      <c r="AL31" s="87"/>
      <c r="AM31" s="86"/>
      <c r="AN31" s="91"/>
      <c r="AO31" s="91"/>
      <c r="AP31" s="91"/>
      <c r="AQ31" s="91"/>
      <c r="AR31" s="176"/>
      <c r="AS31" s="91"/>
      <c r="AT31" s="91"/>
      <c r="AU31" s="91"/>
      <c r="AV31" s="91"/>
      <c r="AW31" s="91"/>
      <c r="AX31" s="91"/>
      <c r="AY31" s="91"/>
      <c r="AZ31" s="91"/>
      <c r="BA31" s="91"/>
      <c r="BB31" s="91"/>
      <c r="BC31" s="91"/>
      <c r="BD31" s="91"/>
      <c r="BE31" s="91"/>
    </row>
    <row r="32" spans="2:58" ht="12" customHeight="1">
      <c r="B32" s="1236" t="str">
        <f>'МЕНЮ  12-18л. лето '!J127</f>
        <v>Пром.пр.</v>
      </c>
      <c r="C32" s="1133" t="str">
        <f>'МЕНЮ  12-18л. лето '!C127</f>
        <v>Хлеб пшеничный</v>
      </c>
      <c r="D32" s="1149">
        <f>'МЕНЮ  12-18л. лето '!D127</f>
        <v>40</v>
      </c>
      <c r="E32" s="148"/>
      <c r="F32" s="1236" t="str">
        <f>'МЕНЮ  12-18л. лето '!J154</f>
        <v>15/17</v>
      </c>
      <c r="G32" s="1133" t="str">
        <f>'МЕНЮ  12-18л. лето '!C154</f>
        <v>Сыр порциями</v>
      </c>
      <c r="H32" s="1149">
        <f>'МЕНЮ  12-18л. лето '!D154</f>
        <v>25</v>
      </c>
      <c r="I32" s="207"/>
      <c r="J32" s="209"/>
      <c r="K32" s="148"/>
      <c r="L32" s="207"/>
      <c r="M32" s="302"/>
      <c r="N32" s="91"/>
      <c r="O32" s="114"/>
      <c r="P32" s="164"/>
      <c r="Q32" s="663"/>
      <c r="R32" s="91"/>
      <c r="S32" s="91"/>
      <c r="T32" s="91"/>
      <c r="U32" s="91"/>
      <c r="V32" s="91"/>
      <c r="W32" s="87"/>
      <c r="X32" s="324"/>
      <c r="Y32" s="666"/>
      <c r="Z32" s="91"/>
      <c r="AA32" s="91"/>
      <c r="AB32" s="509"/>
      <c r="AC32" s="663"/>
      <c r="AD32" s="91"/>
      <c r="AE32" s="663"/>
      <c r="AF32" s="91"/>
      <c r="AG32" s="663"/>
      <c r="AH32" s="91"/>
      <c r="AI32" s="663"/>
      <c r="AJ32" s="91"/>
      <c r="AK32" s="103"/>
      <c r="AL32" s="87"/>
      <c r="AM32" s="86"/>
      <c r="AN32" s="91"/>
      <c r="AO32" s="91"/>
      <c r="AP32" s="91"/>
      <c r="AQ32" s="91"/>
      <c r="AR32" s="176"/>
      <c r="AS32" s="106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</row>
    <row r="33" spans="1:58" ht="13.5" customHeight="1">
      <c r="B33" s="1236" t="str">
        <f>'МЕНЮ  12-18л. лето '!J128</f>
        <v>Пром.пр.</v>
      </c>
      <c r="C33" s="1133" t="str">
        <f>'МЕНЮ  12-18л. лето '!C128</f>
        <v>Хлеб ржаной</v>
      </c>
      <c r="D33" s="1149">
        <f>'МЕНЮ  12-18л. лето '!D128</f>
        <v>40</v>
      </c>
      <c r="E33" s="87"/>
      <c r="F33" s="1236" t="str">
        <f>'МЕНЮ  12-18л. лето '!J155</f>
        <v>382/17</v>
      </c>
      <c r="G33" s="1133" t="str">
        <f>'МЕНЮ  12-18л. лето '!C155</f>
        <v>Какао с молоком</v>
      </c>
      <c r="H33" s="1149">
        <f>'МЕНЮ  12-18л. лето '!D155</f>
        <v>200</v>
      </c>
      <c r="I33" s="1434"/>
      <c r="J33" s="1433"/>
      <c r="K33" s="87"/>
      <c r="L33" s="86"/>
      <c r="M33" s="129"/>
      <c r="N33" s="91"/>
      <c r="O33" s="114"/>
      <c r="P33" s="164"/>
      <c r="Q33" s="1450"/>
      <c r="R33" s="91"/>
      <c r="S33" s="97"/>
      <c r="T33" s="164"/>
      <c r="U33" s="663"/>
      <c r="V33" s="91"/>
      <c r="W33" s="91"/>
      <c r="X33" s="91"/>
      <c r="Y33" s="91"/>
      <c r="Z33" s="91"/>
      <c r="AA33" s="91"/>
      <c r="AB33" s="97"/>
      <c r="AC33" s="91"/>
      <c r="AD33" s="91"/>
      <c r="AE33" s="663"/>
      <c r="AF33" s="91"/>
      <c r="AG33" s="663"/>
      <c r="AH33" s="86"/>
      <c r="AI33" s="663"/>
      <c r="AJ33" s="91"/>
      <c r="AK33" s="91"/>
      <c r="AL33" s="99"/>
      <c r="AM33" s="91"/>
      <c r="AN33" s="91"/>
      <c r="AO33" s="91"/>
      <c r="AP33" s="91"/>
      <c r="AQ33" s="91"/>
      <c r="AR33" s="176"/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91"/>
      <c r="BD33" s="91"/>
      <c r="BE33" s="91"/>
    </row>
    <row r="34" spans="1:58" ht="12.75" customHeight="1">
      <c r="B34" s="244" t="str">
        <f>'МЕНЮ  12-18л. лето '!J129</f>
        <v>82 /21</v>
      </c>
      <c r="C34" s="1133" t="str">
        <f>'МЕНЮ  12-18л. лето '!C129</f>
        <v xml:space="preserve">Фрукты свежие </v>
      </c>
      <c r="D34" s="1149">
        <f>'МЕНЮ  12-18л. лето '!D129</f>
        <v>110</v>
      </c>
      <c r="E34" s="87"/>
      <c r="F34" s="1236" t="str">
        <f>'МЕНЮ  12-18л. лето '!J156</f>
        <v>Пром.пр.</v>
      </c>
      <c r="G34" s="1133" t="str">
        <f>'МЕНЮ  12-18л. лето '!C156</f>
        <v>Хлеб пшеничный</v>
      </c>
      <c r="H34" s="1149">
        <f>'МЕНЮ  12-18л. лето '!D156</f>
        <v>50</v>
      </c>
      <c r="I34" s="1434"/>
      <c r="J34" s="1433"/>
      <c r="K34" s="87"/>
      <c r="L34" s="86"/>
      <c r="M34" s="129"/>
      <c r="N34" s="91"/>
      <c r="O34" s="114"/>
      <c r="P34" s="164"/>
      <c r="Q34" s="663"/>
      <c r="R34" s="91"/>
      <c r="S34" s="97"/>
      <c r="T34" s="164"/>
      <c r="U34" s="665"/>
      <c r="V34" s="91"/>
      <c r="W34" s="106"/>
      <c r="X34" s="1444"/>
      <c r="Y34" s="1439"/>
      <c r="Z34" s="91"/>
      <c r="AA34" s="91"/>
      <c r="AB34" s="97"/>
      <c r="AC34" s="663"/>
      <c r="AD34" s="91"/>
      <c r="AE34" s="543"/>
      <c r="AF34" s="91"/>
      <c r="AG34" s="663"/>
      <c r="AH34" s="86"/>
      <c r="AI34" s="663"/>
      <c r="AJ34" s="91"/>
      <c r="AK34" s="87"/>
      <c r="AL34" s="91"/>
      <c r="AM34" s="87"/>
      <c r="AN34" s="91"/>
      <c r="AO34" s="91"/>
      <c r="AP34" s="91"/>
      <c r="AQ34" s="204"/>
      <c r="AR34" s="91"/>
      <c r="AS34" s="91"/>
      <c r="AT34" s="91"/>
      <c r="AU34" s="91"/>
      <c r="AV34" s="91"/>
      <c r="AW34" s="91"/>
      <c r="AX34" s="91"/>
      <c r="AY34" s="91"/>
      <c r="AZ34" s="91"/>
      <c r="BA34" s="91"/>
      <c r="BB34" s="91"/>
      <c r="BC34" s="91"/>
      <c r="BD34" s="91"/>
      <c r="BE34" s="91"/>
    </row>
    <row r="35" spans="1:58" ht="15" customHeight="1" thickBot="1">
      <c r="B35" s="1237" t="s">
        <v>425</v>
      </c>
      <c r="C35" s="759"/>
      <c r="D35" s="1150">
        <f>'МЕНЮ  12-18л. лето '!D130</f>
        <v>645</v>
      </c>
      <c r="E35" s="87"/>
      <c r="F35" s="1236" t="str">
        <f>'МЕНЮ  12-18л. лето '!J157</f>
        <v>Пром.пр.</v>
      </c>
      <c r="G35" s="1133" t="str">
        <f>'МЕНЮ  12-18л. лето '!C157</f>
        <v>Хлеб ржаной</v>
      </c>
      <c r="H35" s="1149">
        <f>'МЕНЮ  12-18л. лето '!D157</f>
        <v>30</v>
      </c>
      <c r="I35" s="251"/>
      <c r="J35" s="118"/>
      <c r="K35" s="87"/>
      <c r="L35" s="86"/>
      <c r="M35" s="129"/>
      <c r="N35" s="91"/>
      <c r="O35" s="87"/>
      <c r="P35" s="1448"/>
      <c r="Q35" s="1453"/>
      <c r="R35" s="91"/>
      <c r="S35" s="1445"/>
      <c r="T35" s="164"/>
      <c r="U35" s="665"/>
      <c r="V35" s="91"/>
      <c r="W35" s="114"/>
      <c r="X35" s="672"/>
      <c r="Y35" s="662"/>
      <c r="Z35" s="91"/>
      <c r="AA35" s="91"/>
      <c r="AB35" s="97"/>
      <c r="AC35" s="663"/>
      <c r="AD35" s="114"/>
      <c r="AE35" s="91"/>
      <c r="AF35" s="114"/>
      <c r="AG35" s="663"/>
      <c r="AH35" s="89"/>
      <c r="AI35" s="663"/>
      <c r="AJ35" s="91"/>
      <c r="AK35" s="207"/>
      <c r="AL35" s="302"/>
      <c r="AM35" s="207"/>
      <c r="AN35" s="302"/>
      <c r="AO35" s="91"/>
      <c r="AP35" s="89"/>
      <c r="AQ35" s="204"/>
      <c r="AR35" s="91"/>
      <c r="AS35" s="91"/>
      <c r="AT35" s="91"/>
      <c r="AU35" s="91"/>
      <c r="AV35" s="91"/>
      <c r="AW35" s="91"/>
      <c r="AX35" s="91"/>
      <c r="AY35" s="91"/>
      <c r="AZ35" s="91"/>
      <c r="BA35" s="91"/>
      <c r="BB35" s="91"/>
      <c r="BC35" s="91"/>
      <c r="BD35" s="91"/>
      <c r="BE35" s="91"/>
    </row>
    <row r="36" spans="1:58">
      <c r="B36" s="684"/>
      <c r="C36" s="685" t="s">
        <v>152</v>
      </c>
      <c r="D36" s="686"/>
      <c r="E36" s="87"/>
      <c r="F36" s="1236" t="str">
        <f>'МЕНЮ  12-18л. лето '!J158</f>
        <v>82 /21</v>
      </c>
      <c r="G36" s="1133" t="str">
        <f>'МЕНЮ  12-18л. лето '!C158</f>
        <v xml:space="preserve">Фрукты свежие </v>
      </c>
      <c r="H36" s="1149">
        <f>'МЕНЮ  12-18л. лето '!D158</f>
        <v>110</v>
      </c>
      <c r="I36" s="91"/>
      <c r="J36" s="91"/>
      <c r="K36" s="87"/>
      <c r="L36" s="86"/>
      <c r="M36" s="129"/>
      <c r="N36" s="91"/>
      <c r="O36" s="114"/>
      <c r="P36" s="558"/>
      <c r="Q36" s="663"/>
      <c r="R36" s="91"/>
      <c r="S36" s="1445"/>
      <c r="T36" s="164"/>
      <c r="U36" s="1466"/>
      <c r="V36" s="91"/>
      <c r="W36" s="87"/>
      <c r="X36" s="164"/>
      <c r="Y36" s="89"/>
      <c r="Z36" s="91"/>
      <c r="AA36" s="91"/>
      <c r="AB36" s="97"/>
      <c r="AC36" s="663"/>
      <c r="AD36" s="114"/>
      <c r="AE36" s="91"/>
      <c r="AF36" s="114"/>
      <c r="AG36" s="91"/>
      <c r="AH36" s="89"/>
      <c r="AI36" s="663"/>
      <c r="AJ36" s="87"/>
      <c r="AK36" s="1467"/>
      <c r="AL36" s="1468"/>
      <c r="AM36" s="1448"/>
      <c r="AN36" s="301"/>
      <c r="AO36" s="91"/>
      <c r="AP36" s="91"/>
      <c r="AQ36" s="91"/>
      <c r="AR36" s="91"/>
      <c r="AS36" s="91"/>
      <c r="AT36" s="91"/>
      <c r="AU36" s="91"/>
      <c r="AV36" s="91"/>
      <c r="AW36" s="91"/>
      <c r="AX36" s="91"/>
      <c r="AY36" s="91"/>
      <c r="AZ36" s="91"/>
      <c r="BA36" s="91"/>
      <c r="BB36" s="91"/>
      <c r="BC36" s="91"/>
      <c r="BD36" s="91"/>
      <c r="BE36" s="91"/>
    </row>
    <row r="37" spans="1:58" ht="12.75" customHeight="1" thickBot="1">
      <c r="B37" s="1129" t="str">
        <f>'МЕНЮ  12-18л. лето '!J134</f>
        <v>54-26з/22</v>
      </c>
      <c r="C37" s="1164" t="str">
        <f>'МЕНЮ  12-18л. лето '!C134</f>
        <v>Икра овощная</v>
      </c>
      <c r="D37" s="1149">
        <f>'МЕНЮ  12-18л. лето '!D134</f>
        <v>60</v>
      </c>
      <c r="E37" s="87"/>
      <c r="F37" s="1249" t="s">
        <v>425</v>
      </c>
      <c r="G37" s="1250"/>
      <c r="H37" s="1536">
        <f>'МЕНЮ  12-18л. лето '!D159</f>
        <v>620</v>
      </c>
      <c r="I37" s="91"/>
      <c r="J37" s="91"/>
      <c r="K37" s="1435"/>
      <c r="L37" s="106"/>
      <c r="M37" s="106"/>
      <c r="N37" s="91"/>
      <c r="O37" s="114"/>
      <c r="P37" s="164"/>
      <c r="Q37" s="663"/>
      <c r="R37" s="91"/>
      <c r="S37" s="1445"/>
      <c r="T37" s="164"/>
      <c r="U37" s="665"/>
      <c r="V37" s="91"/>
      <c r="W37" s="102"/>
      <c r="X37" s="164"/>
      <c r="Y37" s="663"/>
      <c r="Z37" s="91"/>
      <c r="AA37" s="91"/>
      <c r="AB37" s="1445"/>
      <c r="AC37" s="665"/>
      <c r="AD37" s="114"/>
      <c r="AE37" s="663"/>
      <c r="AF37" s="114"/>
      <c r="AG37" s="91"/>
      <c r="AH37" s="89"/>
      <c r="AI37" s="663"/>
      <c r="AJ37" s="87"/>
      <c r="AK37" s="86"/>
      <c r="AL37" s="123"/>
      <c r="AM37" s="164"/>
      <c r="AN37" s="30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91"/>
      <c r="BE37" s="91"/>
    </row>
    <row r="38" spans="1:58" ht="12.75" customHeight="1">
      <c r="B38" s="1129" t="str">
        <f>'МЕНЮ  12-18л. лето '!J135</f>
        <v>ТТК/89/17</v>
      </c>
      <c r="C38" s="1164" t="str">
        <f>'МЕНЮ  12-18л. лето '!C135</f>
        <v>Щи зелёные</v>
      </c>
      <c r="D38" s="1149">
        <f>'МЕНЮ  12-18л. лето '!D135</f>
        <v>250</v>
      </c>
      <c r="E38" s="91"/>
      <c r="F38" s="684"/>
      <c r="G38" s="685" t="s">
        <v>152</v>
      </c>
      <c r="H38" s="686"/>
      <c r="I38" s="207"/>
      <c r="J38" s="209"/>
      <c r="K38" s="249"/>
      <c r="L38" s="207"/>
      <c r="M38" s="209"/>
      <c r="N38" s="91"/>
      <c r="O38" s="206"/>
      <c r="P38" s="164"/>
      <c r="Q38" s="666"/>
      <c r="R38" s="91"/>
      <c r="S38" s="1445"/>
      <c r="T38" s="164"/>
      <c r="U38" s="662"/>
      <c r="V38" s="91"/>
      <c r="W38" s="89"/>
      <c r="X38" s="106"/>
      <c r="Y38" s="91"/>
      <c r="Z38" s="91"/>
      <c r="AA38" s="91"/>
      <c r="AB38" s="1445"/>
      <c r="AC38" s="1446"/>
      <c r="AD38" s="114"/>
      <c r="AE38" s="91"/>
      <c r="AF38" s="114"/>
      <c r="AG38" s="91"/>
      <c r="AH38" s="87"/>
      <c r="AI38" s="663"/>
      <c r="AJ38" s="87"/>
      <c r="AK38" s="86"/>
      <c r="AL38" s="123"/>
      <c r="AM38" s="164"/>
      <c r="AN38" s="301"/>
      <c r="AO38" s="91"/>
      <c r="AP38" s="91"/>
      <c r="AQ38" s="91"/>
      <c r="AR38" s="91"/>
      <c r="AS38" s="91"/>
      <c r="AT38" s="91"/>
      <c r="AU38" s="91"/>
      <c r="AV38" s="91"/>
      <c r="AW38" s="91"/>
      <c r="AX38" s="91"/>
      <c r="AY38" s="91"/>
      <c r="AZ38" s="91"/>
      <c r="BA38" s="91"/>
      <c r="BB38" s="91"/>
      <c r="BC38" s="91"/>
      <c r="BD38" s="91"/>
      <c r="BE38" s="91"/>
    </row>
    <row r="39" spans="1:58" ht="11.25" customHeight="1">
      <c r="B39" s="1129" t="str">
        <f>'МЕНЮ  12-18л. лето '!J136</f>
        <v>294/17</v>
      </c>
      <c r="C39" s="1164" t="str">
        <f>'МЕНЮ  12-18л. лето '!C136</f>
        <v xml:space="preserve">Котлета из птицы </v>
      </c>
      <c r="D39" s="1149">
        <f>'МЕНЮ  12-18л. лето '!D136</f>
        <v>110</v>
      </c>
      <c r="E39" s="284"/>
      <c r="F39" s="1129" t="str">
        <f>'МЕНЮ  12-18л. лето '!J163</f>
        <v>54-2з/22</v>
      </c>
      <c r="G39" s="1248" t="str">
        <f>'МЕНЮ  12-18л. лето '!C163</f>
        <v xml:space="preserve">огурец в нарезке </v>
      </c>
      <c r="H39" s="1149">
        <f>'МЕНЮ  12-18л. лето '!D163</f>
        <v>70</v>
      </c>
      <c r="I39" s="90"/>
      <c r="J39" s="118"/>
      <c r="K39" s="89"/>
      <c r="L39" s="90"/>
      <c r="M39" s="118"/>
      <c r="N39" s="91"/>
      <c r="O39" s="114"/>
      <c r="P39" s="1448"/>
      <c r="Q39" s="1453"/>
      <c r="R39" s="91"/>
      <c r="S39" s="114"/>
      <c r="T39" s="91"/>
      <c r="U39" s="1469"/>
      <c r="V39" s="91"/>
      <c r="W39" s="87"/>
      <c r="X39" s="164"/>
      <c r="Y39" s="663"/>
      <c r="Z39" s="91"/>
      <c r="AA39" s="91"/>
      <c r="AB39" s="97"/>
      <c r="AC39" s="91"/>
      <c r="AD39" s="114"/>
      <c r="AE39" s="663"/>
      <c r="AF39" s="114"/>
      <c r="AG39" s="91"/>
      <c r="AH39" s="87"/>
      <c r="AI39" s="663"/>
      <c r="AJ39" s="87"/>
      <c r="AK39" s="86"/>
      <c r="AL39" s="123"/>
      <c r="AM39" s="164"/>
      <c r="AN39" s="301"/>
      <c r="AO39" s="91"/>
      <c r="AP39" s="91"/>
      <c r="AQ39" s="91"/>
      <c r="AR39" s="91"/>
      <c r="AS39" s="284"/>
      <c r="AT39" s="91"/>
      <c r="AU39" s="91"/>
      <c r="AV39" s="91"/>
      <c r="AW39" s="91"/>
      <c r="AX39" s="91"/>
      <c r="AY39" s="91"/>
      <c r="AZ39" s="91"/>
      <c r="BA39" s="91"/>
      <c r="BB39" s="91"/>
      <c r="BC39" s="91"/>
      <c r="BD39" s="91"/>
      <c r="BE39" s="91"/>
    </row>
    <row r="40" spans="1:58" ht="13.5" customHeight="1">
      <c r="B40" s="1129" t="str">
        <f>'МЕНЮ  12-18л. лето '!J137</f>
        <v>303/17</v>
      </c>
      <c r="C40" s="1164" t="str">
        <f>'МЕНЮ  12-18л. лето '!C137</f>
        <v>Каша  вязкая пшеничная</v>
      </c>
      <c r="D40" s="1149">
        <f>'МЕНЮ  12-18л. лето '!D137</f>
        <v>180</v>
      </c>
      <c r="E40" s="284"/>
      <c r="F40" s="1251" t="str">
        <f>'МЕНЮ  12-18л. лето '!J164</f>
        <v>ТТК/108/17</v>
      </c>
      <c r="G40" s="1252" t="str">
        <f>'МЕНЮ  12-18л. лето '!C164</f>
        <v>Суп картофельный с клёцками</v>
      </c>
      <c r="H40" s="1151">
        <f>'МЕНЮ  12-18л. лето '!D164</f>
        <v>250</v>
      </c>
      <c r="I40" s="91"/>
      <c r="J40" s="91"/>
      <c r="K40" s="284"/>
      <c r="L40" s="91"/>
      <c r="M40" s="1440"/>
      <c r="N40" s="91"/>
      <c r="O40" s="114"/>
      <c r="P40" s="164"/>
      <c r="Q40" s="1470"/>
      <c r="R40" s="91"/>
      <c r="S40" s="91"/>
      <c r="T40" s="91"/>
      <c r="U40" s="91"/>
      <c r="V40" s="91"/>
      <c r="W40" s="87"/>
      <c r="X40" s="164"/>
      <c r="Y40" s="663"/>
      <c r="Z40" s="91"/>
      <c r="AA40" s="91"/>
      <c r="AB40" s="1445"/>
      <c r="AC40" s="91"/>
      <c r="AD40" s="87"/>
      <c r="AE40" s="91"/>
      <c r="AF40" s="114"/>
      <c r="AG40" s="91"/>
      <c r="AH40" s="87"/>
      <c r="AI40" s="663"/>
      <c r="AJ40" s="87"/>
      <c r="AK40" s="86"/>
      <c r="AL40" s="123"/>
      <c r="AM40" s="164"/>
      <c r="AN40" s="301"/>
      <c r="AO40" s="91"/>
      <c r="AP40" s="91"/>
      <c r="AQ40" s="91"/>
      <c r="AR40" s="91"/>
      <c r="AS40" s="284"/>
      <c r="AT40" s="97"/>
      <c r="AU40" s="97"/>
      <c r="AV40" s="91"/>
      <c r="AW40" s="114"/>
      <c r="AX40" s="100"/>
      <c r="AY40" s="91"/>
      <c r="AZ40" s="91"/>
      <c r="BA40" s="91"/>
      <c r="BB40" s="91"/>
      <c r="BC40" s="91"/>
      <c r="BD40" s="91"/>
      <c r="BE40" s="91"/>
      <c r="BF40" s="11"/>
    </row>
    <row r="41" spans="1:58" ht="13.5" customHeight="1">
      <c r="B41" s="1129" t="str">
        <f>'МЕНЮ  12-18л. лето '!J138</f>
        <v>501 / 21</v>
      </c>
      <c r="C41" s="1164" t="str">
        <f>'МЕНЮ  12-18л. лето '!C138</f>
        <v>Сок фруктовый (персиковый)</v>
      </c>
      <c r="D41" s="1149">
        <f>'МЕНЮ  12-18л. лето '!D138</f>
        <v>200</v>
      </c>
      <c r="E41" s="148"/>
      <c r="F41" s="1036" t="str">
        <f>'МЕНЮ  12-18л. лето '!J165</f>
        <v>286/17</v>
      </c>
      <c r="G41" s="153" t="str">
        <f>'МЕНЮ  12-18л. лето '!C165</f>
        <v>Кабачки фаршированые</v>
      </c>
      <c r="H41" s="1146" t="str">
        <f>'МЕНЮ  12-18л. лето '!D165</f>
        <v>160 / 40</v>
      </c>
      <c r="I41" s="86"/>
      <c r="J41" s="123"/>
      <c r="K41" s="284"/>
      <c r="L41" s="91"/>
      <c r="M41" s="91"/>
      <c r="N41" s="91"/>
      <c r="O41" s="114"/>
      <c r="P41" s="670"/>
      <c r="Q41" s="666"/>
      <c r="R41" s="91"/>
      <c r="S41" s="91"/>
      <c r="T41" s="91"/>
      <c r="U41" s="91"/>
      <c r="V41" s="91"/>
      <c r="W41" s="89"/>
      <c r="X41" s="558"/>
      <c r="Y41" s="666"/>
      <c r="Z41" s="91"/>
      <c r="AA41" s="91"/>
      <c r="AB41" s="1445"/>
      <c r="AC41" s="91"/>
      <c r="AD41" s="114"/>
      <c r="AE41" s="91"/>
      <c r="AF41" s="114"/>
      <c r="AG41" s="91"/>
      <c r="AH41" s="87"/>
      <c r="AI41" s="663"/>
      <c r="AJ41" s="730"/>
      <c r="AK41" s="90"/>
      <c r="AL41" s="127"/>
      <c r="AM41" s="164"/>
      <c r="AN41" s="301"/>
      <c r="AO41" s="91"/>
      <c r="AP41" s="91"/>
      <c r="AQ41" s="91"/>
      <c r="AR41" s="91"/>
      <c r="AS41" s="148"/>
      <c r="AT41" s="207"/>
      <c r="AU41" s="209"/>
      <c r="AV41" s="91"/>
      <c r="AW41" s="114"/>
      <c r="AX41" s="100"/>
      <c r="AY41" s="91"/>
      <c r="AZ41" s="91"/>
      <c r="BA41" s="91"/>
      <c r="BB41" s="91"/>
      <c r="BC41" s="91"/>
      <c r="BD41" s="91"/>
      <c r="BE41" s="91"/>
      <c r="BF41" s="11"/>
    </row>
    <row r="42" spans="1:58" ht="12" customHeight="1">
      <c r="B42" s="1129" t="str">
        <f>'МЕНЮ  12-18л. лето '!J139</f>
        <v>Пром.пр.</v>
      </c>
      <c r="C42" s="1164" t="str">
        <f>'МЕНЮ  12-18л. лето '!C139</f>
        <v>Хлеб пшеничный</v>
      </c>
      <c r="D42" s="1149">
        <f>'МЕНЮ  12-18л. лето '!D139</f>
        <v>60</v>
      </c>
      <c r="E42" s="87"/>
      <c r="F42" s="1255"/>
      <c r="G42" s="766" t="str">
        <f>'МЕНЮ  12-18л. лето '!C166</f>
        <v xml:space="preserve"> с мясом и рисом</v>
      </c>
      <c r="H42" s="1147"/>
      <c r="I42" s="91"/>
      <c r="J42" s="91"/>
      <c r="K42" s="148"/>
      <c r="L42" s="207"/>
      <c r="M42" s="209"/>
      <c r="N42" s="91"/>
      <c r="O42" s="114"/>
      <c r="P42" s="164"/>
      <c r="Q42" s="663"/>
      <c r="R42" s="91"/>
      <c r="S42" s="86"/>
      <c r="T42" s="91"/>
      <c r="U42" s="91"/>
      <c r="V42" s="91"/>
      <c r="W42" s="87"/>
      <c r="X42" s="164"/>
      <c r="Y42" s="662"/>
      <c r="Z42" s="91"/>
      <c r="AA42" s="91"/>
      <c r="AB42" s="1445"/>
      <c r="AC42" s="1466"/>
      <c r="AD42" s="114"/>
      <c r="AE42" s="91"/>
      <c r="AF42" s="114"/>
      <c r="AG42" s="91"/>
      <c r="AH42" s="87"/>
      <c r="AI42" s="663"/>
      <c r="AJ42" s="730"/>
      <c r="AK42" s="86"/>
      <c r="AL42" s="127"/>
      <c r="AM42" s="164"/>
      <c r="AN42" s="301"/>
      <c r="AO42" s="91"/>
      <c r="AP42" s="91"/>
      <c r="AQ42" s="91"/>
      <c r="AR42" s="91"/>
      <c r="AS42" s="87"/>
      <c r="AT42" s="86"/>
      <c r="AU42" s="118"/>
      <c r="AV42" s="91"/>
      <c r="AW42" s="114"/>
      <c r="AX42" s="100"/>
      <c r="AY42" s="91"/>
      <c r="AZ42" s="91"/>
      <c r="BA42" s="91"/>
      <c r="BB42" s="91"/>
      <c r="BC42" s="91"/>
      <c r="BD42" s="91"/>
      <c r="BE42" s="91"/>
      <c r="BF42" s="11"/>
    </row>
    <row r="43" spans="1:58" ht="12.75" customHeight="1">
      <c r="B43" s="1129" t="str">
        <f>'МЕНЮ  12-18л. лето '!J140</f>
        <v>Пром.пр.</v>
      </c>
      <c r="C43" s="1164" t="str">
        <f>'МЕНЮ  12-18л. лето '!C140</f>
        <v>Хлеб ржаной</v>
      </c>
      <c r="D43" s="1149">
        <f>'МЕНЮ  12-18л. лето '!D140</f>
        <v>50</v>
      </c>
      <c r="E43" s="87"/>
      <c r="F43" s="1253" t="str">
        <f>'МЕНЮ  12-18л. лето '!J167</f>
        <v>501 / 21</v>
      </c>
      <c r="G43" s="1254" t="str">
        <f>'МЕНЮ  12-18л. лето '!C167</f>
        <v>Сок фруктовый (абрикосовый)</v>
      </c>
      <c r="H43" s="1148">
        <f>'МЕНЮ  12-18л. лето '!D167</f>
        <v>200</v>
      </c>
      <c r="I43" s="91"/>
      <c r="J43" s="91"/>
      <c r="K43" s="87"/>
      <c r="L43" s="1467"/>
      <c r="M43" s="1471"/>
      <c r="N43" s="91"/>
      <c r="O43" s="114"/>
      <c r="P43" s="1448"/>
      <c r="Q43" s="666"/>
      <c r="R43" s="91"/>
      <c r="S43" s="86"/>
      <c r="T43" s="670"/>
      <c r="U43" s="663"/>
      <c r="V43" s="91"/>
      <c r="W43" s="114"/>
      <c r="X43" s="1456"/>
      <c r="Y43" s="1457"/>
      <c r="Z43" s="91"/>
      <c r="AA43" s="91"/>
      <c r="AB43" s="1445"/>
      <c r="AC43" s="91"/>
      <c r="AD43" s="206"/>
      <c r="AE43" s="91"/>
      <c r="AF43" s="114"/>
      <c r="AG43" s="663"/>
      <c r="AH43" s="87"/>
      <c r="AI43" s="663"/>
      <c r="AJ43" s="730"/>
      <c r="AK43" s="86"/>
      <c r="AL43" s="127"/>
      <c r="AM43" s="164"/>
      <c r="AN43" s="301"/>
      <c r="AO43" s="91"/>
      <c r="AP43" s="91"/>
      <c r="AQ43" s="91"/>
      <c r="AR43" s="91"/>
      <c r="AS43" s="87"/>
      <c r="AT43" s="86"/>
      <c r="AU43" s="118"/>
      <c r="AV43" s="91"/>
      <c r="AW43" s="114"/>
      <c r="AX43" s="102"/>
      <c r="AY43" s="91"/>
      <c r="AZ43" s="91"/>
      <c r="BA43" s="91"/>
      <c r="BB43" s="91"/>
      <c r="BC43" s="91"/>
      <c r="BD43" s="91"/>
      <c r="BE43" s="91"/>
      <c r="BF43" s="11"/>
    </row>
    <row r="44" spans="1:58" ht="16.5" thickBot="1">
      <c r="A44" s="79"/>
      <c r="B44" s="757" t="s">
        <v>426</v>
      </c>
      <c r="C44" s="411"/>
      <c r="D44" s="1150">
        <f>'МЕНЮ  12-18л. лето '!D141</f>
        <v>910</v>
      </c>
      <c r="E44" s="87"/>
      <c r="F44" s="1129" t="str">
        <f>'МЕНЮ  12-18л. лето '!J168</f>
        <v>Пром.пр.</v>
      </c>
      <c r="G44" s="1248" t="str">
        <f>'МЕНЮ  12-18л. лето '!C168</f>
        <v>Хлеб пшеничный</v>
      </c>
      <c r="H44" s="1149">
        <f>'МЕНЮ  12-18л. лето '!D168</f>
        <v>70</v>
      </c>
      <c r="I44" s="207"/>
      <c r="J44" s="209"/>
      <c r="K44" s="102"/>
      <c r="L44" s="86"/>
      <c r="M44" s="123"/>
      <c r="N44" s="91"/>
      <c r="O44" s="114"/>
      <c r="P44" s="1448"/>
      <c r="Q44" s="666"/>
      <c r="R44" s="91"/>
      <c r="S44" s="89"/>
      <c r="T44" s="164"/>
      <c r="U44" s="663"/>
      <c r="V44" s="91"/>
      <c r="W44" s="91"/>
      <c r="X44" s="91"/>
      <c r="Y44" s="91"/>
      <c r="Z44" s="91"/>
      <c r="AA44" s="91"/>
      <c r="AB44" s="1445"/>
      <c r="AC44" s="91"/>
      <c r="AD44" s="114"/>
      <c r="AE44" s="663"/>
      <c r="AF44" s="114"/>
      <c r="AG44" s="91"/>
      <c r="AH44" s="87"/>
      <c r="AI44" s="663"/>
      <c r="AJ44" s="730"/>
      <c r="AK44" s="86"/>
      <c r="AL44" s="118"/>
      <c r="AM44" s="672"/>
      <c r="AN44" s="301"/>
      <c r="AO44" s="91"/>
      <c r="AP44" s="91"/>
      <c r="AQ44" s="91"/>
      <c r="AR44" s="91"/>
      <c r="AS44" s="87"/>
      <c r="AT44" s="86"/>
      <c r="AU44" s="118"/>
      <c r="AV44" s="91"/>
      <c r="AW44" s="114"/>
      <c r="AX44" s="108"/>
      <c r="AY44" s="91"/>
      <c r="AZ44" s="91"/>
      <c r="BA44" s="91"/>
      <c r="BB44" s="91"/>
      <c r="BC44" s="91"/>
      <c r="BD44" s="91"/>
      <c r="BE44" s="91"/>
      <c r="BF44" s="11"/>
    </row>
    <row r="45" spans="1:58" ht="13.5" customHeight="1" thickBot="1">
      <c r="E45" s="87"/>
      <c r="F45" s="1129" t="str">
        <f>'МЕНЮ  12-18л. лето '!J169</f>
        <v>Пром.пр.</v>
      </c>
      <c r="G45" s="1248" t="str">
        <f>'МЕНЮ  12-18л. лето '!C169</f>
        <v>Хлеб ржаной</v>
      </c>
      <c r="H45" s="1149">
        <f>'МЕНЮ  12-18л. лето '!D169</f>
        <v>50</v>
      </c>
      <c r="I45" s="1472"/>
      <c r="J45" s="1471"/>
      <c r="K45" s="87"/>
      <c r="L45" s="86"/>
      <c r="M45" s="123"/>
      <c r="N45" s="91"/>
      <c r="O45" s="114"/>
      <c r="P45" s="164"/>
      <c r="Q45" s="663"/>
      <c r="R45" s="91"/>
      <c r="S45" s="114"/>
      <c r="T45" s="164"/>
      <c r="U45" s="671"/>
      <c r="V45" s="91"/>
      <c r="W45" s="91"/>
      <c r="X45" s="91"/>
      <c r="Y45" s="91"/>
      <c r="Z45" s="91"/>
      <c r="AA45" s="91"/>
      <c r="AB45" s="1445"/>
      <c r="AC45" s="91"/>
      <c r="AD45" s="639"/>
      <c r="AE45" s="663"/>
      <c r="AF45" s="114"/>
      <c r="AG45" s="663"/>
      <c r="AH45" s="87"/>
      <c r="AI45" s="663"/>
      <c r="AJ45" s="87"/>
      <c r="AK45" s="86"/>
      <c r="AL45" s="127"/>
      <c r="AM45" s="164"/>
      <c r="AN45" s="301"/>
      <c r="AO45" s="91"/>
      <c r="AP45" s="91"/>
      <c r="AQ45" s="91"/>
      <c r="AR45" s="91"/>
      <c r="AS45" s="87"/>
      <c r="AT45" s="86"/>
      <c r="AU45" s="118"/>
      <c r="AV45" s="91"/>
      <c r="AW45" s="114"/>
      <c r="AX45" s="104"/>
      <c r="AY45" s="91"/>
      <c r="AZ45" s="91"/>
      <c r="BA45" s="91"/>
      <c r="BB45" s="91"/>
      <c r="BC45" s="91"/>
      <c r="BD45" s="91"/>
      <c r="BE45" s="91"/>
      <c r="BF45" s="11"/>
    </row>
    <row r="46" spans="1:58" ht="16.5" thickBot="1">
      <c r="B46" s="250" t="s">
        <v>272</v>
      </c>
      <c r="C46" s="700"/>
      <c r="D46" s="702"/>
      <c r="E46" s="87"/>
      <c r="F46" s="757" t="s">
        <v>426</v>
      </c>
      <c r="G46" s="734"/>
      <c r="H46" s="1168">
        <f>'МЕНЮ  12-18л. лето '!D170</f>
        <v>840</v>
      </c>
      <c r="I46" s="86"/>
      <c r="J46" s="118"/>
      <c r="K46" s="87"/>
      <c r="L46" s="86"/>
      <c r="M46" s="123"/>
      <c r="N46" s="91"/>
      <c r="O46" s="114"/>
      <c r="P46" s="558"/>
      <c r="Q46" s="666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1445"/>
      <c r="AC46" s="1452"/>
      <c r="AD46" s="114"/>
      <c r="AE46" s="663"/>
      <c r="AF46" s="114"/>
      <c r="AG46" s="663"/>
      <c r="AH46" s="116"/>
      <c r="AI46" s="663"/>
      <c r="AJ46" s="176"/>
      <c r="AK46" s="176"/>
      <c r="AL46" s="220"/>
      <c r="AM46" s="164"/>
      <c r="AN46" s="301"/>
      <c r="AO46" s="91"/>
      <c r="AP46" s="91"/>
      <c r="AQ46" s="91"/>
      <c r="AR46" s="91"/>
      <c r="AS46" s="87"/>
      <c r="AT46" s="86"/>
      <c r="AU46" s="118"/>
      <c r="AV46" s="91"/>
      <c r="AW46" s="114"/>
      <c r="AX46" s="100"/>
      <c r="AY46" s="91"/>
      <c r="AZ46" s="91"/>
      <c r="BA46" s="91"/>
      <c r="BB46" s="91"/>
      <c r="BC46" s="91"/>
      <c r="BD46" s="91"/>
      <c r="BE46" s="91"/>
      <c r="BF46" s="11"/>
    </row>
    <row r="47" spans="1:58" ht="12" customHeight="1">
      <c r="B47" s="684"/>
      <c r="C47" s="685" t="s">
        <v>172</v>
      </c>
      <c r="D47" s="686"/>
      <c r="E47" s="87"/>
      <c r="F47" s="86"/>
      <c r="G47" s="118"/>
      <c r="H47" s="172"/>
      <c r="I47" s="249"/>
      <c r="J47" s="249"/>
      <c r="K47" s="87"/>
      <c r="L47" s="86"/>
      <c r="M47" s="123"/>
      <c r="N47" s="91"/>
      <c r="O47" s="114"/>
      <c r="P47" s="670"/>
      <c r="Q47" s="1453"/>
      <c r="R47" s="91"/>
      <c r="S47" s="1444"/>
      <c r="T47" s="1444"/>
      <c r="U47" s="1439"/>
      <c r="V47" s="91"/>
      <c r="W47" s="91"/>
      <c r="X47" s="91"/>
      <c r="Y47" s="91"/>
      <c r="Z47" s="91"/>
      <c r="AA47" s="91"/>
      <c r="AB47" s="1445"/>
      <c r="AC47" s="662"/>
      <c r="AD47" s="114"/>
      <c r="AE47" s="91"/>
      <c r="AF47" s="114"/>
      <c r="AG47" s="663"/>
      <c r="AH47" s="91"/>
      <c r="AI47" s="663"/>
      <c r="AJ47" s="176"/>
      <c r="AK47" s="176"/>
      <c r="AL47" s="220"/>
      <c r="AM47" s="164"/>
      <c r="AN47" s="301"/>
      <c r="AO47" s="91"/>
      <c r="AP47" s="91"/>
      <c r="AQ47" s="91"/>
      <c r="AR47" s="91"/>
      <c r="AS47" s="87"/>
      <c r="AT47" s="86"/>
      <c r="AU47" s="118"/>
      <c r="AV47" s="91"/>
      <c r="AW47" s="114"/>
      <c r="AX47" s="87"/>
      <c r="AY47" s="91"/>
      <c r="AZ47" s="91"/>
      <c r="BA47" s="91"/>
      <c r="BB47" s="91"/>
      <c r="BC47" s="91"/>
      <c r="BD47" s="91"/>
      <c r="BE47" s="91"/>
      <c r="BF47" s="11"/>
    </row>
    <row r="48" spans="1:58" ht="13.5" customHeight="1">
      <c r="B48" s="150" t="str">
        <f>'МЕНЮ  12-18л. лето '!J185</f>
        <v>120/17</v>
      </c>
      <c r="C48" s="735" t="str">
        <f>'МЕНЮ  12-18л. лето '!C185</f>
        <v>Суп молочный с макаронами</v>
      </c>
      <c r="D48" s="159">
        <f>'МЕНЮ  12-18л. лето '!D185</f>
        <v>250</v>
      </c>
      <c r="E48" s="87"/>
      <c r="F48" s="90"/>
      <c r="G48" s="118"/>
      <c r="H48" s="172"/>
      <c r="I48" s="310"/>
      <c r="J48" s="127"/>
      <c r="K48" s="87"/>
      <c r="L48" s="86"/>
      <c r="M48" s="123"/>
      <c r="N48" s="91"/>
      <c r="O48" s="114"/>
      <c r="P48" s="164"/>
      <c r="Q48" s="663"/>
      <c r="R48" s="91"/>
      <c r="S48" s="284"/>
      <c r="T48" s="97"/>
      <c r="U48" s="147"/>
      <c r="V48" s="91"/>
      <c r="W48" s="91"/>
      <c r="X48" s="91"/>
      <c r="Y48" s="91"/>
      <c r="Z48" s="91"/>
      <c r="AA48" s="91"/>
      <c r="AB48" s="1445"/>
      <c r="AC48" s="662"/>
      <c r="AD48" s="114"/>
      <c r="AE48" s="663"/>
      <c r="AF48" s="114"/>
      <c r="AG48" s="91"/>
      <c r="AH48" s="91"/>
      <c r="AI48" s="663"/>
      <c r="AJ48" s="176"/>
      <c r="AK48" s="176"/>
      <c r="AL48" s="220"/>
      <c r="AM48" s="164"/>
      <c r="AN48" s="301"/>
      <c r="AO48" s="91"/>
      <c r="AP48" s="91"/>
      <c r="AQ48" s="91"/>
      <c r="AR48" s="91"/>
      <c r="AS48" s="87"/>
      <c r="AT48" s="90"/>
      <c r="AU48" s="118"/>
      <c r="AV48" s="91"/>
      <c r="AW48" s="114"/>
      <c r="AX48" s="87"/>
      <c r="AY48" s="91"/>
      <c r="AZ48" s="91"/>
      <c r="BA48" s="91"/>
      <c r="BB48" s="91"/>
      <c r="BC48" s="91"/>
      <c r="BD48" s="91"/>
      <c r="BE48" s="91"/>
      <c r="BF48" s="11"/>
    </row>
    <row r="49" spans="2:58" ht="15.75">
      <c r="B49" s="150" t="str">
        <f>'МЕНЮ  12-18л. лето '!J186</f>
        <v>376/17</v>
      </c>
      <c r="C49" s="735" t="str">
        <f>'МЕНЮ  12-18л. лето '!C186</f>
        <v>чай с сахаром</v>
      </c>
      <c r="D49" s="159">
        <f>'МЕНЮ  12-18л. лето '!D186</f>
        <v>200</v>
      </c>
      <c r="E49" s="87"/>
      <c r="F49" s="86"/>
      <c r="G49" s="118"/>
      <c r="H49" s="249"/>
      <c r="I49" s="207"/>
      <c r="J49" s="209"/>
      <c r="K49" s="87"/>
      <c r="L49" s="86"/>
      <c r="M49" s="123"/>
      <c r="N49" s="91"/>
      <c r="O49" s="114"/>
      <c r="P49" s="164"/>
      <c r="Q49" s="663"/>
      <c r="R49" s="91"/>
      <c r="S49" s="114"/>
      <c r="T49" s="97"/>
      <c r="U49" s="97"/>
      <c r="V49" s="91"/>
      <c r="W49" s="91"/>
      <c r="X49" s="91"/>
      <c r="Y49" s="91"/>
      <c r="Z49" s="91"/>
      <c r="AA49" s="91"/>
      <c r="AB49" s="1459"/>
      <c r="AC49" s="663"/>
      <c r="AD49" s="114"/>
      <c r="AE49" s="91"/>
      <c r="AF49" s="114"/>
      <c r="AG49" s="663"/>
      <c r="AH49" s="91"/>
      <c r="AI49" s="663"/>
      <c r="AJ49" s="176"/>
      <c r="AK49" s="176"/>
      <c r="AL49" s="220"/>
      <c r="AM49" s="164"/>
      <c r="AN49" s="301"/>
      <c r="AO49" s="91"/>
      <c r="AP49" s="91"/>
      <c r="AQ49" s="91"/>
      <c r="AR49" s="91"/>
      <c r="AS49" s="87"/>
      <c r="AT49" s="86"/>
      <c r="AU49" s="118"/>
      <c r="AV49" s="91"/>
      <c r="AW49" s="114"/>
      <c r="AX49" s="91"/>
      <c r="AY49" s="91"/>
      <c r="AZ49" s="91"/>
      <c r="BA49" s="91"/>
      <c r="BB49" s="91"/>
      <c r="BC49" s="91"/>
      <c r="BD49" s="91"/>
      <c r="BE49" s="91"/>
      <c r="BF49" s="11"/>
    </row>
    <row r="50" spans="2:58" ht="13.5" customHeight="1">
      <c r="B50" s="150" t="str">
        <f>'МЕНЮ  12-18л. лето '!J187</f>
        <v>Пром.пр.</v>
      </c>
      <c r="C50" s="735" t="str">
        <f>'МЕНЮ  12-18л. лето '!C187</f>
        <v>Кондитерка (печенье)</v>
      </c>
      <c r="D50" s="159">
        <f>'МЕНЮ  12-18л. лето '!D187</f>
        <v>30</v>
      </c>
      <c r="E50" s="87"/>
      <c r="F50" s="86"/>
      <c r="G50" s="118"/>
      <c r="H50" s="87"/>
      <c r="I50" s="86"/>
      <c r="J50" s="123"/>
      <c r="K50" s="87"/>
      <c r="L50" s="86"/>
      <c r="M50" s="123"/>
      <c r="N50" s="91"/>
      <c r="O50" s="114"/>
      <c r="P50" s="672"/>
      <c r="Q50" s="663"/>
      <c r="R50" s="91"/>
      <c r="S50" s="91"/>
      <c r="T50" s="91"/>
      <c r="U50" s="147"/>
      <c r="V50" s="91"/>
      <c r="W50" s="91"/>
      <c r="X50" s="87"/>
      <c r="Y50" s="90"/>
      <c r="Z50" s="91"/>
      <c r="AA50" s="1444"/>
      <c r="AB50" s="114"/>
      <c r="AC50" s="662"/>
      <c r="AD50" s="91"/>
      <c r="AE50" s="663"/>
      <c r="AF50" s="114"/>
      <c r="AG50" s="91"/>
      <c r="AH50" s="91"/>
      <c r="AI50" s="663"/>
      <c r="AJ50" s="176"/>
      <c r="AK50" s="176"/>
      <c r="AL50" s="220"/>
      <c r="AM50" s="164"/>
      <c r="AN50" s="301"/>
      <c r="AO50" s="91"/>
      <c r="AP50" s="91"/>
      <c r="AQ50" s="91"/>
      <c r="AR50" s="91"/>
      <c r="AS50" s="87"/>
      <c r="AT50" s="86"/>
      <c r="AU50" s="118"/>
      <c r="AV50" s="91"/>
      <c r="AW50" s="114"/>
      <c r="AX50" s="91"/>
      <c r="AY50" s="91"/>
      <c r="AZ50" s="91"/>
      <c r="BA50" s="91"/>
      <c r="BB50" s="91"/>
      <c r="BC50" s="91"/>
      <c r="BD50" s="91"/>
      <c r="BE50" s="91"/>
      <c r="BF50" s="11"/>
    </row>
    <row r="51" spans="2:58" ht="12" customHeight="1">
      <c r="B51" s="150" t="str">
        <f>'МЕНЮ  12-18л. лето '!J188</f>
        <v>Пром.пр.</v>
      </c>
      <c r="C51" s="735" t="str">
        <f>'МЕНЮ  12-18л. лето '!C188</f>
        <v>Хлеб пшеничный</v>
      </c>
      <c r="D51" s="159">
        <f>'МЕНЮ  12-18л. лето '!D188</f>
        <v>50</v>
      </c>
      <c r="E51" s="87"/>
      <c r="F51" s="86"/>
      <c r="G51" s="118"/>
      <c r="H51" s="87"/>
      <c r="I51" s="86"/>
      <c r="J51" s="123"/>
      <c r="K51" s="87"/>
      <c r="L51" s="86"/>
      <c r="M51" s="123"/>
      <c r="N51" s="91"/>
      <c r="O51" s="114"/>
      <c r="P51" s="164"/>
      <c r="Q51" s="663"/>
      <c r="R51" s="91"/>
      <c r="S51" s="91"/>
      <c r="T51" s="91"/>
      <c r="U51" s="147"/>
      <c r="V51" s="91"/>
      <c r="W51" s="91"/>
      <c r="X51" s="87"/>
      <c r="Y51" s="86"/>
      <c r="Z51" s="91"/>
      <c r="AA51" s="91"/>
      <c r="AB51" s="114"/>
      <c r="AC51" s="1453"/>
      <c r="AD51" s="91"/>
      <c r="AE51" s="663"/>
      <c r="AF51" s="87"/>
      <c r="AG51" s="91"/>
      <c r="AH51" s="91"/>
      <c r="AI51" s="663"/>
      <c r="AJ51" s="91"/>
      <c r="AK51" s="176"/>
      <c r="AL51" s="220"/>
      <c r="AM51" s="164"/>
      <c r="AN51" s="301"/>
      <c r="AO51" s="91"/>
      <c r="AP51" s="91"/>
      <c r="AQ51" s="91"/>
      <c r="AR51" s="91"/>
      <c r="AS51" s="87"/>
      <c r="AT51" s="86"/>
      <c r="AU51" s="118"/>
      <c r="AV51" s="91"/>
      <c r="AW51" s="114"/>
      <c r="AX51" s="91"/>
      <c r="AY51" s="91"/>
      <c r="AZ51" s="91"/>
      <c r="BA51" s="91"/>
      <c r="BB51" s="91"/>
      <c r="BC51" s="91"/>
      <c r="BD51" s="91"/>
      <c r="BE51" s="91"/>
      <c r="BF51" s="11"/>
    </row>
    <row r="52" spans="2:58" ht="12.75" customHeight="1">
      <c r="B52" s="150" t="str">
        <f>'МЕНЮ  12-18л. лето '!J189</f>
        <v>Пром.пр.</v>
      </c>
      <c r="C52" s="735" t="str">
        <f>'МЕНЮ  12-18л. лето '!C189</f>
        <v>Хлеб ржаной</v>
      </c>
      <c r="D52" s="159">
        <f>'МЕНЮ  12-18л. лето '!D189</f>
        <v>30</v>
      </c>
      <c r="E52" s="102"/>
      <c r="F52" s="86"/>
      <c r="G52" s="118"/>
      <c r="H52" s="87"/>
      <c r="I52" s="86"/>
      <c r="J52" s="123"/>
      <c r="K52" s="87"/>
      <c r="L52" s="86"/>
      <c r="M52" s="127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9"/>
      <c r="Y52" s="91"/>
      <c r="Z52" s="91"/>
      <c r="AA52" s="91"/>
      <c r="AB52" s="91"/>
      <c r="AC52" s="663"/>
      <c r="AD52" s="87"/>
      <c r="AE52" s="91"/>
      <c r="AF52" s="102"/>
      <c r="AG52" s="91"/>
      <c r="AH52" s="91"/>
      <c r="AI52" s="663"/>
      <c r="AJ52" s="91"/>
      <c r="AK52" s="87"/>
      <c r="AL52" s="90"/>
      <c r="AM52" s="91"/>
      <c r="AN52" s="91"/>
      <c r="AO52" s="91"/>
      <c r="AP52" s="91"/>
      <c r="AQ52" s="91"/>
      <c r="AR52" s="91"/>
      <c r="AS52" s="87"/>
      <c r="AT52" s="86"/>
      <c r="AU52" s="118"/>
      <c r="AV52" s="91"/>
      <c r="AW52" s="114"/>
      <c r="AX52" s="87"/>
      <c r="AY52" s="91"/>
      <c r="AZ52" s="91"/>
      <c r="BA52" s="91"/>
      <c r="BB52" s="91"/>
      <c r="BC52" s="91"/>
      <c r="BD52" s="91"/>
      <c r="BE52" s="91"/>
      <c r="BF52" s="11"/>
    </row>
    <row r="53" spans="2:58">
      <c r="B53" s="150" t="str">
        <f>'МЕНЮ  12-18л. лето '!J190</f>
        <v>82 /21</v>
      </c>
      <c r="C53" s="735" t="str">
        <f>'МЕНЮ  12-18л. лето '!C190</f>
        <v>Фрукты свежие</v>
      </c>
      <c r="D53" s="159">
        <f>'МЕНЮ  12-18л. лето '!D190</f>
        <v>110</v>
      </c>
      <c r="E53" s="87"/>
      <c r="F53" s="86"/>
      <c r="G53" s="118"/>
      <c r="H53" s="87"/>
      <c r="I53" s="86"/>
      <c r="J53" s="230"/>
      <c r="K53" s="87"/>
      <c r="L53" s="90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87"/>
      <c r="AC53" s="1462"/>
      <c r="AD53" s="91"/>
      <c r="AE53" s="663"/>
      <c r="AF53" s="87"/>
      <c r="AG53" s="91"/>
      <c r="AH53" s="91"/>
      <c r="AI53" s="663"/>
      <c r="AJ53" s="91"/>
      <c r="AK53" s="87"/>
      <c r="AL53" s="86"/>
      <c r="AM53" s="91"/>
      <c r="AN53" s="91"/>
      <c r="AO53" s="91"/>
      <c r="AP53" s="91"/>
      <c r="AQ53" s="91"/>
      <c r="AR53" s="91"/>
      <c r="AS53" s="102"/>
      <c r="AT53" s="86"/>
      <c r="AU53" s="118"/>
      <c r="AV53" s="91"/>
      <c r="AW53" s="114"/>
      <c r="AX53" s="87"/>
      <c r="AY53" s="91"/>
      <c r="AZ53" s="91"/>
      <c r="BA53" s="91"/>
      <c r="BB53" s="91"/>
      <c r="BC53" s="91"/>
      <c r="BD53" s="91"/>
      <c r="BE53" s="91"/>
      <c r="BF53" s="11"/>
    </row>
    <row r="54" spans="2:58" ht="15.75" thickBot="1">
      <c r="B54" s="767" t="s">
        <v>425</v>
      </c>
      <c r="C54" s="768"/>
      <c r="D54" s="1324">
        <f>'МЕНЮ  12-18л. лето '!D191</f>
        <v>670</v>
      </c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663"/>
      <c r="AD54" s="91"/>
      <c r="AE54" s="663"/>
      <c r="AF54" s="87"/>
      <c r="AG54" s="91"/>
      <c r="AH54" s="91"/>
      <c r="AI54" s="663"/>
      <c r="AJ54" s="91"/>
      <c r="AK54" s="99"/>
      <c r="AL54" s="91"/>
      <c r="AM54" s="91"/>
      <c r="AN54" s="91"/>
      <c r="AO54" s="91"/>
      <c r="AP54" s="91"/>
      <c r="AQ54" s="91"/>
      <c r="AR54" s="91"/>
      <c r="AS54" s="87"/>
      <c r="AT54" s="86"/>
      <c r="AU54" s="118"/>
      <c r="AV54" s="91"/>
      <c r="AW54" s="114"/>
      <c r="AX54" s="87"/>
      <c r="AY54" s="91"/>
      <c r="AZ54" s="91"/>
      <c r="BA54" s="91"/>
      <c r="BB54" s="91"/>
      <c r="BC54" s="91"/>
      <c r="BD54" s="91"/>
      <c r="BE54" s="91"/>
      <c r="BF54" s="11"/>
    </row>
    <row r="55" spans="2:58" ht="12.75" customHeight="1">
      <c r="B55" s="684"/>
      <c r="C55" s="685" t="s">
        <v>152</v>
      </c>
      <c r="D55" s="686"/>
      <c r="E55" s="1473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1437"/>
      <c r="AC55" s="663"/>
      <c r="AD55" s="91"/>
      <c r="AE55" s="663"/>
      <c r="AF55" s="87"/>
      <c r="AG55" s="91"/>
      <c r="AH55" s="91"/>
      <c r="AI55" s="663"/>
      <c r="AJ55" s="91"/>
      <c r="AK55" s="99"/>
      <c r="AL55" s="91"/>
      <c r="AM55" s="91"/>
      <c r="AN55" s="91"/>
      <c r="AO55" s="91"/>
      <c r="AP55" s="91"/>
      <c r="AQ55" s="91"/>
      <c r="AR55" s="91"/>
      <c r="AS55" s="87"/>
      <c r="AT55" s="86"/>
      <c r="AU55" s="118"/>
      <c r="AV55" s="91"/>
      <c r="AW55" s="87"/>
      <c r="AX55" s="87"/>
      <c r="AY55" s="91"/>
      <c r="AZ55" s="91"/>
      <c r="BA55" s="91"/>
      <c r="BB55" s="91"/>
      <c r="BC55" s="91"/>
      <c r="BD55" s="91"/>
      <c r="BE55" s="91"/>
      <c r="BF55" s="11"/>
    </row>
    <row r="56" spans="2:58" ht="15.75" customHeight="1">
      <c r="B56" s="1251" t="str">
        <f>'МЕНЮ  12-18л. лето '!J195</f>
        <v>54-21з/22</v>
      </c>
      <c r="C56" s="157" t="str">
        <f>'МЕНЮ  12-18л. лето '!C195</f>
        <v>Перец болгарский в нарезке</v>
      </c>
      <c r="D56" s="1151">
        <f>'МЕНЮ  12-18л. лето '!D195</f>
        <v>60</v>
      </c>
      <c r="E56" s="91"/>
      <c r="F56" s="91"/>
      <c r="G56" s="493"/>
      <c r="H56" s="493"/>
      <c r="I56" s="493"/>
      <c r="J56" s="1440"/>
      <c r="K56" s="91"/>
      <c r="L56" s="493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9"/>
      <c r="Y56" s="91"/>
      <c r="Z56" s="91"/>
      <c r="AA56" s="91"/>
      <c r="AB56" s="509"/>
      <c r="AC56" s="663"/>
      <c r="AD56" s="91"/>
      <c r="AE56" s="663"/>
      <c r="AF56" s="91"/>
      <c r="AG56" s="663"/>
      <c r="AH56" s="91"/>
      <c r="AI56" s="663"/>
      <c r="AJ56" s="91"/>
      <c r="AK56" s="99"/>
      <c r="AL56" s="91"/>
      <c r="AM56" s="91"/>
      <c r="AN56" s="91"/>
      <c r="AO56" s="91"/>
      <c r="AP56" s="91"/>
      <c r="AQ56" s="91"/>
      <c r="AR56" s="91"/>
      <c r="AS56" s="102"/>
      <c r="AT56" s="86"/>
      <c r="AU56" s="118"/>
      <c r="AV56" s="91"/>
      <c r="AW56" s="87"/>
      <c r="AX56" s="91"/>
      <c r="AY56" s="91"/>
      <c r="AZ56" s="91"/>
      <c r="BA56" s="91"/>
      <c r="BB56" s="91"/>
      <c r="BC56" s="91"/>
      <c r="BD56" s="91"/>
      <c r="BE56" s="91"/>
      <c r="BF56" s="11"/>
    </row>
    <row r="57" spans="2:58" ht="11.25" customHeight="1">
      <c r="B57" s="1036" t="str">
        <f>'МЕНЮ  12-18л. лето '!J196</f>
        <v>ТТК/104/17</v>
      </c>
      <c r="C57" s="1327" t="str">
        <f>'МЕНЮ  12-18л. лето '!C196</f>
        <v xml:space="preserve">Суп картофельный с </v>
      </c>
      <c r="D57" s="1146">
        <f>'МЕНЮ  12-18л. лето '!D196</f>
        <v>250</v>
      </c>
      <c r="G57" s="2"/>
      <c r="H57" s="2"/>
      <c r="I57" s="1442"/>
      <c r="J57" s="91"/>
      <c r="K57" s="91"/>
      <c r="L57" s="91"/>
      <c r="M57" s="91"/>
      <c r="N57" s="91"/>
      <c r="O57" s="91"/>
      <c r="P57" s="91"/>
      <c r="Q57" s="91"/>
      <c r="R57" s="1438"/>
      <c r="S57" s="91"/>
      <c r="T57" s="493"/>
      <c r="U57" s="493"/>
      <c r="V57" s="91"/>
      <c r="W57" s="91"/>
      <c r="X57" s="91"/>
      <c r="Y57" s="91"/>
      <c r="Z57" s="91"/>
      <c r="AA57" s="91"/>
      <c r="AB57" s="97"/>
      <c r="AC57" s="663"/>
      <c r="AD57" s="91"/>
      <c r="AE57" s="663"/>
      <c r="AF57" s="91"/>
      <c r="AG57" s="663"/>
      <c r="AH57" s="86"/>
      <c r="AI57" s="663"/>
      <c r="AJ57" s="100"/>
      <c r="AK57" s="99"/>
      <c r="AL57" s="91"/>
      <c r="AM57" s="91"/>
      <c r="AN57" s="91"/>
      <c r="AO57" s="91"/>
      <c r="AP57" s="91"/>
      <c r="AQ57" s="91"/>
      <c r="AR57" s="91"/>
      <c r="AS57" s="87"/>
      <c r="AT57" s="86"/>
      <c r="AU57" s="118"/>
      <c r="AV57" s="91"/>
      <c r="AW57" s="87"/>
      <c r="AX57" s="91"/>
      <c r="AY57" s="91"/>
      <c r="AZ57" s="91"/>
      <c r="BA57" s="91"/>
      <c r="BB57" s="91"/>
      <c r="BC57" s="91"/>
      <c r="BD57" s="91"/>
      <c r="BE57" s="91"/>
      <c r="BF57" s="11"/>
    </row>
    <row r="58" spans="2:58" ht="15.75" customHeight="1">
      <c r="B58" s="1255"/>
      <c r="C58" s="637" t="str">
        <f>'МЕНЮ  12-18л. лето '!C197</f>
        <v>мясными фрикадельками</v>
      </c>
      <c r="D58" s="1147"/>
      <c r="E58" s="1530"/>
      <c r="F58" s="71"/>
      <c r="G58" s="119"/>
      <c r="I58" s="91"/>
      <c r="J58" s="91"/>
      <c r="K58" s="91"/>
      <c r="L58" s="91"/>
      <c r="M58" s="91"/>
      <c r="N58" s="91"/>
      <c r="O58" s="493"/>
      <c r="P58" s="91"/>
      <c r="Q58" s="91"/>
      <c r="R58" s="91"/>
      <c r="S58" s="91"/>
      <c r="T58" s="91"/>
      <c r="U58" s="89"/>
      <c r="V58" s="91"/>
      <c r="W58" s="91"/>
      <c r="X58" s="91"/>
      <c r="Y58" s="302"/>
      <c r="Z58" s="91"/>
      <c r="AA58" s="91"/>
      <c r="AB58" s="97"/>
      <c r="AC58" s="663"/>
      <c r="AD58" s="91"/>
      <c r="AE58" s="543"/>
      <c r="AF58" s="506"/>
      <c r="AG58" s="663"/>
      <c r="AH58" s="86"/>
      <c r="AI58" s="663"/>
      <c r="AJ58" s="91"/>
      <c r="AK58" s="207"/>
      <c r="AL58" s="302"/>
      <c r="AM58" s="207"/>
      <c r="AN58" s="302"/>
      <c r="AO58" s="91"/>
      <c r="AP58" s="89"/>
      <c r="AQ58" s="204"/>
      <c r="AR58" s="91"/>
      <c r="AS58" s="91"/>
      <c r="AT58" s="91"/>
      <c r="AU58" s="87"/>
      <c r="AV58" s="87"/>
      <c r="AW58" s="87"/>
      <c r="AX58" s="91"/>
      <c r="AY58" s="91"/>
      <c r="AZ58" s="91"/>
      <c r="BA58" s="91"/>
      <c r="BB58" s="91"/>
      <c r="BC58" s="91"/>
      <c r="BD58" s="91"/>
      <c r="BE58" s="91"/>
      <c r="BF58" s="11"/>
    </row>
    <row r="59" spans="2:58" ht="12" customHeight="1">
      <c r="B59" s="1253" t="str">
        <f>'МЕНЮ  12-18л. лето '!J198</f>
        <v>235/17</v>
      </c>
      <c r="C59" s="1326" t="str">
        <f>'МЕНЮ  12-18л. лето '!C198</f>
        <v>Шницель рыбный (минтай)</v>
      </c>
      <c r="D59" s="1148">
        <f>'МЕНЮ  12-18л. лето '!D198</f>
        <v>120</v>
      </c>
      <c r="G59" s="2"/>
      <c r="H59" s="71"/>
      <c r="I59" s="91"/>
      <c r="J59" s="91"/>
      <c r="K59" s="91"/>
      <c r="L59" s="91"/>
      <c r="M59" s="91"/>
      <c r="N59" s="91"/>
      <c r="O59" s="91"/>
      <c r="P59" s="91"/>
      <c r="Q59" s="791"/>
      <c r="R59" s="91"/>
      <c r="S59" s="91"/>
      <c r="T59" s="83"/>
      <c r="U59" s="1438"/>
      <c r="V59" s="1440"/>
      <c r="W59" s="91"/>
      <c r="X59" s="91"/>
      <c r="Y59" s="91"/>
      <c r="Z59" s="91"/>
      <c r="AA59" s="91"/>
      <c r="AB59" s="97"/>
      <c r="AC59" s="663"/>
      <c r="AD59" s="114"/>
      <c r="AE59" s="91"/>
      <c r="AF59" s="114"/>
      <c r="AG59" s="663"/>
      <c r="AH59" s="89"/>
      <c r="AI59" s="663"/>
      <c r="AJ59" s="87"/>
      <c r="AK59" s="90"/>
      <c r="AL59" s="118"/>
      <c r="AM59" s="1448"/>
      <c r="AN59" s="301"/>
      <c r="AO59" s="91"/>
      <c r="AP59" s="91"/>
      <c r="AQ59" s="91"/>
      <c r="AR59" s="91"/>
      <c r="AS59" s="91"/>
      <c r="AT59" s="91"/>
      <c r="AU59" s="91"/>
      <c r="AV59" s="91"/>
      <c r="AW59" s="91"/>
      <c r="AX59" s="91"/>
      <c r="AY59" s="91"/>
      <c r="AZ59" s="91"/>
      <c r="BA59" s="91"/>
      <c r="BB59" s="91"/>
      <c r="BC59" s="91"/>
      <c r="BD59" s="91"/>
      <c r="BE59" s="91"/>
    </row>
    <row r="60" spans="2:58" ht="15" customHeight="1">
      <c r="B60" s="1129" t="str">
        <f>'МЕНЮ  12-18л. лето '!J199</f>
        <v>312/17</v>
      </c>
      <c r="C60" s="1164" t="str">
        <f>'МЕНЮ  12-18л. лето '!C199</f>
        <v xml:space="preserve">Пюре картофельное  </v>
      </c>
      <c r="D60" s="1149">
        <f>'МЕНЮ  12-18л. лето '!D199</f>
        <v>180</v>
      </c>
      <c r="F60" s="91"/>
      <c r="G60" s="1530"/>
      <c r="H60" s="172"/>
      <c r="I60" s="97"/>
      <c r="J60" s="97"/>
      <c r="K60" s="1474"/>
      <c r="L60" s="91"/>
      <c r="M60" s="91"/>
      <c r="N60" s="91"/>
      <c r="O60" s="204"/>
      <c r="P60" s="91"/>
      <c r="Q60" s="91"/>
      <c r="R60" s="91"/>
      <c r="S60" s="100"/>
      <c r="T60" s="91"/>
      <c r="U60" s="91"/>
      <c r="V60" s="91"/>
      <c r="W60" s="91"/>
      <c r="X60" s="91"/>
      <c r="Y60" s="91"/>
      <c r="Z60" s="91"/>
      <c r="AA60" s="91"/>
      <c r="AB60" s="97"/>
      <c r="AC60" s="91"/>
      <c r="AD60" s="114"/>
      <c r="AE60" s="91"/>
      <c r="AF60" s="114"/>
      <c r="AG60" s="663"/>
      <c r="AH60" s="89"/>
      <c r="AI60" s="663"/>
      <c r="AJ60" s="87"/>
      <c r="AK60" s="86"/>
      <c r="AL60" s="123"/>
      <c r="AM60" s="164"/>
      <c r="AN60" s="301"/>
      <c r="AO60" s="91"/>
      <c r="AP60" s="91"/>
      <c r="AQ60" s="91"/>
      <c r="AR60" s="91"/>
      <c r="AS60" s="91"/>
      <c r="AT60" s="91"/>
      <c r="AU60" s="91"/>
      <c r="AV60" s="91"/>
      <c r="AW60" s="91"/>
      <c r="AX60" s="91"/>
      <c r="AY60" s="91"/>
      <c r="AZ60" s="91"/>
      <c r="BA60" s="91"/>
      <c r="BB60" s="91"/>
      <c r="BC60" s="91"/>
      <c r="BD60" s="91"/>
      <c r="BE60" s="91"/>
    </row>
    <row r="61" spans="2:58" ht="14.25" customHeight="1">
      <c r="B61" s="1129" t="str">
        <f>'МЕНЮ  12-18л. лето '!J200</f>
        <v>495/21</v>
      </c>
      <c r="C61" s="1164" t="str">
        <f>'МЕНЮ  12-18л. лето '!C200</f>
        <v>Компот из  сухофруктов</v>
      </c>
      <c r="D61" s="1149">
        <f>'МЕНЮ  12-18л. лето '!D200</f>
        <v>200</v>
      </c>
      <c r="E61" s="249"/>
      <c r="I61" s="207"/>
      <c r="J61" s="209"/>
      <c r="K61" s="249"/>
      <c r="L61" s="207"/>
      <c r="M61" s="209"/>
      <c r="N61" s="91"/>
      <c r="O61" s="1435"/>
      <c r="P61" s="91"/>
      <c r="Q61" s="791"/>
      <c r="R61" s="91"/>
      <c r="S61" s="91"/>
      <c r="T61" s="83"/>
      <c r="U61" s="91"/>
      <c r="V61" s="91"/>
      <c r="W61" s="91"/>
      <c r="X61" s="91"/>
      <c r="Y61" s="118"/>
      <c r="Z61" s="91"/>
      <c r="AA61" s="91"/>
      <c r="AB61" s="1445"/>
      <c r="AC61" s="91"/>
      <c r="AD61" s="114"/>
      <c r="AE61" s="663"/>
      <c r="AF61" s="114"/>
      <c r="AG61" s="663"/>
      <c r="AH61" s="89"/>
      <c r="AI61" s="663"/>
      <c r="AJ61" s="87"/>
      <c r="AK61" s="86"/>
      <c r="AL61" s="123"/>
      <c r="AM61" s="164"/>
      <c r="AN61" s="301"/>
      <c r="AO61" s="91"/>
      <c r="AP61" s="91"/>
      <c r="AQ61" s="91"/>
      <c r="AR61" s="91"/>
      <c r="AS61" s="91"/>
      <c r="AT61" s="91"/>
      <c r="AU61" s="91"/>
      <c r="AV61" s="91"/>
      <c r="AW61" s="91"/>
      <c r="AX61" s="91"/>
      <c r="AY61" s="91"/>
      <c r="AZ61" s="91"/>
      <c r="BA61" s="91"/>
      <c r="BB61" s="91"/>
      <c r="BC61" s="91"/>
      <c r="BD61" s="91"/>
      <c r="BE61" s="91"/>
    </row>
    <row r="62" spans="2:58" ht="12" customHeight="1">
      <c r="B62" s="1129" t="str">
        <f>'МЕНЮ  12-18л. лето '!J201</f>
        <v>Пром.пр.</v>
      </c>
      <c r="C62" s="1164" t="str">
        <f>'МЕНЮ  12-18л. лето '!C201</f>
        <v>Хлеб пшеничный</v>
      </c>
      <c r="D62" s="1149">
        <f>'МЕНЮ  12-18л. лето '!D201</f>
        <v>60</v>
      </c>
      <c r="E62" s="89"/>
      <c r="I62" s="90"/>
      <c r="J62" s="118"/>
      <c r="K62" s="89"/>
      <c r="L62" s="90"/>
      <c r="M62" s="118"/>
      <c r="N62" s="91"/>
      <c r="O62" s="1438"/>
      <c r="P62" s="91"/>
      <c r="Q62" s="91"/>
      <c r="R62" s="87"/>
      <c r="S62" s="1444"/>
      <c r="T62" s="1444"/>
      <c r="U62" s="1439"/>
      <c r="V62" s="91"/>
      <c r="W62" s="91"/>
      <c r="X62" s="91"/>
      <c r="Y62" s="91"/>
      <c r="Z62" s="91"/>
      <c r="AA62" s="91"/>
      <c r="AB62" s="1445"/>
      <c r="AC62" s="91"/>
      <c r="AD62" s="114"/>
      <c r="AE62" s="91"/>
      <c r="AF62" s="114"/>
      <c r="AG62" s="663"/>
      <c r="AH62" s="87"/>
      <c r="AI62" s="663"/>
      <c r="AJ62" s="87"/>
      <c r="AK62" s="86"/>
      <c r="AL62" s="123"/>
      <c r="AM62" s="164"/>
      <c r="AN62" s="301"/>
      <c r="AO62" s="91"/>
      <c r="AP62" s="91"/>
      <c r="AQ62" s="91"/>
      <c r="AR62" s="91"/>
      <c r="AS62" s="91"/>
      <c r="AT62" s="91"/>
      <c r="AU62" s="91"/>
      <c r="AV62" s="91"/>
      <c r="AW62" s="91"/>
      <c r="AX62" s="91"/>
      <c r="AY62" s="91"/>
      <c r="AZ62" s="91"/>
      <c r="BA62" s="91"/>
      <c r="BB62" s="91"/>
      <c r="BC62" s="91"/>
      <c r="BD62" s="91"/>
      <c r="BE62" s="91"/>
    </row>
    <row r="63" spans="2:58">
      <c r="B63" s="1129" t="str">
        <f>'МЕНЮ  12-18л. лето '!J202</f>
        <v>Пром.пр.</v>
      </c>
      <c r="C63" s="1164" t="str">
        <f>'МЕНЮ  12-18л. лето '!C202</f>
        <v>Хлеб ржаной</v>
      </c>
      <c r="D63" s="1149">
        <f>'МЕНЮ  12-18л. лето '!D202</f>
        <v>50</v>
      </c>
      <c r="E63" s="87"/>
      <c r="I63" s="86"/>
      <c r="J63" s="129"/>
      <c r="K63" s="298"/>
      <c r="L63" s="91"/>
      <c r="M63" s="91"/>
      <c r="N63" s="91"/>
      <c r="O63" s="1444"/>
      <c r="P63" s="1444"/>
      <c r="Q63" s="1439"/>
      <c r="R63" s="91"/>
      <c r="S63" s="114"/>
      <c r="T63" s="106"/>
      <c r="U63" s="91"/>
      <c r="V63" s="91"/>
      <c r="W63" s="1444"/>
      <c r="X63" s="1444"/>
      <c r="Y63" s="1439"/>
      <c r="Z63" s="91"/>
      <c r="AA63" s="91"/>
      <c r="AB63" s="97"/>
      <c r="AC63" s="91"/>
      <c r="AD63" s="114"/>
      <c r="AE63" s="663"/>
      <c r="AF63" s="114"/>
      <c r="AG63" s="91"/>
      <c r="AH63" s="87"/>
      <c r="AI63" s="663"/>
      <c r="AJ63" s="92"/>
      <c r="AK63" s="86"/>
      <c r="AL63" s="123"/>
      <c r="AM63" s="164"/>
      <c r="AN63" s="301"/>
      <c r="AO63" s="91"/>
      <c r="AP63" s="91"/>
      <c r="AQ63" s="91"/>
      <c r="AR63" s="91"/>
      <c r="AS63" s="91"/>
      <c r="AT63" s="91"/>
      <c r="AU63" s="91"/>
      <c r="AV63" s="91"/>
      <c r="AW63" s="91"/>
      <c r="AX63" s="91"/>
      <c r="AY63" s="91"/>
      <c r="AZ63" s="91"/>
      <c r="BA63" s="91"/>
      <c r="BB63" s="91"/>
      <c r="BC63" s="91"/>
      <c r="BD63" s="91"/>
      <c r="BE63" s="91"/>
    </row>
    <row r="64" spans="2:58" ht="15.75" thickBot="1">
      <c r="B64" s="757" t="s">
        <v>426</v>
      </c>
      <c r="C64" s="411"/>
      <c r="D64" s="1150">
        <f>'МЕНЮ  12-18л. лето '!D203</f>
        <v>920</v>
      </c>
      <c r="E64" s="87"/>
      <c r="I64" s="86"/>
      <c r="J64" s="129"/>
      <c r="K64" s="249"/>
      <c r="L64" s="207"/>
      <c r="M64" s="302"/>
      <c r="N64" s="91"/>
      <c r="O64" s="114"/>
      <c r="P64" s="164"/>
      <c r="Q64" s="663"/>
      <c r="R64" s="91"/>
      <c r="S64" s="87"/>
      <c r="T64" s="1448"/>
      <c r="U64" s="666"/>
      <c r="V64" s="91"/>
      <c r="W64" s="87"/>
      <c r="X64" s="91"/>
      <c r="Y64" s="663"/>
      <c r="Z64" s="91"/>
      <c r="AA64" s="91"/>
      <c r="AB64" s="1445"/>
      <c r="AC64" s="91"/>
      <c r="AD64" s="87"/>
      <c r="AE64" s="91"/>
      <c r="AF64" s="114"/>
      <c r="AG64" s="91"/>
      <c r="AH64" s="87"/>
      <c r="AI64" s="1470"/>
      <c r="AJ64" s="92"/>
      <c r="AK64" s="90"/>
      <c r="AL64" s="123"/>
      <c r="AM64" s="164"/>
      <c r="AN64" s="301"/>
      <c r="AO64" s="91"/>
      <c r="AP64" s="91"/>
      <c r="AQ64" s="91"/>
      <c r="AR64" s="90"/>
      <c r="AS64" s="91"/>
      <c r="AT64" s="91"/>
      <c r="AU64" s="91"/>
      <c r="AV64" s="91"/>
      <c r="AW64" s="91"/>
      <c r="AX64" s="91"/>
      <c r="AY64" s="91"/>
      <c r="AZ64" s="91"/>
      <c r="BA64" s="91"/>
      <c r="BB64" s="91"/>
      <c r="BC64" s="91"/>
      <c r="BD64" s="91"/>
      <c r="BE64" s="91"/>
    </row>
    <row r="65" spans="2:57" ht="11.25" customHeight="1">
      <c r="E65" s="89"/>
      <c r="I65" s="86"/>
      <c r="J65" s="129"/>
      <c r="K65" s="89"/>
      <c r="L65" s="90"/>
      <c r="M65" s="118"/>
      <c r="N65" s="91"/>
      <c r="O65" s="114"/>
      <c r="P65" s="164"/>
      <c r="Q65" s="1450"/>
      <c r="R65" s="91"/>
      <c r="S65" s="87"/>
      <c r="T65" s="164"/>
      <c r="U65" s="663"/>
      <c r="V65" s="91"/>
      <c r="W65" s="91"/>
      <c r="X65" s="91"/>
      <c r="Y65" s="91"/>
      <c r="Z65" s="91"/>
      <c r="AA65" s="91"/>
      <c r="AB65" s="1445"/>
      <c r="AC65" s="91"/>
      <c r="AD65" s="114"/>
      <c r="AE65" s="91"/>
      <c r="AF65" s="114"/>
      <c r="AG65" s="91"/>
      <c r="AH65" s="87"/>
      <c r="AI65" s="663"/>
      <c r="AJ65" s="92"/>
      <c r="AK65" s="90"/>
      <c r="AL65" s="123"/>
      <c r="AM65" s="164"/>
      <c r="AN65" s="301"/>
      <c r="AO65" s="91"/>
      <c r="AP65" s="91"/>
      <c r="AQ65" s="91"/>
      <c r="AR65" s="86"/>
      <c r="AS65" s="91"/>
      <c r="AT65" s="91"/>
      <c r="AU65" s="91"/>
      <c r="AV65" s="91"/>
      <c r="AW65" s="91"/>
      <c r="AX65" s="91"/>
      <c r="AY65" s="91"/>
      <c r="AZ65" s="91"/>
      <c r="BA65" s="91"/>
      <c r="BB65" s="91"/>
      <c r="BC65" s="91"/>
      <c r="BD65" s="91"/>
      <c r="BE65" s="91"/>
    </row>
    <row r="66" spans="2:57">
      <c r="B66" s="802" t="s">
        <v>552</v>
      </c>
      <c r="G66" s="2"/>
      <c r="H66" s="2"/>
      <c r="I66" s="91"/>
      <c r="J66" s="91"/>
      <c r="K66" s="1444"/>
      <c r="L66" s="91"/>
      <c r="M66" s="91"/>
      <c r="N66" s="91"/>
      <c r="O66" s="114"/>
      <c r="P66" s="1448"/>
      <c r="Q66" s="666"/>
      <c r="R66" s="91"/>
      <c r="S66" s="1475"/>
      <c r="T66" s="673"/>
      <c r="U66" s="324"/>
      <c r="V66" s="91"/>
      <c r="W66" s="106"/>
      <c r="X66" s="1444"/>
      <c r="Y66" s="1439"/>
      <c r="Z66" s="91"/>
      <c r="AA66" s="91"/>
      <c r="AB66" s="1445"/>
      <c r="AC66" s="1466"/>
      <c r="AD66" s="114"/>
      <c r="AE66" s="91"/>
      <c r="AF66" s="114"/>
      <c r="AG66" s="91"/>
      <c r="AH66" s="87"/>
      <c r="AI66" s="663"/>
      <c r="AJ66" s="87"/>
      <c r="AK66" s="106"/>
      <c r="AL66" s="1454"/>
      <c r="AM66" s="164"/>
      <c r="AN66" s="301"/>
      <c r="AO66" s="91"/>
      <c r="AP66" s="91"/>
      <c r="AQ66" s="91"/>
      <c r="AR66" s="90"/>
      <c r="AS66" s="91"/>
      <c r="AT66" s="91"/>
      <c r="AU66" s="91"/>
      <c r="AV66" s="91"/>
      <c r="AW66" s="91"/>
      <c r="AX66" s="91"/>
      <c r="AY66" s="91"/>
      <c r="AZ66" s="91"/>
      <c r="BA66" s="91"/>
      <c r="BB66" s="91"/>
      <c r="BC66" s="91"/>
      <c r="BD66" s="91"/>
      <c r="BE66" s="91"/>
    </row>
    <row r="67" spans="2:57" ht="16.5" thickBot="1">
      <c r="B67" s="361" t="s">
        <v>592</v>
      </c>
      <c r="C67" s="361"/>
      <c r="E67" s="1530" t="s">
        <v>553</v>
      </c>
      <c r="F67" s="71"/>
      <c r="G67" s="119" t="s">
        <v>542</v>
      </c>
      <c r="I67" s="91"/>
      <c r="J67" s="91"/>
      <c r="K67" s="249"/>
      <c r="L67" s="207"/>
      <c r="M67" s="209"/>
      <c r="N67" s="91"/>
      <c r="O67" s="87"/>
      <c r="P67" s="164"/>
      <c r="Q67" s="666"/>
      <c r="R67" s="91"/>
      <c r="S67" s="91"/>
      <c r="T67" s="91"/>
      <c r="U67" s="91"/>
      <c r="V67" s="91"/>
      <c r="W67" s="114"/>
      <c r="X67" s="1447"/>
      <c r="Y67" s="663"/>
      <c r="Z67" s="91"/>
      <c r="AA67" s="91"/>
      <c r="AB67" s="1445"/>
      <c r="AC67" s="91"/>
      <c r="AD67" s="206"/>
      <c r="AE67" s="663"/>
      <c r="AF67" s="114"/>
      <c r="AG67" s="663"/>
      <c r="AH67" s="87"/>
      <c r="AI67" s="663"/>
      <c r="AJ67" s="102"/>
      <c r="AK67" s="176"/>
      <c r="AL67" s="220"/>
      <c r="AM67" s="1448"/>
      <c r="AN67" s="301"/>
      <c r="AO67" s="91"/>
      <c r="AP67" s="91"/>
      <c r="AQ67" s="91"/>
      <c r="AR67" s="86"/>
      <c r="AS67" s="91"/>
      <c r="AT67" s="91"/>
      <c r="AU67" s="91"/>
      <c r="AV67" s="91"/>
      <c r="AW67" s="91"/>
      <c r="AX67" s="91"/>
      <c r="AY67" s="91"/>
      <c r="AZ67" s="91"/>
      <c r="BA67" s="91"/>
      <c r="BB67" s="91"/>
      <c r="BC67" s="91"/>
      <c r="BD67" s="91"/>
      <c r="BE67" s="91"/>
    </row>
    <row r="68" spans="2:57" ht="12.75" customHeight="1">
      <c r="B68" s="113" t="s">
        <v>1</v>
      </c>
      <c r="C68" s="179" t="s">
        <v>2</v>
      </c>
      <c r="D68" s="1238" t="s">
        <v>3</v>
      </c>
      <c r="E68" s="87"/>
      <c r="F68" s="113" t="s">
        <v>1</v>
      </c>
      <c r="G68" s="179" t="s">
        <v>2</v>
      </c>
      <c r="H68" s="1238" t="s">
        <v>3</v>
      </c>
      <c r="I68" s="98"/>
      <c r="J68" s="127"/>
      <c r="K68" s="89"/>
      <c r="L68" s="90"/>
      <c r="M68" s="118"/>
      <c r="N68" s="91"/>
      <c r="O68" s="114"/>
      <c r="P68" s="164"/>
      <c r="Q68" s="663"/>
      <c r="R68" s="91"/>
      <c r="S68" s="91"/>
      <c r="T68" s="164"/>
      <c r="U68" s="91"/>
      <c r="V68" s="91"/>
      <c r="W68" s="87"/>
      <c r="X68" s="106"/>
      <c r="Y68" s="89"/>
      <c r="Z68" s="91"/>
      <c r="AA68" s="91"/>
      <c r="AB68" s="1445"/>
      <c r="AC68" s="91"/>
      <c r="AD68" s="114"/>
      <c r="AE68" s="91"/>
      <c r="AF68" s="114"/>
      <c r="AG68" s="663"/>
      <c r="AH68" s="87"/>
      <c r="AI68" s="91"/>
      <c r="AJ68" s="87"/>
      <c r="AK68" s="176"/>
      <c r="AL68" s="220"/>
      <c r="AM68" s="164"/>
      <c r="AN68" s="301"/>
      <c r="AO68" s="91"/>
      <c r="AP68" s="91"/>
      <c r="AQ68" s="91"/>
      <c r="AR68" s="91"/>
      <c r="AS68" s="91"/>
      <c r="AT68" s="91"/>
      <c r="AU68" s="91"/>
      <c r="AV68" s="91"/>
      <c r="AW68" s="91"/>
      <c r="AX68" s="91"/>
      <c r="AY68" s="91"/>
      <c r="AZ68" s="91"/>
      <c r="BA68" s="91"/>
      <c r="BB68" s="91"/>
      <c r="BC68" s="91"/>
      <c r="BD68" s="91"/>
      <c r="BE68" s="91"/>
    </row>
    <row r="69" spans="2:57" ht="11.25" customHeight="1" thickBot="1">
      <c r="B69" s="151" t="s">
        <v>4</v>
      </c>
      <c r="C69" s="690"/>
      <c r="D69" s="1239" t="s">
        <v>70</v>
      </c>
      <c r="E69" s="87"/>
      <c r="F69" s="151" t="s">
        <v>4</v>
      </c>
      <c r="G69" s="690"/>
      <c r="H69" s="1239" t="s">
        <v>70</v>
      </c>
      <c r="I69" s="98"/>
      <c r="J69" s="127"/>
      <c r="K69" s="89"/>
      <c r="L69" s="90"/>
      <c r="M69" s="118"/>
      <c r="N69" s="91"/>
      <c r="O69" s="114"/>
      <c r="P69" s="164"/>
      <c r="Q69" s="663"/>
      <c r="R69" s="91"/>
      <c r="S69" s="97"/>
      <c r="T69" s="1448"/>
      <c r="U69" s="663"/>
      <c r="V69" s="91"/>
      <c r="W69" s="102"/>
      <c r="X69" s="106"/>
      <c r="Y69" s="663"/>
      <c r="Z69" s="91"/>
      <c r="AA69" s="91"/>
      <c r="AB69" s="1445"/>
      <c r="AC69" s="662"/>
      <c r="AD69" s="639"/>
      <c r="AE69" s="663"/>
      <c r="AF69" s="114"/>
      <c r="AG69" s="663"/>
      <c r="AH69" s="87"/>
      <c r="AI69" s="91"/>
      <c r="AJ69" s="176"/>
      <c r="AK69" s="176"/>
      <c r="AL69" s="220"/>
      <c r="AM69" s="164"/>
      <c r="AN69" s="301"/>
      <c r="AO69" s="91"/>
      <c r="AP69" s="91"/>
      <c r="AQ69" s="91"/>
      <c r="AR69" s="91"/>
      <c r="AS69" s="91"/>
      <c r="AT69" s="91"/>
      <c r="AU69" s="91"/>
      <c r="AV69" s="91"/>
      <c r="AW69" s="91"/>
      <c r="AX69" s="91"/>
      <c r="AY69" s="91"/>
      <c r="AZ69" s="91"/>
      <c r="BA69" s="91"/>
      <c r="BB69" s="91"/>
      <c r="BC69" s="91"/>
      <c r="BD69" s="91"/>
      <c r="BE69" s="91"/>
    </row>
    <row r="70" spans="2:57" ht="15.75" customHeight="1" thickBot="1">
      <c r="B70" s="772" t="s">
        <v>275</v>
      </c>
      <c r="C70" s="325"/>
      <c r="D70" s="773"/>
      <c r="E70" s="89"/>
      <c r="F70" s="250" t="s">
        <v>278</v>
      </c>
      <c r="G70" s="700"/>
      <c r="H70" s="702"/>
      <c r="I70" s="98"/>
      <c r="J70" s="127"/>
      <c r="K70" s="89"/>
      <c r="L70" s="90"/>
      <c r="M70" s="118"/>
      <c r="N70" s="91"/>
      <c r="O70" s="114"/>
      <c r="P70" s="164"/>
      <c r="Q70" s="663"/>
      <c r="R70" s="91"/>
      <c r="S70" s="1445"/>
      <c r="T70" s="164"/>
      <c r="U70" s="665"/>
      <c r="V70" s="91"/>
      <c r="W70" s="89"/>
      <c r="X70" s="106"/>
      <c r="Y70" s="91"/>
      <c r="Z70" s="91"/>
      <c r="AA70" s="91"/>
      <c r="AB70" s="1445"/>
      <c r="AC70" s="1452"/>
      <c r="AD70" s="114"/>
      <c r="AE70" s="91"/>
      <c r="AF70" s="114"/>
      <c r="AG70" s="91"/>
      <c r="AH70" s="116"/>
      <c r="AI70" s="663"/>
      <c r="AJ70" s="176"/>
      <c r="AK70" s="176"/>
      <c r="AL70" s="220"/>
      <c r="AM70" s="164"/>
      <c r="AN70" s="301"/>
      <c r="AO70" s="91"/>
      <c r="AP70" s="91"/>
      <c r="AQ70" s="91"/>
      <c r="AR70" s="91"/>
      <c r="AS70" s="91"/>
      <c r="AT70" s="91"/>
      <c r="AU70" s="91"/>
      <c r="AV70" s="91"/>
      <c r="AW70" s="91"/>
      <c r="AX70" s="91"/>
      <c r="AY70" s="91"/>
      <c r="AZ70" s="91"/>
      <c r="BA70" s="91"/>
      <c r="BB70" s="91"/>
      <c r="BC70" s="91"/>
      <c r="BD70" s="91"/>
      <c r="BE70" s="91"/>
    </row>
    <row r="71" spans="2:57" ht="12.75" customHeight="1">
      <c r="B71" s="1129" t="str">
        <f>'МЕНЮ  12-18л. лето '!J239</f>
        <v>291/17</v>
      </c>
      <c r="C71" s="1164" t="str">
        <f>'МЕНЮ  12-18л. лето '!C239</f>
        <v>Плов из птицы</v>
      </c>
      <c r="D71" s="1149">
        <f>'МЕНЮ  12-18л. лето '!D239</f>
        <v>200</v>
      </c>
      <c r="E71" s="89"/>
      <c r="F71" s="684"/>
      <c r="G71" s="685" t="s">
        <v>172</v>
      </c>
      <c r="H71" s="686"/>
      <c r="I71" s="98"/>
      <c r="J71" s="127"/>
      <c r="K71" s="1440"/>
      <c r="L71" s="91"/>
      <c r="M71" s="91"/>
      <c r="N71" s="91"/>
      <c r="O71" s="87"/>
      <c r="P71" s="558"/>
      <c r="Q71" s="663"/>
      <c r="R71" s="91"/>
      <c r="S71" s="1445"/>
      <c r="T71" s="164"/>
      <c r="U71" s="1446"/>
      <c r="V71" s="91"/>
      <c r="W71" s="87"/>
      <c r="X71" s="106"/>
      <c r="Y71" s="91"/>
      <c r="Z71" s="91"/>
      <c r="AA71" s="91"/>
      <c r="AB71" s="1445"/>
      <c r="AC71" s="662"/>
      <c r="AD71" s="114"/>
      <c r="AE71" s="663"/>
      <c r="AF71" s="114"/>
      <c r="AG71" s="663"/>
      <c r="AH71" s="91"/>
      <c r="AI71" s="663"/>
      <c r="AJ71" s="176"/>
      <c r="AK71" s="176"/>
      <c r="AL71" s="220"/>
      <c r="AM71" s="164"/>
      <c r="AN71" s="301"/>
      <c r="AO71" s="91"/>
      <c r="AP71" s="91"/>
      <c r="AQ71" s="91"/>
      <c r="AR71" s="91"/>
      <c r="AS71" s="91"/>
      <c r="AT71" s="91"/>
      <c r="AU71" s="91"/>
      <c r="AV71" s="91"/>
      <c r="AW71" s="91"/>
      <c r="AX71" s="91"/>
      <c r="AY71" s="91"/>
      <c r="AZ71" s="91"/>
      <c r="BA71" s="91"/>
      <c r="BB71" s="91"/>
      <c r="BC71" s="91"/>
      <c r="BD71" s="91"/>
      <c r="BE71" s="91"/>
    </row>
    <row r="72" spans="2:57" ht="12" customHeight="1">
      <c r="B72" s="1129" t="str">
        <f>'МЕНЮ  12-18л. лето '!J240</f>
        <v>54-46гн/22</v>
      </c>
      <c r="C72" s="1164" t="str">
        <f>'МЕНЮ  12-18л. лето '!C240</f>
        <v>чай с яблоком и сахаром</v>
      </c>
      <c r="D72" s="1149">
        <f>'МЕНЮ  12-18л. лето '!D240</f>
        <v>200</v>
      </c>
      <c r="E72" s="87"/>
      <c r="F72" s="150" t="str">
        <f>'МЕНЮ  12-18л. лето '!J267</f>
        <v>223/17</v>
      </c>
      <c r="G72" s="775" t="str">
        <f>'МЕНЮ  12-18л. лето '!C267</f>
        <v>Запеканка из творога с</v>
      </c>
      <c r="H72" s="782" t="str">
        <f>'МЕНЮ  12-18л. лето '!D267</f>
        <v>195/ 10</v>
      </c>
      <c r="I72" s="98"/>
      <c r="J72" s="127"/>
      <c r="K72" s="87"/>
      <c r="L72" s="90"/>
      <c r="M72" s="118"/>
      <c r="N72" s="91"/>
      <c r="O72" s="114"/>
      <c r="P72" s="164"/>
      <c r="Q72" s="666"/>
      <c r="R72" s="91"/>
      <c r="S72" s="97"/>
      <c r="T72" s="164"/>
      <c r="U72" s="665"/>
      <c r="V72" s="91"/>
      <c r="W72" s="87"/>
      <c r="X72" s="106"/>
      <c r="Y72" s="91"/>
      <c r="Z72" s="91"/>
      <c r="AA72" s="91"/>
      <c r="AB72" s="1445"/>
      <c r="AC72" s="662"/>
      <c r="AD72" s="114"/>
      <c r="AE72" s="663"/>
      <c r="AF72" s="114"/>
      <c r="AG72" s="91"/>
      <c r="AH72" s="91"/>
      <c r="AI72" s="663"/>
      <c r="AJ72" s="176"/>
      <c r="AK72" s="176"/>
      <c r="AL72" s="220"/>
      <c r="AM72" s="164"/>
      <c r="AN72" s="301"/>
      <c r="AO72" s="91"/>
      <c r="AP72" s="91"/>
      <c r="AQ72" s="91"/>
      <c r="AR72" s="91"/>
      <c r="AS72" s="91"/>
      <c r="AT72" s="91"/>
      <c r="AU72" s="91"/>
      <c r="AV72" s="91"/>
      <c r="AW72" s="91"/>
      <c r="AX72" s="91"/>
      <c r="AY72" s="91"/>
      <c r="AZ72" s="91"/>
      <c r="BA72" s="91"/>
      <c r="BB72" s="91"/>
      <c r="BC72" s="91"/>
      <c r="BD72" s="91"/>
      <c r="BE72" s="91"/>
    </row>
    <row r="73" spans="2:57" ht="14.25" customHeight="1">
      <c r="B73" s="1129" t="str">
        <f>'МЕНЮ  12-18л. лето '!J241</f>
        <v>Пром.пр.</v>
      </c>
      <c r="C73" s="1164" t="str">
        <f>'МЕНЮ  12-18л. лето '!C241</f>
        <v>Кондитерка (печенье)</v>
      </c>
      <c r="D73" s="1149">
        <f>'МЕНЮ  12-18л. лето '!D241</f>
        <v>30</v>
      </c>
      <c r="E73" s="298"/>
      <c r="F73" s="687"/>
      <c r="G73" s="776" t="str">
        <f>'МЕНЮ  12-18л. лето '!C268</f>
        <v xml:space="preserve"> молоком сгущённым</v>
      </c>
      <c r="H73" s="777"/>
      <c r="I73" s="93"/>
      <c r="J73" s="128"/>
      <c r="K73" s="87"/>
      <c r="L73" s="86"/>
      <c r="M73" s="123"/>
      <c r="N73" s="91"/>
      <c r="O73" s="114"/>
      <c r="P73" s="164"/>
      <c r="Q73" s="663"/>
      <c r="R73" s="91"/>
      <c r="S73" s="1445"/>
      <c r="T73" s="164"/>
      <c r="U73" s="1466"/>
      <c r="V73" s="91"/>
      <c r="W73" s="89"/>
      <c r="X73" s="91"/>
      <c r="Y73" s="91"/>
      <c r="Z73" s="91"/>
      <c r="AA73" s="91"/>
      <c r="AB73" s="1459"/>
      <c r="AC73" s="663"/>
      <c r="AD73" s="114"/>
      <c r="AE73" s="91"/>
      <c r="AF73" s="114"/>
      <c r="AG73" s="663"/>
      <c r="AH73" s="91"/>
      <c r="AI73" s="663"/>
      <c r="AJ73" s="176"/>
      <c r="AK73" s="176"/>
      <c r="AL73" s="220"/>
      <c r="AM73" s="164"/>
      <c r="AN73" s="301"/>
      <c r="AO73" s="91"/>
      <c r="AP73" s="91"/>
      <c r="AQ73" s="91"/>
      <c r="AR73" s="91"/>
      <c r="AS73" s="91"/>
      <c r="AT73" s="91"/>
      <c r="AU73" s="91"/>
      <c r="AV73" s="91"/>
      <c r="AW73" s="91"/>
      <c r="AX73" s="91"/>
      <c r="AY73" s="91"/>
      <c r="AZ73" s="91"/>
      <c r="BA73" s="91"/>
      <c r="BB73" s="91"/>
      <c r="BC73" s="91"/>
      <c r="BD73" s="91"/>
      <c r="BE73" s="91"/>
    </row>
    <row r="74" spans="2:57" ht="12" customHeight="1">
      <c r="B74" s="1129" t="str">
        <f>'МЕНЮ  12-18л. лето '!J242</f>
        <v>Пром.пр.</v>
      </c>
      <c r="C74" s="1164" t="str">
        <f>'МЕНЮ  12-18л. лето '!C242</f>
        <v>Хлеб пшеничный</v>
      </c>
      <c r="D74" s="1149">
        <f>'МЕНЮ  12-18л. лето '!D242</f>
        <v>60</v>
      </c>
      <c r="E74" s="249"/>
      <c r="F74" s="1603" t="str">
        <f>'МЕНЮ  12-18л. лето '!J269</f>
        <v>15/17</v>
      </c>
      <c r="G74" s="1134" t="str">
        <f>'МЕНЮ  12-18л. лето '!C269</f>
        <v>Сыр порциями</v>
      </c>
      <c r="H74" s="1607">
        <f>'МЕНЮ  12-18л. лето '!D269</f>
        <v>25</v>
      </c>
      <c r="I74" s="93"/>
      <c r="J74" s="128"/>
      <c r="K74" s="87"/>
      <c r="L74" s="86"/>
      <c r="M74" s="123"/>
      <c r="N74" s="91"/>
      <c r="O74" s="114"/>
      <c r="P74" s="164"/>
      <c r="Q74" s="663"/>
      <c r="R74" s="91"/>
      <c r="S74" s="1445"/>
      <c r="T74" s="164"/>
      <c r="U74" s="1466"/>
      <c r="V74" s="91"/>
      <c r="W74" s="87"/>
      <c r="X74" s="91"/>
      <c r="Y74" s="91"/>
      <c r="Z74" s="91"/>
      <c r="AA74" s="1444"/>
      <c r="AB74" s="114"/>
      <c r="AC74" s="662"/>
      <c r="AD74" s="91"/>
      <c r="AE74" s="663"/>
      <c r="AF74" s="114"/>
      <c r="AG74" s="91"/>
      <c r="AH74" s="91"/>
      <c r="AI74" s="663"/>
      <c r="AJ74" s="91"/>
      <c r="AK74" s="176"/>
      <c r="AL74" s="220"/>
      <c r="AM74" s="164"/>
      <c r="AN74" s="301"/>
      <c r="AO74" s="91"/>
      <c r="AP74" s="91"/>
      <c r="AQ74" s="91"/>
      <c r="AR74" s="91"/>
      <c r="AS74" s="91"/>
      <c r="AT74" s="91"/>
      <c r="AU74" s="91"/>
      <c r="AV74" s="91"/>
      <c r="AW74" s="91"/>
      <c r="AX74" s="91"/>
      <c r="AY74" s="91"/>
      <c r="AZ74" s="91"/>
      <c r="BA74" s="91"/>
      <c r="BB74" s="91"/>
      <c r="BC74" s="91"/>
      <c r="BD74" s="91"/>
      <c r="BE74" s="91"/>
    </row>
    <row r="75" spans="2:57" ht="12.75" customHeight="1">
      <c r="B75" s="1129" t="str">
        <f>'МЕНЮ  12-18л. лето '!J243</f>
        <v>Пром.пр.</v>
      </c>
      <c r="C75" s="1164" t="str">
        <f>'МЕНЮ  12-18л. лето '!C243</f>
        <v>Хлеб ржаной</v>
      </c>
      <c r="D75" s="1149">
        <f>'МЕНЮ  12-18л. лето '!D243</f>
        <v>40</v>
      </c>
      <c r="E75" s="87"/>
      <c r="F75" s="1603" t="str">
        <f>'МЕНЮ  12-18л. лето '!J270</f>
        <v>376/17</v>
      </c>
      <c r="G75" s="1134" t="str">
        <f>'МЕНЮ  12-18л. лето '!C270</f>
        <v>Чай с сахаром</v>
      </c>
      <c r="H75" s="1607">
        <f>'МЕНЮ  12-18л. лето '!D270</f>
        <v>200</v>
      </c>
      <c r="I75" s="95"/>
      <c r="J75" s="237"/>
      <c r="K75" s="87"/>
      <c r="L75" s="86"/>
      <c r="M75" s="123"/>
      <c r="N75" s="91"/>
      <c r="O75" s="114"/>
      <c r="P75" s="558"/>
      <c r="Q75" s="663"/>
      <c r="R75" s="91"/>
      <c r="S75" s="1445"/>
      <c r="T75" s="164"/>
      <c r="U75" s="665"/>
      <c r="V75" s="91"/>
      <c r="W75" s="114"/>
      <c r="X75" s="1456"/>
      <c r="Y75" s="1457"/>
      <c r="Z75" s="91"/>
      <c r="AA75" s="91"/>
      <c r="AB75" s="114"/>
      <c r="AC75" s="666"/>
      <c r="AD75" s="91"/>
      <c r="AE75" s="663"/>
      <c r="AF75" s="92"/>
      <c r="AG75" s="91"/>
      <c r="AH75" s="91"/>
      <c r="AI75" s="663"/>
      <c r="AJ75" s="91"/>
      <c r="AK75" s="91"/>
      <c r="AL75" s="91"/>
      <c r="AM75" s="91"/>
      <c r="AN75" s="91"/>
      <c r="AO75" s="91"/>
      <c r="AP75" s="91"/>
      <c r="AQ75" s="91"/>
      <c r="AR75" s="91"/>
      <c r="AS75" s="91"/>
      <c r="AT75" s="91"/>
      <c r="AU75" s="91"/>
      <c r="AV75" s="91"/>
      <c r="AW75" s="91"/>
      <c r="AX75" s="91"/>
      <c r="AY75" s="91"/>
      <c r="AZ75" s="91"/>
      <c r="BA75" s="91"/>
      <c r="BB75" s="91"/>
      <c r="BC75" s="91"/>
      <c r="BD75" s="91"/>
      <c r="BE75" s="91"/>
    </row>
    <row r="76" spans="2:57" ht="14.25" customHeight="1">
      <c r="B76" s="1129" t="str">
        <f>'МЕНЮ  12-18л. лето '!J244</f>
        <v>82 /21</v>
      </c>
      <c r="C76" s="1164" t="str">
        <f>'МЕНЮ  12-18л. лето '!C244</f>
        <v>Фрукты свежие</v>
      </c>
      <c r="D76" s="1149">
        <f>'МЕНЮ  12-18л. лето '!D244</f>
        <v>110</v>
      </c>
      <c r="E76" s="87"/>
      <c r="F76" s="1603" t="str">
        <f>'МЕНЮ  12-18л. лето '!J271</f>
        <v>Пром.пр.</v>
      </c>
      <c r="G76" s="1134" t="str">
        <f>'МЕНЮ  12-18л. лето '!C271</f>
        <v>Хлеб пшеничный</v>
      </c>
      <c r="H76" s="1607">
        <f>'МЕНЮ  12-18л. лето '!D271</f>
        <v>35</v>
      </c>
      <c r="I76" s="206"/>
      <c r="J76" s="124"/>
      <c r="K76" s="87"/>
      <c r="L76" s="86"/>
      <c r="M76" s="123"/>
      <c r="N76" s="1476"/>
      <c r="O76" s="114"/>
      <c r="P76" s="164"/>
      <c r="Q76" s="663"/>
      <c r="R76" s="91"/>
      <c r="S76" s="114"/>
      <c r="T76" s="1448"/>
      <c r="U76" s="314"/>
      <c r="V76" s="91"/>
      <c r="W76" s="91"/>
      <c r="X76" s="91"/>
      <c r="Y76" s="91"/>
      <c r="Z76" s="91"/>
      <c r="AA76" s="91"/>
      <c r="AB76" s="91"/>
      <c r="AC76" s="663"/>
      <c r="AD76" s="91"/>
      <c r="AE76" s="663"/>
      <c r="AF76" s="102"/>
      <c r="AG76" s="91"/>
      <c r="AH76" s="91"/>
      <c r="AI76" s="663"/>
      <c r="AJ76" s="91"/>
      <c r="AK76" s="91"/>
      <c r="AL76" s="91"/>
      <c r="AM76" s="91"/>
      <c r="AN76" s="91"/>
      <c r="AO76" s="91"/>
      <c r="AP76" s="91"/>
      <c r="AQ76" s="91"/>
      <c r="AR76" s="91"/>
      <c r="AS76" s="91"/>
      <c r="AT76" s="91"/>
      <c r="AU76" s="91"/>
      <c r="AV76" s="91"/>
      <c r="AW76" s="91"/>
      <c r="AX76" s="91"/>
      <c r="AY76" s="91"/>
      <c r="AZ76" s="91"/>
      <c r="BA76" s="91"/>
      <c r="BB76" s="91"/>
      <c r="BC76" s="91"/>
      <c r="BD76" s="91"/>
      <c r="BE76" s="91"/>
    </row>
    <row r="77" spans="2:57" ht="15.75" thickBot="1">
      <c r="B77" s="767" t="s">
        <v>425</v>
      </c>
      <c r="C77" s="768"/>
      <c r="D77" s="1601">
        <f>'МЕНЮ  12-18л. лето '!D245</f>
        <v>640</v>
      </c>
      <c r="E77" s="87"/>
      <c r="F77" s="1603" t="str">
        <f>'МЕНЮ  12-18л. лето '!J272</f>
        <v>82 /21</v>
      </c>
      <c r="G77" s="1134" t="str">
        <f>'МЕНЮ  12-18л. лето '!C272</f>
        <v xml:space="preserve">Фрукты свежие </v>
      </c>
      <c r="H77" s="1607">
        <f>'МЕНЮ  12-18л. лето '!D272</f>
        <v>110</v>
      </c>
      <c r="I77" s="93"/>
      <c r="J77" s="128"/>
      <c r="K77" s="92"/>
      <c r="L77" s="90"/>
      <c r="M77" s="123"/>
      <c r="N77" s="91"/>
      <c r="O77" s="114"/>
      <c r="P77" s="164"/>
      <c r="Q77" s="663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663"/>
      <c r="AD77" s="91"/>
      <c r="AE77" s="663"/>
      <c r="AF77" s="87"/>
      <c r="AG77" s="662"/>
      <c r="AH77" s="91"/>
      <c r="AI77" s="663"/>
      <c r="AJ77" s="91"/>
      <c r="AK77" s="91"/>
      <c r="AL77" s="91"/>
      <c r="AM77" s="91"/>
      <c r="AN77" s="91"/>
      <c r="AO77" s="91"/>
      <c r="AP77" s="91"/>
      <c r="AQ77" s="91"/>
      <c r="AR77" s="91"/>
      <c r="AS77" s="91"/>
      <c r="AT77" s="91"/>
      <c r="AU77" s="91"/>
      <c r="AV77" s="91"/>
      <c r="AW77" s="91"/>
      <c r="AX77" s="91"/>
      <c r="AY77" s="91"/>
      <c r="AZ77" s="91"/>
      <c r="BA77" s="91"/>
      <c r="BB77" s="91"/>
      <c r="BC77" s="91"/>
      <c r="BD77" s="91"/>
      <c r="BE77" s="91"/>
    </row>
    <row r="78" spans="2:57" ht="15.75" thickBot="1">
      <c r="B78" s="684"/>
      <c r="C78" s="685" t="s">
        <v>152</v>
      </c>
      <c r="D78" s="686"/>
      <c r="E78" s="87"/>
      <c r="F78" s="767" t="s">
        <v>425</v>
      </c>
      <c r="G78" s="768"/>
      <c r="H78" s="1601">
        <f>'МЕНЮ  12-18л. лето '!D273</f>
        <v>575</v>
      </c>
      <c r="I78" s="98"/>
      <c r="J78" s="127"/>
      <c r="K78" s="92"/>
      <c r="L78" s="90"/>
      <c r="M78" s="123"/>
      <c r="N78" s="91"/>
      <c r="O78" s="114"/>
      <c r="P78" s="164"/>
      <c r="Q78" s="663"/>
      <c r="R78" s="91"/>
      <c r="S78" s="91"/>
      <c r="T78" s="91"/>
      <c r="U78" s="91"/>
      <c r="V78" s="91"/>
      <c r="W78" s="1444"/>
      <c r="X78" s="1444"/>
      <c r="Y78" s="1439"/>
      <c r="Z78" s="91"/>
      <c r="AA78" s="91"/>
      <c r="AB78" s="92"/>
      <c r="AC78" s="1462"/>
      <c r="AD78" s="102"/>
      <c r="AE78" s="664"/>
      <c r="AF78" s="87"/>
      <c r="AG78" s="91"/>
      <c r="AH78" s="91"/>
      <c r="AI78" s="663"/>
      <c r="AJ78" s="91"/>
      <c r="AK78" s="91"/>
      <c r="AL78" s="91"/>
      <c r="AM78" s="91"/>
      <c r="AN78" s="91"/>
      <c r="AO78" s="91"/>
      <c r="AP78" s="91"/>
      <c r="AQ78" s="91"/>
      <c r="AR78" s="91"/>
      <c r="AS78" s="91"/>
      <c r="AT78" s="91"/>
      <c r="AU78" s="91"/>
      <c r="AV78" s="91"/>
      <c r="AW78" s="91"/>
      <c r="AX78" s="91"/>
      <c r="AY78" s="91"/>
      <c r="AZ78" s="91"/>
      <c r="BA78" s="91"/>
      <c r="BB78" s="91"/>
      <c r="BC78" s="91"/>
      <c r="BD78" s="91"/>
      <c r="BE78" s="91"/>
    </row>
    <row r="79" spans="2:57" ht="12" customHeight="1">
      <c r="B79" s="1129" t="str">
        <f>'МЕНЮ  12-18л. лето '!J249</f>
        <v>54-2з/22</v>
      </c>
      <c r="C79" s="1164" t="str">
        <f>'МЕНЮ  12-18л. лето '!C249</f>
        <v>Огурец в нарезке</v>
      </c>
      <c r="D79" s="1149">
        <f>'МЕНЮ  12-18л. лето '!D249</f>
        <v>80</v>
      </c>
      <c r="E79" s="92"/>
      <c r="F79" s="684"/>
      <c r="G79" s="685" t="s">
        <v>152</v>
      </c>
      <c r="H79" s="686"/>
      <c r="I79" s="91"/>
      <c r="J79" s="91"/>
      <c r="K79" s="91"/>
      <c r="L79" s="91"/>
      <c r="M79" s="91"/>
      <c r="N79" s="91"/>
      <c r="O79" s="114"/>
      <c r="P79" s="164"/>
      <c r="Q79" s="663"/>
      <c r="R79" s="91"/>
      <c r="S79" s="91"/>
      <c r="T79" s="91"/>
      <c r="U79" s="91"/>
      <c r="V79" s="91"/>
      <c r="W79" s="298"/>
      <c r="X79" s="111"/>
      <c r="Y79" s="166"/>
      <c r="Z79" s="91"/>
      <c r="AA79" s="91"/>
      <c r="AB79" s="91"/>
      <c r="AC79" s="663"/>
      <c r="AD79" s="87"/>
      <c r="AE79" s="662"/>
      <c r="AF79" s="123"/>
      <c r="AG79" s="663"/>
      <c r="AH79" s="91"/>
      <c r="AI79" s="663"/>
      <c r="AJ79" s="91"/>
      <c r="AK79" s="207"/>
      <c r="AL79" s="302"/>
      <c r="AM79" s="207"/>
      <c r="AN79" s="302"/>
      <c r="AO79" s="91"/>
      <c r="AP79" s="89"/>
      <c r="AQ79" s="204"/>
      <c r="AR79" s="91"/>
      <c r="AS79" s="97"/>
      <c r="AT79" s="91"/>
      <c r="AU79" s="91"/>
      <c r="AV79" s="91"/>
      <c r="AW79" s="91"/>
      <c r="AX79" s="91"/>
      <c r="AY79" s="91"/>
      <c r="AZ79" s="91"/>
      <c r="BA79" s="91"/>
      <c r="BB79" s="91"/>
      <c r="BC79" s="91"/>
      <c r="BD79" s="91"/>
      <c r="BE79" s="91"/>
    </row>
    <row r="80" spans="2:57" ht="14.25" customHeight="1">
      <c r="B80" s="1129" t="str">
        <f>'МЕНЮ  12-18л. лето '!J250</f>
        <v>ТТК/113/17</v>
      </c>
      <c r="C80" s="1164" t="str">
        <f>'МЕНЮ  12-18л. лето '!C250</f>
        <v>Суп  с лапшой домашней</v>
      </c>
      <c r="D80" s="1149">
        <f>'МЕНЮ  12-18л. лето '!D250</f>
        <v>250</v>
      </c>
      <c r="E80" s="87"/>
      <c r="F80" s="1606" t="str">
        <f>'МЕНЮ  12-18л. лето '!J277</f>
        <v>54-21з/22</v>
      </c>
      <c r="G80" s="1262" t="str">
        <f>'МЕНЮ  12-18л. лето '!C277</f>
        <v>Перец болгарский в нарезке</v>
      </c>
      <c r="H80" s="1607">
        <f>'МЕНЮ  12-18л. лето '!D277</f>
        <v>60</v>
      </c>
      <c r="I80" s="106"/>
      <c r="J80" s="106"/>
      <c r="K80" s="172"/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1"/>
      <c r="W80" s="114"/>
      <c r="X80" s="89"/>
      <c r="Y80" s="89"/>
      <c r="Z80" s="91"/>
      <c r="AA80" s="91"/>
      <c r="AB80" s="1437"/>
      <c r="AC80" s="663"/>
      <c r="AD80" s="92"/>
      <c r="AE80" s="665"/>
      <c r="AF80" s="237"/>
      <c r="AG80" s="663"/>
      <c r="AH80" s="91"/>
      <c r="AI80" s="663"/>
      <c r="AJ80" s="87"/>
      <c r="AK80" s="86"/>
      <c r="AL80" s="129"/>
      <c r="AM80" s="1448"/>
      <c r="AN80" s="1477"/>
      <c r="AO80" s="91"/>
      <c r="AP80" s="91"/>
      <c r="AQ80" s="91"/>
      <c r="AR80" s="91"/>
      <c r="AS80" s="100"/>
      <c r="AT80" s="87"/>
      <c r="AU80" s="206"/>
      <c r="AV80" s="91"/>
      <c r="AW80" s="91"/>
      <c r="AX80" s="91"/>
      <c r="AY80" s="91"/>
      <c r="AZ80" s="91"/>
      <c r="BA80" s="91"/>
      <c r="BB80" s="91"/>
      <c r="BC80" s="91"/>
      <c r="BD80" s="91"/>
      <c r="BE80" s="91"/>
    </row>
    <row r="81" spans="2:58" ht="15" customHeight="1">
      <c r="B81" s="1129" t="str">
        <f>'МЕНЮ  12-18л. лето '!J251</f>
        <v>333/21</v>
      </c>
      <c r="C81" s="1164" t="str">
        <f>'МЕНЮ  12-18л. лето '!C251</f>
        <v>Голубцы ленивые</v>
      </c>
      <c r="D81" s="1149" t="str">
        <f>'МЕНЮ  12-18л. лето '!D251</f>
        <v>150/50</v>
      </c>
      <c r="E81" s="87"/>
      <c r="F81" s="1606" t="str">
        <f>'МЕНЮ  12-18л. лето '!J278</f>
        <v>ТТК/102/17</v>
      </c>
      <c r="G81" s="1262" t="str">
        <f>'МЕНЮ  12-18л. лето '!C278</f>
        <v>Суп картофельный с бобовыми (горох)</v>
      </c>
      <c r="H81" s="1607">
        <f>'МЕНЮ  12-18л. лето '!D278</f>
        <v>250</v>
      </c>
      <c r="I81" s="207"/>
      <c r="J81" s="209"/>
      <c r="K81" s="249"/>
      <c r="L81" s="207"/>
      <c r="M81" s="209"/>
      <c r="N81" s="91"/>
      <c r="O81" s="91"/>
      <c r="P81" s="91"/>
      <c r="Q81" s="91"/>
      <c r="R81" s="91"/>
      <c r="S81" s="114"/>
      <c r="T81" s="786"/>
      <c r="U81" s="673"/>
      <c r="V81" s="91"/>
      <c r="W81" s="91"/>
      <c r="X81" s="91"/>
      <c r="Y81" s="232"/>
      <c r="Z81" s="91"/>
      <c r="AA81" s="91"/>
      <c r="AB81" s="509"/>
      <c r="AC81" s="663"/>
      <c r="AD81" s="92"/>
      <c r="AE81" s="665"/>
      <c r="AF81" s="237"/>
      <c r="AG81" s="663"/>
      <c r="AH81" s="91"/>
      <c r="AI81" s="663"/>
      <c r="AJ81" s="87"/>
      <c r="AK81" s="86"/>
      <c r="AL81" s="129"/>
      <c r="AM81" s="164"/>
      <c r="AN81" s="301"/>
      <c r="AO81" s="91"/>
      <c r="AP81" s="91"/>
      <c r="AQ81" s="91"/>
      <c r="AR81" s="91"/>
      <c r="AS81" s="126"/>
      <c r="AT81" s="106"/>
      <c r="AU81" s="91"/>
      <c r="AV81" s="91"/>
      <c r="AW81" s="91"/>
      <c r="AX81" s="91"/>
      <c r="AY81" s="91"/>
      <c r="AZ81" s="91"/>
      <c r="BA81" s="91"/>
      <c r="BB81" s="91"/>
      <c r="BC81" s="91"/>
      <c r="BD81" s="91"/>
      <c r="BE81" s="91"/>
    </row>
    <row r="82" spans="2:58" ht="13.5" customHeight="1">
      <c r="B82" s="1129" t="str">
        <f>'МЕНЮ  12-18л. лето '!J252</f>
        <v>389/17</v>
      </c>
      <c r="C82" s="1164" t="str">
        <f>'МЕНЮ  12-18л. лето '!C252</f>
        <v>Сок яблочный</v>
      </c>
      <c r="D82" s="1149">
        <f>'МЕНЮ  12-18л. лето '!D252</f>
        <v>200</v>
      </c>
      <c r="E82" s="102"/>
      <c r="F82" s="1606" t="str">
        <f>'МЕНЮ  12-18л. лето '!J279</f>
        <v>312/17</v>
      </c>
      <c r="G82" s="1262" t="str">
        <f>'МЕНЮ  12-18л. лето '!C279</f>
        <v xml:space="preserve">Пюре картофельное  </v>
      </c>
      <c r="H82" s="1607">
        <f>'МЕНЮ  12-18л. лето '!D279</f>
        <v>180</v>
      </c>
      <c r="I82" s="90"/>
      <c r="J82" s="118"/>
      <c r="K82" s="89"/>
      <c r="L82" s="90"/>
      <c r="M82" s="118"/>
      <c r="N82" s="91"/>
      <c r="O82" s="91"/>
      <c r="P82" s="91"/>
      <c r="Q82" s="91"/>
      <c r="R82" s="91"/>
      <c r="S82" s="114"/>
      <c r="T82" s="786"/>
      <c r="U82" s="673"/>
      <c r="V82" s="91"/>
      <c r="W82" s="91"/>
      <c r="X82" s="91"/>
      <c r="Y82" s="232"/>
      <c r="Z82" s="91"/>
      <c r="AA82" s="91"/>
      <c r="AB82" s="97"/>
      <c r="AC82" s="663"/>
      <c r="AD82" s="87"/>
      <c r="AE82" s="662"/>
      <c r="AF82" s="124"/>
      <c r="AG82" s="663"/>
      <c r="AH82" s="86"/>
      <c r="AI82" s="663"/>
      <c r="AJ82" s="87"/>
      <c r="AK82" s="500"/>
      <c r="AL82" s="731"/>
      <c r="AM82" s="164"/>
      <c r="AN82" s="301"/>
      <c r="AO82" s="91"/>
      <c r="AP82" s="91"/>
      <c r="AQ82" s="91"/>
      <c r="AR82" s="91"/>
      <c r="AS82" s="249"/>
      <c r="AT82" s="207"/>
      <c r="AU82" s="209"/>
      <c r="AV82" s="91"/>
      <c r="AW82" s="91"/>
      <c r="AX82" s="91"/>
      <c r="AY82" s="91"/>
      <c r="AZ82" s="91"/>
      <c r="BA82" s="91"/>
      <c r="BB82" s="91"/>
      <c r="BC82" s="91"/>
      <c r="BD82" s="91"/>
      <c r="BE82" s="91"/>
    </row>
    <row r="83" spans="2:58" ht="13.5" customHeight="1">
      <c r="B83" s="1129" t="str">
        <f>'МЕНЮ  12-18л. лето '!J253</f>
        <v>Пром.пр.</v>
      </c>
      <c r="C83" s="1164" t="str">
        <f>'МЕНЮ  12-18л. лето '!C253</f>
        <v>Хлеб пшеничный</v>
      </c>
      <c r="D83" s="1149">
        <f>'МЕНЮ  12-18л. лето '!D253</f>
        <v>70</v>
      </c>
      <c r="E83" s="97"/>
      <c r="F83" s="1606" t="str">
        <f>'МЕНЮ  12-18л. лето '!J280</f>
        <v>ТТК/232/17</v>
      </c>
      <c r="G83" s="1262" t="str">
        <f>'МЕНЮ  12-18л. лето '!C280</f>
        <v xml:space="preserve">Рыба запечённая в сметанном соусе </v>
      </c>
      <c r="H83" s="1607" t="str">
        <f>'МЕНЮ  12-18л. лето '!D280</f>
        <v>100/30</v>
      </c>
      <c r="I83" s="91"/>
      <c r="J83" s="91"/>
      <c r="K83" s="87"/>
      <c r="L83" s="86"/>
      <c r="M83" s="129"/>
      <c r="N83" s="91"/>
      <c r="O83" s="91"/>
      <c r="P83" s="91"/>
      <c r="Q83" s="91"/>
      <c r="R83" s="91"/>
      <c r="S83" s="114"/>
      <c r="T83" s="786"/>
      <c r="U83" s="1478"/>
      <c r="V83" s="91"/>
      <c r="W83" s="87"/>
      <c r="X83" s="86"/>
      <c r="Y83" s="129"/>
      <c r="Z83" s="91"/>
      <c r="AA83" s="91"/>
      <c r="AB83" s="97"/>
      <c r="AC83" s="663"/>
      <c r="AD83" s="87"/>
      <c r="AE83" s="662"/>
      <c r="AF83" s="129"/>
      <c r="AG83" s="663"/>
      <c r="AH83" s="86"/>
      <c r="AI83" s="663"/>
      <c r="AJ83" s="87"/>
      <c r="AK83" s="1434"/>
      <c r="AL83" s="1433"/>
      <c r="AM83" s="164"/>
      <c r="AN83" s="301"/>
      <c r="AO83" s="91"/>
      <c r="AP83" s="91"/>
      <c r="AQ83" s="91"/>
      <c r="AR83" s="91"/>
      <c r="AS83" s="87"/>
      <c r="AT83" s="86"/>
      <c r="AU83" s="129"/>
      <c r="AV83" s="91"/>
      <c r="AW83" s="91"/>
      <c r="AX83" s="91"/>
      <c r="AY83" s="91"/>
      <c r="AZ83" s="91"/>
      <c r="BA83" s="91"/>
      <c r="BB83" s="91"/>
      <c r="BC83" s="91"/>
      <c r="BD83" s="91"/>
      <c r="BE83" s="91"/>
    </row>
    <row r="84" spans="2:58" ht="12.75" customHeight="1">
      <c r="B84" s="1129" t="str">
        <f>'МЕНЮ  12-18л. лето '!J254</f>
        <v>Пром.пр.</v>
      </c>
      <c r="C84" s="1164" t="str">
        <f>'МЕНЮ  12-18л. лето '!C254</f>
        <v>Хлеб ржаной</v>
      </c>
      <c r="D84" s="1149">
        <f>'МЕНЮ  12-18л. лето '!D254</f>
        <v>50</v>
      </c>
      <c r="E84" s="312"/>
      <c r="F84" s="1606" t="str">
        <f>'МЕНЮ  12-18л. лето '!J281</f>
        <v>ТТК/355/17</v>
      </c>
      <c r="G84" s="1262" t="str">
        <f>'МЕНЮ  12-18л. лето '!C281</f>
        <v>Кисель из сухофруктов</v>
      </c>
      <c r="H84" s="1607">
        <f>'МЕНЮ  12-18л. лето '!D281</f>
        <v>200</v>
      </c>
      <c r="I84" s="91"/>
      <c r="J84" s="91"/>
      <c r="K84" s="87"/>
      <c r="L84" s="90"/>
      <c r="M84" s="118"/>
      <c r="N84" s="91"/>
      <c r="O84" s="91"/>
      <c r="P84" s="91"/>
      <c r="Q84" s="91"/>
      <c r="R84" s="91"/>
      <c r="S84" s="114"/>
      <c r="T84" s="1479"/>
      <c r="U84" s="787"/>
      <c r="V84" s="91"/>
      <c r="W84" s="91"/>
      <c r="X84" s="91"/>
      <c r="Y84" s="91"/>
      <c r="Z84" s="91"/>
      <c r="AA84" s="91"/>
      <c r="AB84" s="97"/>
      <c r="AC84" s="663"/>
      <c r="AD84" s="114"/>
      <c r="AE84" s="91"/>
      <c r="AF84" s="114"/>
      <c r="AG84" s="663"/>
      <c r="AH84" s="89"/>
      <c r="AI84" s="663"/>
      <c r="AJ84" s="89"/>
      <c r="AK84" s="1434"/>
      <c r="AL84" s="1433"/>
      <c r="AM84" s="164"/>
      <c r="AN84" s="301"/>
      <c r="AO84" s="91"/>
      <c r="AP84" s="91"/>
      <c r="AQ84" s="91"/>
      <c r="AR84" s="91"/>
      <c r="AS84" s="87"/>
      <c r="AT84" s="86"/>
      <c r="AU84" s="129"/>
      <c r="AV84" s="91"/>
      <c r="AW84" s="91"/>
      <c r="AX84" s="91"/>
      <c r="AY84" s="91"/>
      <c r="AZ84" s="91"/>
      <c r="BA84" s="91"/>
      <c r="BB84" s="91"/>
      <c r="BC84" s="91"/>
      <c r="BD84" s="91"/>
      <c r="BE84" s="91"/>
    </row>
    <row r="85" spans="2:58" ht="13.5" customHeight="1" thickBot="1">
      <c r="B85" s="757" t="s">
        <v>426</v>
      </c>
      <c r="C85" s="1602"/>
      <c r="D85" s="1601">
        <f>'МЕНЮ  12-18л. лето '!D255</f>
        <v>850</v>
      </c>
      <c r="E85" s="87"/>
      <c r="F85" s="1606" t="str">
        <f>'МЕНЮ  12-18л. лето '!J282</f>
        <v>Пром.пр.</v>
      </c>
      <c r="G85" s="1262" t="str">
        <f>'МЕНЮ  12-18л. лето '!C282</f>
        <v>Хлеб пшеничный</v>
      </c>
      <c r="H85" s="1607">
        <f>'МЕНЮ  12-18л. лето '!D282</f>
        <v>70</v>
      </c>
      <c r="I85" s="207"/>
      <c r="J85" s="302"/>
      <c r="K85" s="89"/>
      <c r="L85" s="90"/>
      <c r="M85" s="118"/>
      <c r="N85" s="91"/>
      <c r="O85" s="91"/>
      <c r="P85" s="91"/>
      <c r="Q85" s="91"/>
      <c r="R85" s="91"/>
      <c r="S85" s="91"/>
      <c r="T85" s="91"/>
      <c r="U85" s="91"/>
      <c r="V85" s="91"/>
      <c r="W85" s="86"/>
      <c r="X85" s="91"/>
      <c r="Y85" s="91"/>
      <c r="Z85" s="91"/>
      <c r="AA85" s="91"/>
      <c r="AB85" s="97"/>
      <c r="AC85" s="663"/>
      <c r="AD85" s="114"/>
      <c r="AE85" s="91"/>
      <c r="AF85" s="114"/>
      <c r="AG85" s="663"/>
      <c r="AH85" s="89"/>
      <c r="AI85" s="663"/>
      <c r="AJ85" s="87"/>
      <c r="AK85" s="1434"/>
      <c r="AL85" s="1433"/>
      <c r="AM85" s="1448"/>
      <c r="AN85" s="301"/>
      <c r="AO85" s="91"/>
      <c r="AP85" s="91"/>
      <c r="AQ85" s="91"/>
      <c r="AR85" s="90"/>
      <c r="AS85" s="87"/>
      <c r="AT85" s="500"/>
      <c r="AU85" s="731"/>
      <c r="AV85" s="91"/>
      <c r="AW85" s="91"/>
      <c r="AX85" s="91"/>
      <c r="AY85" s="91"/>
      <c r="AZ85" s="91"/>
      <c r="BA85" s="91"/>
      <c r="BB85" s="91"/>
      <c r="BC85" s="91"/>
      <c r="BD85" s="91"/>
      <c r="BE85" s="91"/>
    </row>
    <row r="86" spans="2:58" ht="12.75" customHeight="1" thickBot="1">
      <c r="E86" s="97"/>
      <c r="F86" s="1036" t="str">
        <f>'МЕНЮ  12-18л. лето '!J283</f>
        <v>Пром.пр.</v>
      </c>
      <c r="G86" s="1262" t="str">
        <f>'МЕНЮ  12-18л. лето '!C283</f>
        <v>Хлеб ржаной</v>
      </c>
      <c r="H86" s="1607">
        <f>'МЕНЮ  12-18л. лето '!D283</f>
        <v>40</v>
      </c>
      <c r="I86" s="90"/>
      <c r="J86" s="118"/>
      <c r="K86" s="91"/>
      <c r="L86" s="91"/>
      <c r="M86" s="91"/>
      <c r="N86" s="91"/>
      <c r="O86" s="1438"/>
      <c r="P86" s="91"/>
      <c r="Q86" s="91"/>
      <c r="R86" s="87"/>
      <c r="S86" s="91"/>
      <c r="T86" s="91"/>
      <c r="U86" s="91"/>
      <c r="V86" s="91"/>
      <c r="W86" s="91"/>
      <c r="X86" s="91"/>
      <c r="Y86" s="91"/>
      <c r="Z86" s="91"/>
      <c r="AA86" s="91"/>
      <c r="AB86" s="1445"/>
      <c r="AC86" s="91"/>
      <c r="AD86" s="114"/>
      <c r="AE86" s="91"/>
      <c r="AF86" s="114"/>
      <c r="AG86" s="91"/>
      <c r="AH86" s="89"/>
      <c r="AI86" s="663"/>
      <c r="AJ86" s="87"/>
      <c r="AK86" s="1434"/>
      <c r="AL86" s="1433"/>
      <c r="AM86" s="164"/>
      <c r="AN86" s="301"/>
      <c r="AO86" s="91"/>
      <c r="AP86" s="91"/>
      <c r="AQ86" s="91"/>
      <c r="AR86" s="86"/>
      <c r="AS86" s="87"/>
      <c r="AT86" s="1434"/>
      <c r="AU86" s="1433"/>
      <c r="AV86" s="91"/>
      <c r="AW86" s="91"/>
      <c r="AX86" s="91"/>
      <c r="AY86" s="91"/>
      <c r="AZ86" s="91"/>
      <c r="BA86" s="91"/>
      <c r="BB86" s="91"/>
      <c r="BC86" s="91"/>
      <c r="BD86" s="91"/>
      <c r="BE86" s="91"/>
    </row>
    <row r="87" spans="2:58" ht="13.5" customHeight="1" thickBot="1">
      <c r="B87" s="250" t="s">
        <v>282</v>
      </c>
      <c r="C87" s="700"/>
      <c r="D87" s="702"/>
      <c r="E87" s="97"/>
      <c r="F87" s="1604" t="s">
        <v>426</v>
      </c>
      <c r="G87" s="1605"/>
      <c r="H87" s="1601">
        <f>'МЕНЮ  12-18л. лето '!D284</f>
        <v>930</v>
      </c>
      <c r="I87" s="91"/>
      <c r="J87" s="91"/>
      <c r="K87" s="91"/>
      <c r="L87" s="91"/>
      <c r="M87" s="91"/>
      <c r="N87" s="91"/>
      <c r="O87" s="1444"/>
      <c r="P87" s="1444"/>
      <c r="Q87" s="1439"/>
      <c r="R87" s="91"/>
      <c r="S87" s="1444"/>
      <c r="T87" s="1444"/>
      <c r="U87" s="1439"/>
      <c r="V87" s="91"/>
      <c r="W87" s="1444"/>
      <c r="X87" s="1444"/>
      <c r="Y87" s="1439"/>
      <c r="Z87" s="91"/>
      <c r="AA87" s="91"/>
      <c r="AB87" s="1445"/>
      <c r="AC87" s="1446"/>
      <c r="AD87" s="114"/>
      <c r="AE87" s="91"/>
      <c r="AF87" s="114"/>
      <c r="AG87" s="1453"/>
      <c r="AH87" s="87"/>
      <c r="AI87" s="663"/>
      <c r="AJ87" s="87"/>
      <c r="AK87" s="251"/>
      <c r="AL87" s="118"/>
      <c r="AM87" s="164"/>
      <c r="AN87" s="301"/>
      <c r="AO87" s="91"/>
      <c r="AP87" s="91"/>
      <c r="AQ87" s="91"/>
      <c r="AR87" s="90"/>
      <c r="AS87" s="89"/>
      <c r="AT87" s="1434"/>
      <c r="AU87" s="1433"/>
      <c r="AV87" s="91"/>
      <c r="AW87" s="91"/>
      <c r="AX87" s="91"/>
      <c r="AY87" s="91"/>
      <c r="AZ87" s="91"/>
      <c r="BA87" s="91"/>
      <c r="BB87" s="91"/>
      <c r="BC87" s="91"/>
      <c r="BD87" s="91"/>
      <c r="BE87" s="91"/>
    </row>
    <row r="88" spans="2:58" ht="14.25" customHeight="1" thickBot="1">
      <c r="B88" s="684"/>
      <c r="C88" s="778" t="s">
        <v>172</v>
      </c>
      <c r="D88" s="686"/>
      <c r="I88" s="91"/>
      <c r="J88" s="91"/>
      <c r="K88" s="172"/>
      <c r="L88" s="1440"/>
      <c r="M88" s="1440"/>
      <c r="N88" s="91"/>
      <c r="O88" s="114"/>
      <c r="P88" s="164"/>
      <c r="Q88" s="663"/>
      <c r="R88" s="91"/>
      <c r="S88" s="114"/>
      <c r="T88" s="106"/>
      <c r="U88" s="91"/>
      <c r="V88" s="91"/>
      <c r="W88" s="87"/>
      <c r="X88" s="1473"/>
      <c r="Y88" s="1473"/>
      <c r="Z88" s="91"/>
      <c r="AA88" s="91"/>
      <c r="AB88" s="97"/>
      <c r="AC88" s="91"/>
      <c r="AD88" s="114"/>
      <c r="AE88" s="663"/>
      <c r="AF88" s="114"/>
      <c r="AG88" s="91"/>
      <c r="AH88" s="87"/>
      <c r="AI88" s="663"/>
      <c r="AJ88" s="87"/>
      <c r="AK88" s="206"/>
      <c r="AL88" s="124"/>
      <c r="AM88" s="1448"/>
      <c r="AN88" s="301"/>
      <c r="AO88" s="91"/>
      <c r="AP88" s="91"/>
      <c r="AQ88" s="91"/>
      <c r="AR88" s="86"/>
      <c r="AS88" s="87"/>
      <c r="AT88" s="1434"/>
      <c r="AU88" s="1433"/>
      <c r="AV88" s="91"/>
      <c r="AW88" s="91"/>
      <c r="AX88" s="91"/>
      <c r="AY88" s="91"/>
      <c r="AZ88" s="91"/>
      <c r="BA88" s="91"/>
      <c r="BB88" s="91"/>
      <c r="BC88" s="91"/>
      <c r="BD88" s="91"/>
      <c r="BE88" s="91"/>
    </row>
    <row r="89" spans="2:58" ht="14.25" customHeight="1" thickBot="1">
      <c r="B89" s="1129" t="str">
        <f>'МЕНЮ  12-18л. лето '!J298</f>
        <v>350/21</v>
      </c>
      <c r="C89" s="1166" t="str">
        <f>'МЕНЮ  12-18л. лето '!C298</f>
        <v>Ёжики с мясом</v>
      </c>
      <c r="D89" s="1607" t="str">
        <f>'МЕНЮ  12-18л. лето '!D298</f>
        <v>150/50</v>
      </c>
      <c r="F89" s="250" t="s">
        <v>283</v>
      </c>
      <c r="G89" s="700"/>
      <c r="H89" s="702"/>
      <c r="I89" s="207"/>
      <c r="J89" s="209"/>
      <c r="K89" s="148"/>
      <c r="L89" s="207"/>
      <c r="M89" s="209"/>
      <c r="N89" s="91"/>
      <c r="O89" s="114"/>
      <c r="P89" s="164"/>
      <c r="Q89" s="1450"/>
      <c r="R89" s="91"/>
      <c r="S89" s="87"/>
      <c r="T89" s="1448"/>
      <c r="U89" s="663"/>
      <c r="V89" s="91"/>
      <c r="W89" s="106"/>
      <c r="X89" s="1444"/>
      <c r="Y89" s="1439"/>
      <c r="Z89" s="91"/>
      <c r="AA89" s="91"/>
      <c r="AB89" s="1445"/>
      <c r="AC89" s="665"/>
      <c r="AD89" s="87"/>
      <c r="AE89" s="91"/>
      <c r="AF89" s="114"/>
      <c r="AG89" s="663"/>
      <c r="AH89" s="87"/>
      <c r="AI89" s="91"/>
      <c r="AJ89" s="92"/>
      <c r="AK89" s="93"/>
      <c r="AL89" s="128"/>
      <c r="AM89" s="164"/>
      <c r="AN89" s="301"/>
      <c r="AO89" s="91"/>
      <c r="AP89" s="91"/>
      <c r="AQ89" s="91"/>
      <c r="AR89" s="91"/>
      <c r="AS89" s="87"/>
      <c r="AT89" s="1434"/>
      <c r="AU89" s="1433"/>
      <c r="AV89" s="91"/>
      <c r="AW89" s="91"/>
      <c r="AX89" s="91"/>
      <c r="AY89" s="91"/>
      <c r="AZ89" s="91"/>
      <c r="BA89" s="91"/>
      <c r="BB89" s="91"/>
      <c r="BC89" s="91"/>
      <c r="BD89" s="91"/>
      <c r="BE89" s="91"/>
    </row>
    <row r="90" spans="2:58" ht="14.25" customHeight="1">
      <c r="B90" s="1129" t="str">
        <f>'МЕНЮ  12-18л. лето '!J299</f>
        <v>15/17</v>
      </c>
      <c r="C90" s="1166" t="str">
        <f>'МЕНЮ  12-18л. лето '!C299</f>
        <v>Сыр порциями</v>
      </c>
      <c r="D90" s="1607">
        <f>'МЕНЮ  12-18л. лето '!D299</f>
        <v>25</v>
      </c>
      <c r="F90" s="684"/>
      <c r="G90" s="685" t="s">
        <v>172</v>
      </c>
      <c r="H90" s="686"/>
      <c r="I90" s="1260"/>
      <c r="J90" s="118"/>
      <c r="K90" s="87"/>
      <c r="L90" s="90"/>
      <c r="M90" s="240"/>
      <c r="N90" s="91"/>
      <c r="O90" s="114"/>
      <c r="P90" s="164"/>
      <c r="Q90" s="663"/>
      <c r="R90" s="91"/>
      <c r="S90" s="87"/>
      <c r="T90" s="1448"/>
      <c r="U90" s="666"/>
      <c r="V90" s="91"/>
      <c r="W90" s="114"/>
      <c r="X90" s="1447"/>
      <c r="Y90" s="665"/>
      <c r="Z90" s="91"/>
      <c r="AA90" s="91"/>
      <c r="AB90" s="1445"/>
      <c r="AC90" s="665"/>
      <c r="AD90" s="114"/>
      <c r="AE90" s="91"/>
      <c r="AF90" s="114"/>
      <c r="AG90" s="91"/>
      <c r="AH90" s="87"/>
      <c r="AI90" s="663"/>
      <c r="AJ90" s="176"/>
      <c r="AK90" s="176"/>
      <c r="AL90" s="220"/>
      <c r="AM90" s="164"/>
      <c r="AN90" s="301"/>
      <c r="AO90" s="91"/>
      <c r="AP90" s="91"/>
      <c r="AQ90" s="91"/>
      <c r="AR90" s="91"/>
      <c r="AS90" s="91"/>
      <c r="AT90" s="91"/>
      <c r="AU90" s="91"/>
      <c r="AV90" s="91"/>
      <c r="AW90" s="91"/>
      <c r="AX90" s="91"/>
      <c r="AY90" s="91"/>
      <c r="AZ90" s="91"/>
      <c r="BA90" s="91"/>
      <c r="BB90" s="91"/>
      <c r="BC90" s="91"/>
      <c r="BD90" s="91"/>
      <c r="BE90" s="91"/>
    </row>
    <row r="91" spans="2:58" ht="14.25" customHeight="1">
      <c r="B91" s="1129" t="str">
        <f>'МЕНЮ  12-18л. лето '!J300</f>
        <v>382/17</v>
      </c>
      <c r="C91" s="1166" t="str">
        <f>'МЕНЮ  12-18л. лето '!C300</f>
        <v>Какао с молоком</v>
      </c>
      <c r="D91" s="1607">
        <f>'МЕНЮ  12-18л. лето '!D300</f>
        <v>200</v>
      </c>
      <c r="F91" s="1129" t="str">
        <f>'МЕНЮ  12-18л. лето '!J327</f>
        <v>229/21</v>
      </c>
      <c r="G91" s="1166" t="str">
        <f>'МЕНЮ  12-18л. лето '!C327</f>
        <v>Каша "Дружба"</v>
      </c>
      <c r="H91" s="1149">
        <f>'МЕНЮ  12-18л. лето '!D327</f>
        <v>205</v>
      </c>
      <c r="I91" s="90"/>
      <c r="J91" s="118"/>
      <c r="K91" s="87"/>
      <c r="L91" s="90"/>
      <c r="M91" s="240"/>
      <c r="N91" s="91"/>
      <c r="O91" s="114"/>
      <c r="P91" s="1448"/>
      <c r="Q91" s="666"/>
      <c r="R91" s="91"/>
      <c r="S91" s="1475"/>
      <c r="T91" s="787"/>
      <c r="U91" s="324"/>
      <c r="V91" s="91"/>
      <c r="W91" s="87"/>
      <c r="X91" s="106"/>
      <c r="Y91" s="89"/>
      <c r="Z91" s="91"/>
      <c r="AA91" s="91"/>
      <c r="AB91" s="1445"/>
      <c r="AC91" s="1466"/>
      <c r="AD91" s="114"/>
      <c r="AE91" s="91"/>
      <c r="AF91" s="114"/>
      <c r="AG91" s="91"/>
      <c r="AH91" s="87"/>
      <c r="AI91" s="663"/>
      <c r="AJ91" s="176"/>
      <c r="AK91" s="176"/>
      <c r="AL91" s="220"/>
      <c r="AM91" s="164"/>
      <c r="AN91" s="301"/>
      <c r="AO91" s="91"/>
      <c r="AP91" s="91"/>
      <c r="AQ91" s="91"/>
      <c r="AR91" s="91"/>
      <c r="AS91" s="91"/>
      <c r="AT91" s="91"/>
      <c r="AU91" s="91"/>
      <c r="AV91" s="91"/>
      <c r="AW91" s="91"/>
      <c r="AX91" s="91"/>
      <c r="AY91" s="91"/>
      <c r="AZ91" s="91"/>
      <c r="BA91" s="91"/>
      <c r="BB91" s="91"/>
      <c r="BC91" s="91"/>
      <c r="BD91" s="91"/>
      <c r="BE91" s="91"/>
    </row>
    <row r="92" spans="2:58" ht="13.5" customHeight="1">
      <c r="B92" s="1129" t="str">
        <f>'МЕНЮ  12-18л. лето '!J301</f>
        <v>Пром.пр.</v>
      </c>
      <c r="C92" s="1166" t="str">
        <f>'МЕНЮ  12-18л. лето '!C301</f>
        <v>Хлеб пшеничный</v>
      </c>
      <c r="D92" s="1607">
        <f>'МЕНЮ  12-18л. лето '!D301</f>
        <v>35</v>
      </c>
      <c r="F92" s="1129" t="str">
        <f>'МЕНЮ  12-18л. лето '!J328</f>
        <v>209/17</v>
      </c>
      <c r="G92" s="1166" t="str">
        <f>'МЕНЮ  12-18л. лето '!C328</f>
        <v>Яйца варёные</v>
      </c>
      <c r="H92" s="1149">
        <f>'МЕНЮ  12-18л. лето '!D328</f>
        <v>40</v>
      </c>
      <c r="I92" s="90"/>
      <c r="J92" s="118"/>
      <c r="K92" s="89"/>
      <c r="L92" s="90"/>
      <c r="M92" s="240"/>
      <c r="N92" s="91"/>
      <c r="O92" s="87"/>
      <c r="P92" s="164"/>
      <c r="Q92" s="663"/>
      <c r="R92" s="91"/>
      <c r="S92" s="91"/>
      <c r="T92" s="91"/>
      <c r="U92" s="91"/>
      <c r="V92" s="91"/>
      <c r="W92" s="102"/>
      <c r="X92" s="106"/>
      <c r="Y92" s="663"/>
      <c r="Z92" s="91"/>
      <c r="AA92" s="91"/>
      <c r="AB92" s="1445"/>
      <c r="AC92" s="91"/>
      <c r="AD92" s="206"/>
      <c r="AE92" s="663"/>
      <c r="AF92" s="114"/>
      <c r="AG92" s="663"/>
      <c r="AH92" s="87"/>
      <c r="AI92" s="663"/>
      <c r="AJ92" s="176"/>
      <c r="AK92" s="176"/>
      <c r="AL92" s="220"/>
      <c r="AM92" s="164"/>
      <c r="AN92" s="301"/>
      <c r="AO92" s="91"/>
      <c r="AP92" s="91"/>
      <c r="AQ92" s="91"/>
      <c r="AR92" s="91"/>
      <c r="AS92" s="91"/>
      <c r="AT92" s="91"/>
      <c r="AU92" s="91"/>
      <c r="AV92" s="91"/>
      <c r="AW92" s="91"/>
      <c r="AX92" s="91"/>
      <c r="AY92" s="91"/>
      <c r="AZ92" s="91"/>
      <c r="BA92" s="91"/>
      <c r="BB92" s="91"/>
      <c r="BC92" s="91"/>
      <c r="BD92" s="91"/>
      <c r="BE92" s="91"/>
    </row>
    <row r="93" spans="2:58" ht="12" customHeight="1">
      <c r="B93" s="1129" t="str">
        <f>'МЕНЮ  12-18л. лето '!J302</f>
        <v>Пром.пр.</v>
      </c>
      <c r="C93" s="1166" t="str">
        <f>'МЕНЮ  12-18л. лето '!C302</f>
        <v>Хлеб ржаной</v>
      </c>
      <c r="D93" s="1607">
        <f>'МЕНЮ  12-18л. лето '!D302</f>
        <v>30</v>
      </c>
      <c r="F93" s="1129" t="str">
        <f>'МЕНЮ  12-18л. лето '!J329</f>
        <v>379/17</v>
      </c>
      <c r="G93" s="1166" t="str">
        <f>'МЕНЮ  12-18л. лето '!C329</f>
        <v>Кофейный напиток</v>
      </c>
      <c r="H93" s="1149">
        <f>'МЕНЮ  12-18л. лето '!D329</f>
        <v>200</v>
      </c>
      <c r="I93" s="1480"/>
      <c r="J93" s="118"/>
      <c r="K93" s="89"/>
      <c r="L93" s="90"/>
      <c r="M93" s="240"/>
      <c r="N93" s="91"/>
      <c r="O93" s="114"/>
      <c r="P93" s="164"/>
      <c r="Q93" s="663"/>
      <c r="R93" s="91"/>
      <c r="S93" s="91"/>
      <c r="T93" s="164"/>
      <c r="U93" s="91"/>
      <c r="V93" s="91"/>
      <c r="W93" s="89"/>
      <c r="X93" s="106"/>
      <c r="Y93" s="91"/>
      <c r="Z93" s="91"/>
      <c r="AA93" s="91"/>
      <c r="AB93" s="1445"/>
      <c r="AC93" s="91"/>
      <c r="AD93" s="87"/>
      <c r="AE93" s="91"/>
      <c r="AF93" s="114"/>
      <c r="AG93" s="663"/>
      <c r="AH93" s="87"/>
      <c r="AI93" s="663"/>
      <c r="AJ93" s="176"/>
      <c r="AK93" s="176"/>
      <c r="AL93" s="220"/>
      <c r="AM93" s="164"/>
      <c r="AN93" s="301"/>
      <c r="AO93" s="91"/>
      <c r="AP93" s="91"/>
      <c r="AQ93" s="91"/>
      <c r="AR93" s="91"/>
      <c r="AS93" s="91"/>
      <c r="AT93" s="91"/>
      <c r="AU93" s="91"/>
      <c r="AV93" s="91"/>
      <c r="AW93" s="91"/>
      <c r="AX93" s="91"/>
      <c r="AY93" s="91"/>
      <c r="AZ93" s="91"/>
      <c r="BA93" s="91"/>
      <c r="BB93" s="91"/>
      <c r="BC93" s="91"/>
      <c r="BD93" s="91"/>
      <c r="BE93" s="91"/>
    </row>
    <row r="94" spans="2:58" ht="15" customHeight="1">
      <c r="B94" s="1129" t="str">
        <f>'МЕНЮ  12-18л. лето '!J303</f>
        <v>82 /21</v>
      </c>
      <c r="C94" s="1166" t="str">
        <f>'МЕНЮ  12-18л. лето '!C303</f>
        <v xml:space="preserve">Фрукты свежие </v>
      </c>
      <c r="D94" s="1607">
        <f>'МЕНЮ  12-18л. лето '!D303</f>
        <v>110</v>
      </c>
      <c r="F94" s="1129" t="str">
        <f>'МЕНЮ  12-18л. лето '!J330</f>
        <v>Пром.пр.</v>
      </c>
      <c r="G94" s="1166" t="str">
        <f>'МЕНЮ  12-18л. лето '!C330</f>
        <v>Хлеб пшеничный</v>
      </c>
      <c r="H94" s="1149">
        <f>'МЕНЮ  12-18л. лето '!D330</f>
        <v>70</v>
      </c>
      <c r="I94" s="110"/>
      <c r="J94" s="118"/>
      <c r="K94" s="89"/>
      <c r="L94" s="90"/>
      <c r="M94" s="240"/>
      <c r="N94" s="91"/>
      <c r="O94" s="114"/>
      <c r="P94" s="164"/>
      <c r="Q94" s="663"/>
      <c r="R94" s="91"/>
      <c r="S94" s="1445"/>
      <c r="T94" s="1448"/>
      <c r="U94" s="665"/>
      <c r="V94" s="91"/>
      <c r="W94" s="87"/>
      <c r="X94" s="106"/>
      <c r="Y94" s="91"/>
      <c r="Z94" s="91"/>
      <c r="AA94" s="91"/>
      <c r="AB94" s="1445"/>
      <c r="AC94" s="662"/>
      <c r="AD94" s="639"/>
      <c r="AE94" s="91"/>
      <c r="AF94" s="114"/>
      <c r="AG94" s="91"/>
      <c r="AH94" s="87"/>
      <c r="AI94" s="91"/>
      <c r="AJ94" s="176"/>
      <c r="AK94" s="176"/>
      <c r="AL94" s="220"/>
      <c r="AM94" s="164"/>
      <c r="AN94" s="301"/>
      <c r="AO94" s="91"/>
      <c r="AP94" s="91"/>
      <c r="AQ94" s="91"/>
      <c r="AR94" s="91"/>
      <c r="AS94" s="91"/>
      <c r="AT94" s="91"/>
      <c r="AU94" s="91"/>
      <c r="AV94" s="91"/>
      <c r="AW94" s="91"/>
      <c r="AX94" s="91"/>
      <c r="AY94" s="91"/>
      <c r="AZ94" s="91"/>
      <c r="BA94" s="91"/>
      <c r="BB94" s="91"/>
      <c r="BC94" s="91"/>
      <c r="BD94" s="91"/>
      <c r="BE94" s="91"/>
    </row>
    <row r="95" spans="2:58" ht="13.5" customHeight="1" thickBot="1">
      <c r="B95" s="767" t="s">
        <v>425</v>
      </c>
      <c r="C95" s="768"/>
      <c r="D95" s="1644">
        <f>'МЕНЮ  12-18л. лето '!D304</f>
        <v>590</v>
      </c>
      <c r="F95" s="1129" t="str">
        <f>'МЕНЮ  12-18л. лето '!J331</f>
        <v>Пром.пр.</v>
      </c>
      <c r="G95" s="1166" t="str">
        <f>'МЕНЮ  12-18л. лето '!C331</f>
        <v>Хлеб ржаной</v>
      </c>
      <c r="H95" s="1149">
        <f>'МЕНЮ  12-18л. лето '!D331</f>
        <v>40</v>
      </c>
      <c r="I95" s="86"/>
      <c r="J95" s="129"/>
      <c r="K95" s="87"/>
      <c r="L95" s="90"/>
      <c r="M95" s="240"/>
      <c r="N95" s="91"/>
      <c r="O95" s="114"/>
      <c r="P95" s="164"/>
      <c r="Q95" s="663"/>
      <c r="R95" s="91"/>
      <c r="S95" s="97"/>
      <c r="T95" s="164"/>
      <c r="U95" s="665"/>
      <c r="V95" s="91"/>
      <c r="W95" s="87"/>
      <c r="X95" s="106"/>
      <c r="Y95" s="91"/>
      <c r="Z95" s="91"/>
      <c r="AA95" s="91"/>
      <c r="AB95" s="1445"/>
      <c r="AC95" s="1452"/>
      <c r="AD95" s="114"/>
      <c r="AE95" s="663"/>
      <c r="AF95" s="114"/>
      <c r="AG95" s="663"/>
      <c r="AH95" s="116"/>
      <c r="AI95" s="663"/>
      <c r="AJ95" s="91"/>
      <c r="AK95" s="176"/>
      <c r="AL95" s="220"/>
      <c r="AM95" s="164"/>
      <c r="AN95" s="301"/>
      <c r="AO95" s="91"/>
      <c r="AP95" s="91"/>
      <c r="AQ95" s="91"/>
      <c r="AR95" s="91"/>
      <c r="AS95" s="91"/>
      <c r="AT95" s="91"/>
      <c r="AU95" s="87"/>
      <c r="AV95" s="87"/>
      <c r="AW95" s="87"/>
      <c r="AX95" s="91"/>
      <c r="AY95" s="91"/>
      <c r="AZ95" s="91"/>
      <c r="BA95" s="91"/>
      <c r="BB95" s="91"/>
      <c r="BC95" s="91"/>
      <c r="BD95" s="91"/>
      <c r="BE95" s="91"/>
      <c r="BF95" s="11"/>
    </row>
    <row r="96" spans="2:58">
      <c r="B96" s="684"/>
      <c r="C96" s="685" t="s">
        <v>152</v>
      </c>
      <c r="D96" s="686"/>
      <c r="F96" s="1129" t="str">
        <f>'МЕНЮ  12-18л. лето '!J332</f>
        <v>82 /21</v>
      </c>
      <c r="G96" s="1166" t="str">
        <f>'МЕНЮ  12-18л. лето '!C332</f>
        <v xml:space="preserve">Фрукты свежие </v>
      </c>
      <c r="H96" s="1149">
        <f>'МЕНЮ  12-18л. лето '!D332</f>
        <v>110</v>
      </c>
      <c r="I96" s="91"/>
      <c r="J96" s="91"/>
      <c r="K96" s="89"/>
      <c r="L96" s="90"/>
      <c r="M96" s="240"/>
      <c r="N96" s="91"/>
      <c r="O96" s="106"/>
      <c r="P96" s="164"/>
      <c r="Q96" s="663"/>
      <c r="R96" s="91"/>
      <c r="S96" s="1445"/>
      <c r="T96" s="558"/>
      <c r="U96" s="1466"/>
      <c r="V96" s="91"/>
      <c r="W96" s="89"/>
      <c r="X96" s="91"/>
      <c r="Y96" s="91"/>
      <c r="Z96" s="91"/>
      <c r="AA96" s="91"/>
      <c r="AB96" s="1445"/>
      <c r="AC96" s="91"/>
      <c r="AD96" s="114"/>
      <c r="AE96" s="663"/>
      <c r="AF96" s="114"/>
      <c r="AG96" s="663"/>
      <c r="AH96" s="91"/>
      <c r="AI96" s="663"/>
      <c r="AJ96" s="91"/>
      <c r="AK96" s="91"/>
      <c r="AL96" s="91"/>
      <c r="AM96" s="91"/>
      <c r="AN96" s="91"/>
      <c r="AO96" s="91"/>
      <c r="AP96" s="91"/>
      <c r="AQ96" s="91"/>
      <c r="AR96" s="91"/>
      <c r="AS96" s="91"/>
      <c r="AT96" s="91"/>
      <c r="AU96" s="91"/>
      <c r="AV96" s="91"/>
      <c r="AW96" s="114"/>
      <c r="AX96" s="89"/>
      <c r="AY96" s="91"/>
      <c r="AZ96" s="91"/>
      <c r="BA96" s="91"/>
      <c r="BB96" s="91"/>
      <c r="BC96" s="91"/>
      <c r="BD96" s="91"/>
      <c r="BE96" s="91"/>
      <c r="BF96" s="11"/>
    </row>
    <row r="97" spans="2:58" ht="15.75" thickBot="1">
      <c r="B97" s="1648" t="str">
        <f>'МЕНЮ  12-18л. лето '!J308</f>
        <v>54-3з/22</v>
      </c>
      <c r="C97" s="1689" t="str">
        <f>'МЕНЮ  12-18л. лето '!C308</f>
        <v>Помидор в нарезке</v>
      </c>
      <c r="D97" s="1541">
        <f>'МЕНЮ  12-18л. лето '!D308</f>
        <v>70</v>
      </c>
      <c r="F97" s="767" t="s">
        <v>425</v>
      </c>
      <c r="G97" s="768"/>
      <c r="H97" s="1601">
        <f>'МЕНЮ  12-18л. лето '!D333</f>
        <v>665</v>
      </c>
      <c r="I97" s="86"/>
      <c r="J97" s="129"/>
      <c r="K97" s="89"/>
      <c r="L97" s="90"/>
      <c r="M97" s="240"/>
      <c r="N97" s="91"/>
      <c r="O97" s="114"/>
      <c r="P97" s="164"/>
      <c r="Q97" s="666"/>
      <c r="R97" s="91"/>
      <c r="S97" s="1445"/>
      <c r="T97" s="164"/>
      <c r="U97" s="665"/>
      <c r="V97" s="91"/>
      <c r="W97" s="87"/>
      <c r="X97" s="91"/>
      <c r="Y97" s="91"/>
      <c r="Z97" s="91"/>
      <c r="AA97" s="91"/>
      <c r="AB97" s="1445"/>
      <c r="AC97" s="662"/>
      <c r="AD97" s="114"/>
      <c r="AE97" s="663"/>
      <c r="AF97" s="114"/>
      <c r="AG97" s="91"/>
      <c r="AH97" s="91"/>
      <c r="AI97" s="87"/>
      <c r="AJ97" s="662"/>
      <c r="AK97" s="129"/>
      <c r="AL97" s="91"/>
      <c r="AM97" s="89"/>
      <c r="AN97" s="204"/>
      <c r="AO97" s="91"/>
      <c r="AP97" s="91"/>
      <c r="AQ97" s="91"/>
      <c r="AR97" s="91"/>
      <c r="AS97" s="91"/>
      <c r="AT97" s="91"/>
      <c r="AU97" s="91"/>
      <c r="AV97" s="91"/>
      <c r="AW97" s="114"/>
      <c r="AX97" s="89"/>
      <c r="AY97" s="91"/>
      <c r="AZ97" s="91"/>
      <c r="BA97" s="91"/>
      <c r="BB97" s="91"/>
      <c r="BC97" s="91"/>
      <c r="BD97" s="91"/>
      <c r="BE97" s="91"/>
      <c r="BF97" s="11"/>
    </row>
    <row r="98" spans="2:58" ht="13.5" customHeight="1">
      <c r="B98" s="1648" t="str">
        <f>'МЕНЮ  12-18л. лето '!J309</f>
        <v>ТТК/88/17</v>
      </c>
      <c r="C98" s="1645" t="str">
        <f>'МЕНЮ  12-18л. лето '!C309</f>
        <v>Щи из свежей капусты с картофелем</v>
      </c>
      <c r="D98" s="1541">
        <f>'МЕНЮ  12-18л. лето '!D309</f>
        <v>250</v>
      </c>
      <c r="F98" s="684"/>
      <c r="G98" s="685" t="s">
        <v>152</v>
      </c>
      <c r="H98" s="686"/>
      <c r="I98" s="86"/>
      <c r="J98" s="129"/>
      <c r="K98" s="92"/>
      <c r="L98" s="90"/>
      <c r="M98" s="240"/>
      <c r="N98" s="91"/>
      <c r="O98" s="114"/>
      <c r="P98" s="164"/>
      <c r="Q98" s="663"/>
      <c r="R98" s="91"/>
      <c r="S98" s="1445"/>
      <c r="T98" s="164"/>
      <c r="U98" s="662"/>
      <c r="V98" s="91"/>
      <c r="W98" s="114"/>
      <c r="X98" s="1456"/>
      <c r="Y98" s="1457"/>
      <c r="Z98" s="91"/>
      <c r="AA98" s="91"/>
      <c r="AB98" s="1459"/>
      <c r="AC98" s="663"/>
      <c r="AD98" s="114"/>
      <c r="AE98" s="91"/>
      <c r="AF98" s="114"/>
      <c r="AG98" s="663"/>
      <c r="AH98" s="91"/>
      <c r="AI98" s="87"/>
      <c r="AJ98" s="662"/>
      <c r="AK98" s="129"/>
      <c r="AL98" s="91"/>
      <c r="AM98" s="91"/>
      <c r="AN98" s="91"/>
      <c r="AO98" s="91"/>
      <c r="AP98" s="91"/>
      <c r="AQ98" s="91"/>
      <c r="AR98" s="91"/>
      <c r="AS98" s="91"/>
      <c r="AT98" s="91"/>
      <c r="AU98" s="91"/>
      <c r="AV98" s="91"/>
      <c r="AW98" s="114"/>
      <c r="AX98" s="91"/>
      <c r="AY98" s="91"/>
      <c r="AZ98" s="91"/>
      <c r="BA98" s="91"/>
      <c r="BB98" s="91"/>
      <c r="BC98" s="91"/>
      <c r="BD98" s="91"/>
      <c r="BE98" s="91"/>
      <c r="BF98" s="11"/>
    </row>
    <row r="99" spans="2:58" ht="12.75" customHeight="1">
      <c r="B99" s="1648" t="str">
        <f>'МЕНЮ  12-18л. лето '!J310</f>
        <v>255/17</v>
      </c>
      <c r="C99" s="1646" t="str">
        <f>'МЕНЮ  12-18л. лето '!C310</f>
        <v>Печень по -строгановски</v>
      </c>
      <c r="D99" s="1649">
        <f>'МЕНЮ  12-18л. лето '!D310</f>
        <v>120</v>
      </c>
      <c r="F99" s="1129" t="str">
        <f>'МЕНЮ  12-18л. лето '!J337</f>
        <v>54-2з/22</v>
      </c>
      <c r="G99" s="1166" t="str">
        <f>'МЕНЮ  12-18л. лето '!C337</f>
        <v>Огурец в нарезке</v>
      </c>
      <c r="H99" s="1149">
        <f>'МЕНЮ  12-18л. лето '!D337</f>
        <v>70</v>
      </c>
      <c r="I99" s="86"/>
      <c r="J99" s="129"/>
      <c r="K99" s="87"/>
      <c r="L99" s="86"/>
      <c r="M99" s="543"/>
      <c r="N99" s="91"/>
      <c r="O99" s="114"/>
      <c r="P99" s="164"/>
      <c r="Q99" s="666"/>
      <c r="R99" s="91"/>
      <c r="S99" s="114"/>
      <c r="T99" s="164"/>
      <c r="U99" s="314"/>
      <c r="V99" s="91"/>
      <c r="W99" s="91"/>
      <c r="X99" s="91"/>
      <c r="Y99" s="91"/>
      <c r="Z99" s="91"/>
      <c r="AA99" s="1444"/>
      <c r="AB99" s="114"/>
      <c r="AC99" s="662"/>
      <c r="AD99" s="91"/>
      <c r="AE99" s="663"/>
      <c r="AF99" s="114"/>
      <c r="AG99" s="91"/>
      <c r="AH99" s="91"/>
      <c r="AI99" s="87"/>
      <c r="AJ99" s="1481"/>
      <c r="AK99" s="731"/>
      <c r="AL99" s="91"/>
      <c r="AM99" s="91"/>
      <c r="AN99" s="91"/>
      <c r="AO99" s="91"/>
      <c r="AP99" s="91"/>
      <c r="AQ99" s="91"/>
      <c r="AR99" s="91"/>
      <c r="AS99" s="91"/>
      <c r="AT99" s="91"/>
      <c r="AU99" s="91"/>
      <c r="AV99" s="91"/>
      <c r="AW99" s="121"/>
      <c r="AX99" s="91"/>
      <c r="AY99" s="91"/>
      <c r="AZ99" s="91"/>
      <c r="BA99" s="91"/>
      <c r="BB99" s="91"/>
      <c r="BC99" s="91"/>
      <c r="BD99" s="91"/>
      <c r="BE99" s="91"/>
      <c r="BF99" s="11"/>
    </row>
    <row r="100" spans="2:58" ht="15.75" customHeight="1">
      <c r="B100" s="1650" t="str">
        <f>'МЕНЮ  12-18л. лето '!J311</f>
        <v>203-133/17</v>
      </c>
      <c r="C100" s="1647" t="str">
        <f>'МЕНЮ  12-18л. лето '!C311</f>
        <v xml:space="preserve">Макароны  отварные  /  и  кукуруза </v>
      </c>
      <c r="D100" s="1649" t="str">
        <f>'МЕНЮ  12-18л. лето '!D311</f>
        <v>160/20</v>
      </c>
      <c r="F100" s="1606" t="str">
        <f>'МЕНЮ  12-18л. лето '!J338</f>
        <v>ТТК/96/17</v>
      </c>
      <c r="G100" s="1166" t="str">
        <f>'МЕНЮ  12-18л. лето '!C338</f>
        <v>Рассольник ленинградский</v>
      </c>
      <c r="H100" s="1149">
        <f>'МЕНЮ  12-18л. лето '!D338</f>
        <v>250</v>
      </c>
      <c r="I100" s="86"/>
      <c r="J100" s="129"/>
      <c r="K100" s="92"/>
      <c r="L100" s="90"/>
      <c r="M100" s="240"/>
      <c r="N100" s="91"/>
      <c r="O100" s="114"/>
      <c r="P100" s="786"/>
      <c r="Q100" s="666"/>
      <c r="R100" s="91"/>
      <c r="S100" s="91"/>
      <c r="T100" s="91"/>
      <c r="U100" s="91"/>
      <c r="V100" s="91"/>
      <c r="W100" s="1444"/>
      <c r="X100" s="1444"/>
      <c r="Y100" s="1439"/>
      <c r="Z100" s="91"/>
      <c r="AA100" s="1476"/>
      <c r="AB100" s="114"/>
      <c r="AC100" s="666"/>
      <c r="AD100" s="91"/>
      <c r="AE100" s="663"/>
      <c r="AF100" s="87"/>
      <c r="AG100" s="91"/>
      <c r="AH100" s="91"/>
      <c r="AI100" s="87"/>
      <c r="AJ100" s="666"/>
      <c r="AK100" s="1433"/>
      <c r="AL100" s="91"/>
      <c r="AM100" s="91"/>
      <c r="AN100" s="91"/>
      <c r="AO100" s="91"/>
      <c r="AP100" s="91"/>
      <c r="AQ100" s="91"/>
      <c r="AR100" s="91"/>
      <c r="AS100" s="91"/>
      <c r="AT100" s="91"/>
      <c r="AU100" s="91"/>
      <c r="AV100" s="91"/>
      <c r="AW100" s="91"/>
      <c r="AX100" s="91"/>
      <c r="AY100" s="91"/>
      <c r="AZ100" s="91"/>
      <c r="BA100" s="91"/>
      <c r="BB100" s="91"/>
      <c r="BC100" s="91"/>
      <c r="BD100" s="91"/>
      <c r="BE100" s="91"/>
      <c r="BF100" s="11"/>
    </row>
    <row r="101" spans="2:58" ht="13.5" customHeight="1">
      <c r="B101" s="682"/>
      <c r="C101" s="776" t="str">
        <f>'МЕНЮ  12-18л. лето '!C312</f>
        <v>отварная (консервированная)</v>
      </c>
      <c r="D101" s="1651"/>
      <c r="F101" s="1606" t="str">
        <f>'МЕНЮ  12-18л. лето '!J339</f>
        <v>268/17</v>
      </c>
      <c r="G101" s="1166" t="str">
        <f>'МЕНЮ  12-18л. лето '!C339</f>
        <v>Биточек из говядины</v>
      </c>
      <c r="H101" s="1149">
        <f>'МЕНЮ  12-18л. лето '!D339</f>
        <v>100</v>
      </c>
      <c r="I101" s="91"/>
      <c r="J101" s="91"/>
      <c r="K101" s="91"/>
      <c r="L101" s="91"/>
      <c r="M101" s="91"/>
      <c r="N101" s="91"/>
      <c r="O101" s="114"/>
      <c r="P101" s="670"/>
      <c r="Q101" s="1453"/>
      <c r="R101" s="91"/>
      <c r="S101" s="91"/>
      <c r="T101" s="91"/>
      <c r="U101" s="91"/>
      <c r="V101" s="91"/>
      <c r="W101" s="284"/>
      <c r="X101" s="97"/>
      <c r="Y101" s="147"/>
      <c r="Z101" s="91"/>
      <c r="AA101" s="91"/>
      <c r="AB101" s="91"/>
      <c r="AC101" s="663"/>
      <c r="AD101" s="91"/>
      <c r="AE101" s="663"/>
      <c r="AF101" s="102"/>
      <c r="AG101" s="91"/>
      <c r="AH101" s="91"/>
      <c r="AI101" s="87"/>
      <c r="AJ101" s="666"/>
      <c r="AK101" s="1433"/>
      <c r="AL101" s="91"/>
      <c r="AM101" s="91"/>
      <c r="AN101" s="91"/>
      <c r="AO101" s="91"/>
      <c r="AP101" s="91"/>
      <c r="AQ101" s="91"/>
      <c r="AR101" s="91"/>
      <c r="AS101" s="91"/>
      <c r="AT101" s="91"/>
      <c r="AU101" s="91"/>
      <c r="AV101" s="91"/>
      <c r="AW101" s="1429"/>
      <c r="AX101" s="91"/>
      <c r="AY101" s="91"/>
      <c r="AZ101" s="91"/>
      <c r="BA101" s="91"/>
      <c r="BB101" s="91"/>
      <c r="BC101" s="91"/>
      <c r="BD101" s="91"/>
      <c r="BE101" s="91"/>
      <c r="BF101" s="11"/>
    </row>
    <row r="102" spans="2:58" ht="14.25" customHeight="1">
      <c r="B102" s="1648" t="str">
        <f>'МЕНЮ  12-18л. лето '!J313</f>
        <v>501 / 21</v>
      </c>
      <c r="C102" s="1645" t="str">
        <f>'МЕНЮ  12-18л. лето '!C313</f>
        <v>Сок фруктовый (абрикосовый)</v>
      </c>
      <c r="D102" s="1651">
        <f>'МЕНЮ  12-18л. лето '!D313</f>
        <v>200</v>
      </c>
      <c r="F102" s="1606" t="str">
        <f>'МЕНЮ  12-18л. лето '!J340</f>
        <v>ТТК/143/17</v>
      </c>
      <c r="G102" s="1166" t="str">
        <f>'МЕНЮ  12-18л. лето '!C340</f>
        <v>Рагу овощное</v>
      </c>
      <c r="H102" s="1149">
        <f>'МЕНЮ  12-18л. лето '!D340</f>
        <v>180</v>
      </c>
      <c r="I102" s="207"/>
      <c r="J102" s="302"/>
      <c r="K102" s="91"/>
      <c r="L102" s="91"/>
      <c r="M102" s="91"/>
      <c r="N102" s="91"/>
      <c r="O102" s="114"/>
      <c r="P102" s="164"/>
      <c r="Q102" s="663"/>
      <c r="R102" s="91"/>
      <c r="S102" s="114"/>
      <c r="T102" s="558"/>
      <c r="U102" s="673"/>
      <c r="V102" s="91"/>
      <c r="W102" s="114"/>
      <c r="X102" s="97"/>
      <c r="Y102" s="97"/>
      <c r="Z102" s="91"/>
      <c r="AA102" s="91"/>
      <c r="AB102" s="87"/>
      <c r="AC102" s="1462"/>
      <c r="AD102" s="91"/>
      <c r="AE102" s="663"/>
      <c r="AF102" s="87"/>
      <c r="AG102" s="662"/>
      <c r="AH102" s="91"/>
      <c r="AI102" s="87"/>
      <c r="AJ102" s="666"/>
      <c r="AK102" s="1433"/>
      <c r="AL102" s="91"/>
      <c r="AM102" s="91"/>
      <c r="AN102" s="91"/>
      <c r="AO102" s="91"/>
      <c r="AP102" s="91"/>
      <c r="AQ102" s="91"/>
      <c r="AR102" s="91"/>
      <c r="AS102" s="91"/>
      <c r="AT102" s="91"/>
      <c r="AU102" s="91"/>
      <c r="AV102" s="91"/>
      <c r="AW102" s="90"/>
      <c r="AX102" s="91"/>
      <c r="AY102" s="91"/>
      <c r="AZ102" s="91"/>
      <c r="BA102" s="91"/>
      <c r="BB102" s="91"/>
      <c r="BC102" s="91"/>
      <c r="BD102" s="91"/>
      <c r="BE102" s="91"/>
      <c r="BF102" s="11"/>
    </row>
    <row r="103" spans="2:58" ht="13.5" customHeight="1">
      <c r="B103" s="1648" t="str">
        <f>'МЕНЮ  12-18л. лето '!J314</f>
        <v>Пром.пр.</v>
      </c>
      <c r="C103" s="1645" t="str">
        <f>'МЕНЮ  12-18л. лето '!C314</f>
        <v>Хлеб пшеничный</v>
      </c>
      <c r="D103" s="1541">
        <f>'МЕНЮ  12-18л. лето '!D314</f>
        <v>70</v>
      </c>
      <c r="E103" s="97"/>
      <c r="F103" s="1606" t="str">
        <f>'МЕНЮ  12-18л. лето '!J341</f>
        <v>54-1хн/22</v>
      </c>
      <c r="G103" s="1166" t="str">
        <f>'МЕНЮ  12-18л. лето '!C341</f>
        <v>Компот из смеси сухофруктов</v>
      </c>
      <c r="H103" s="1149">
        <f>'МЕНЮ  12-18л. лето '!D341</f>
        <v>200</v>
      </c>
      <c r="I103" s="86"/>
      <c r="J103" s="129"/>
      <c r="K103" s="91"/>
      <c r="L103" s="91"/>
      <c r="M103" s="91"/>
      <c r="N103" s="91"/>
      <c r="O103" s="114"/>
      <c r="P103" s="164"/>
      <c r="Q103" s="663"/>
      <c r="R103" s="91"/>
      <c r="S103" s="114"/>
      <c r="T103" s="672"/>
      <c r="U103" s="673"/>
      <c r="V103" s="91"/>
      <c r="W103" s="91"/>
      <c r="X103" s="91"/>
      <c r="Y103" s="147"/>
      <c r="Z103" s="91"/>
      <c r="AA103" s="91"/>
      <c r="AB103" s="91"/>
      <c r="AC103" s="663"/>
      <c r="AD103" s="91"/>
      <c r="AE103" s="663"/>
      <c r="AF103" s="87"/>
      <c r="AG103" s="1453"/>
      <c r="AH103" s="91"/>
      <c r="AI103" s="87"/>
      <c r="AJ103" s="666"/>
      <c r="AK103" s="1433"/>
      <c r="AL103" s="91"/>
      <c r="AM103" s="91"/>
      <c r="AN103" s="91"/>
      <c r="AO103" s="91"/>
      <c r="AP103" s="91"/>
      <c r="AQ103" s="91"/>
      <c r="AR103" s="91"/>
      <c r="AS103" s="91"/>
      <c r="AT103" s="91"/>
      <c r="AU103" s="91"/>
      <c r="AV103" s="91"/>
      <c r="AW103" s="86"/>
      <c r="AX103" s="91"/>
      <c r="AY103" s="91"/>
      <c r="AZ103" s="91"/>
      <c r="BA103" s="91"/>
      <c r="BB103" s="91"/>
      <c r="BC103" s="91"/>
      <c r="BD103" s="91"/>
      <c r="BE103" s="91"/>
      <c r="BF103" s="11"/>
    </row>
    <row r="104" spans="2:58" ht="14.25" customHeight="1" thickBot="1">
      <c r="B104" s="1652" t="str">
        <f>'МЕНЮ  12-18л. лето '!J315</f>
        <v>Пром.пр.</v>
      </c>
      <c r="C104" s="1653" t="str">
        <f>'МЕНЮ  12-18л. лето '!C315</f>
        <v>Хлеб ржаной</v>
      </c>
      <c r="D104" s="1654">
        <f>'МЕНЮ  12-18л. лето '!D315</f>
        <v>40</v>
      </c>
      <c r="E104" s="91"/>
      <c r="F104" s="1606" t="str">
        <f>'МЕНЮ  12-18л. лето '!J342</f>
        <v>Пром.пр.</v>
      </c>
      <c r="G104" s="1166" t="str">
        <f>'МЕНЮ  12-18л. лето '!C342</f>
        <v>Хлеб пшеничный</v>
      </c>
      <c r="H104" s="1149">
        <f>'МЕНЮ  12-18л. лето '!D342</f>
        <v>70</v>
      </c>
      <c r="I104" s="86"/>
      <c r="J104" s="129"/>
      <c r="K104" s="91"/>
      <c r="L104" s="91"/>
      <c r="M104" s="91"/>
      <c r="N104" s="91"/>
      <c r="O104" s="114"/>
      <c r="P104" s="164"/>
      <c r="Q104" s="663"/>
      <c r="R104" s="91"/>
      <c r="S104" s="114"/>
      <c r="T104" s="674"/>
      <c r="U104" s="673"/>
      <c r="V104" s="91"/>
      <c r="W104" s="91"/>
      <c r="X104" s="91"/>
      <c r="Y104" s="147"/>
      <c r="Z104" s="91"/>
      <c r="AA104" s="91"/>
      <c r="AB104" s="91"/>
      <c r="AC104" s="663"/>
      <c r="AD104" s="91"/>
      <c r="AE104" s="663"/>
      <c r="AF104" s="91"/>
      <c r="AG104" s="663"/>
      <c r="AH104" s="91"/>
      <c r="AI104" s="663"/>
      <c r="AJ104" s="87"/>
      <c r="AK104" s="1434"/>
      <c r="AL104" s="1433"/>
      <c r="AM104" s="91"/>
      <c r="AN104" s="91"/>
      <c r="AO104" s="91"/>
      <c r="AP104" s="91"/>
      <c r="AQ104" s="91"/>
      <c r="AR104" s="91"/>
      <c r="AS104" s="91"/>
      <c r="AT104" s="91"/>
      <c r="AU104" s="91"/>
      <c r="AV104" s="91"/>
      <c r="AW104" s="90"/>
      <c r="AX104" s="91"/>
      <c r="AY104" s="91"/>
      <c r="AZ104" s="91"/>
      <c r="BA104" s="91"/>
      <c r="BB104" s="91"/>
      <c r="BC104" s="91"/>
      <c r="BD104" s="91"/>
      <c r="BE104" s="91"/>
      <c r="BF104" s="11"/>
    </row>
    <row r="105" spans="2:58" ht="16.5" customHeight="1" thickBot="1">
      <c r="B105" s="1655" t="s">
        <v>426</v>
      </c>
      <c r="C105" s="1656"/>
      <c r="D105" s="1657">
        <f>'МЕНЮ  12-18л. лето '!D316</f>
        <v>930</v>
      </c>
      <c r="E105" s="91"/>
      <c r="F105" s="1606" t="str">
        <f>'МЕНЮ  12-18л. лето '!J343</f>
        <v>Пром.пр.</v>
      </c>
      <c r="G105" s="1166" t="str">
        <f>'МЕНЮ  12-18л. лето '!C343</f>
        <v>Хлеб ржаной</v>
      </c>
      <c r="H105" s="1149">
        <f>'МЕНЮ  12-18л. лето '!D343</f>
        <v>40</v>
      </c>
      <c r="I105" s="91"/>
      <c r="J105" s="91"/>
      <c r="K105" s="91"/>
      <c r="L105" s="91"/>
      <c r="M105" s="91"/>
      <c r="N105" s="91"/>
      <c r="O105" s="91"/>
      <c r="P105" s="91"/>
      <c r="Q105" s="91"/>
      <c r="R105" s="91"/>
      <c r="S105" s="91"/>
      <c r="T105" s="91"/>
      <c r="U105" s="91"/>
      <c r="V105" s="91"/>
      <c r="W105" s="91"/>
      <c r="X105" s="91"/>
      <c r="Y105" s="91"/>
      <c r="Z105" s="91"/>
      <c r="AA105" s="91"/>
      <c r="AB105" s="91"/>
      <c r="AC105" s="663"/>
      <c r="AD105" s="91"/>
      <c r="AE105" s="663"/>
      <c r="AF105" s="91"/>
      <c r="AG105" s="663"/>
      <c r="AH105" s="91"/>
      <c r="AI105" s="663"/>
      <c r="AJ105" s="91"/>
      <c r="AK105" s="91"/>
      <c r="AL105" s="91"/>
      <c r="AM105" s="91"/>
      <c r="AN105" s="91"/>
      <c r="AO105" s="91"/>
      <c r="AP105" s="91"/>
      <c r="AQ105" s="91"/>
      <c r="AR105" s="91"/>
      <c r="AS105" s="91"/>
      <c r="AT105" s="91"/>
      <c r="AU105" s="91"/>
      <c r="AV105" s="91"/>
      <c r="AW105" s="90"/>
      <c r="AX105" s="91"/>
      <c r="AY105" s="91"/>
      <c r="AZ105" s="91"/>
      <c r="BA105" s="91"/>
      <c r="BB105" s="91"/>
      <c r="BC105" s="91"/>
      <c r="BD105" s="91"/>
      <c r="BE105" s="91"/>
      <c r="BF105" s="11"/>
    </row>
    <row r="106" spans="2:58" ht="14.25" customHeight="1" thickBot="1">
      <c r="E106" s="91"/>
      <c r="F106" s="1604" t="s">
        <v>426</v>
      </c>
      <c r="G106" s="1658"/>
      <c r="H106" s="1150">
        <f>'МЕНЮ  12-18л. лето '!D344</f>
        <v>910</v>
      </c>
      <c r="I106" s="91"/>
      <c r="J106" s="91"/>
      <c r="K106" s="91"/>
      <c r="L106" s="91"/>
      <c r="M106" s="91"/>
      <c r="N106" s="91"/>
      <c r="O106" s="91"/>
      <c r="P106" s="91"/>
      <c r="Q106" s="91"/>
      <c r="R106" s="91"/>
      <c r="S106" s="91"/>
      <c r="T106" s="91"/>
      <c r="U106" s="91"/>
      <c r="V106" s="91"/>
      <c r="W106" s="91"/>
      <c r="X106" s="91"/>
      <c r="Y106" s="91"/>
      <c r="Z106" s="91"/>
      <c r="AA106" s="91"/>
      <c r="AB106" s="91"/>
      <c r="AC106" s="663"/>
      <c r="AD106" s="91"/>
      <c r="AE106" s="663"/>
      <c r="AF106" s="91"/>
      <c r="AG106" s="663"/>
      <c r="AH106" s="91"/>
      <c r="AI106" s="663"/>
      <c r="AJ106" s="91"/>
      <c r="AK106" s="91"/>
      <c r="AL106" s="91"/>
      <c r="AM106" s="91"/>
      <c r="AN106" s="91"/>
      <c r="AO106" s="91"/>
      <c r="AP106" s="91"/>
      <c r="AQ106" s="91"/>
      <c r="AR106" s="91"/>
      <c r="AS106" s="91"/>
      <c r="AT106" s="91"/>
      <c r="AU106" s="91"/>
      <c r="AV106" s="91"/>
      <c r="AW106" s="90"/>
      <c r="AX106" s="91"/>
      <c r="AY106" s="91"/>
      <c r="AZ106" s="91"/>
      <c r="BA106" s="91"/>
      <c r="BB106" s="91"/>
      <c r="BC106" s="91"/>
      <c r="BD106" s="91"/>
      <c r="BE106" s="91"/>
      <c r="BF106" s="11"/>
    </row>
    <row r="107" spans="2:58" ht="13.5" customHeight="1">
      <c r="B107" s="681" t="s">
        <v>285</v>
      </c>
      <c r="C107" s="96"/>
      <c r="D107" s="223"/>
      <c r="E107" s="91"/>
      <c r="I107" s="493"/>
      <c r="J107" s="1440"/>
      <c r="K107" s="91"/>
      <c r="L107" s="493"/>
      <c r="M107" s="91"/>
      <c r="N107" s="91"/>
      <c r="O107" s="91"/>
      <c r="P107" s="91"/>
      <c r="Q107" s="91"/>
      <c r="R107" s="91"/>
      <c r="S107" s="91"/>
      <c r="T107" s="91"/>
      <c r="U107" s="91"/>
      <c r="V107" s="91"/>
      <c r="W107" s="91"/>
      <c r="X107" s="91"/>
      <c r="Y107" s="91"/>
      <c r="Z107" s="91"/>
      <c r="AA107" s="91"/>
      <c r="AB107" s="1437"/>
      <c r="AC107" s="663"/>
      <c r="AD107" s="91"/>
      <c r="AE107" s="663"/>
      <c r="AF107" s="91"/>
      <c r="AG107" s="663"/>
      <c r="AH107" s="91"/>
      <c r="AI107" s="663"/>
      <c r="AJ107" s="91"/>
      <c r="AK107" s="91"/>
      <c r="AL107" s="91"/>
      <c r="AM107" s="91"/>
      <c r="AN107" s="91"/>
      <c r="AO107" s="91"/>
      <c r="AP107" s="91"/>
      <c r="AQ107" s="91"/>
      <c r="AR107" s="91"/>
      <c r="AS107" s="91"/>
      <c r="AT107" s="91"/>
      <c r="AU107" s="91"/>
      <c r="AV107" s="91"/>
      <c r="AW107" s="87"/>
      <c r="AX107" s="91"/>
      <c r="AY107" s="91"/>
      <c r="AZ107" s="91"/>
      <c r="BA107" s="91"/>
      <c r="BB107" s="91"/>
      <c r="BC107" s="91"/>
      <c r="BD107" s="91"/>
      <c r="BE107" s="91"/>
      <c r="BF107" s="11"/>
    </row>
    <row r="108" spans="2:58" ht="12.75" customHeight="1">
      <c r="B108" s="1659"/>
      <c r="C108" s="779" t="s">
        <v>172</v>
      </c>
      <c r="D108" s="1660"/>
      <c r="I108" s="1442"/>
      <c r="J108" s="91"/>
      <c r="K108" s="91"/>
      <c r="L108" s="91"/>
      <c r="M108" s="91"/>
      <c r="N108" s="91"/>
      <c r="O108" s="91"/>
      <c r="P108" s="91"/>
      <c r="Q108" s="91"/>
      <c r="R108" s="1438"/>
      <c r="S108" s="91"/>
      <c r="T108" s="493"/>
      <c r="U108" s="493"/>
      <c r="V108" s="91"/>
      <c r="W108" s="91"/>
      <c r="X108" s="91"/>
      <c r="Y108" s="91"/>
      <c r="Z108" s="91"/>
      <c r="AA108" s="91"/>
      <c r="AB108" s="509"/>
      <c r="AC108" s="663"/>
      <c r="AD108" s="91"/>
      <c r="AE108" s="663"/>
      <c r="AF108" s="91"/>
      <c r="AG108" s="663"/>
      <c r="AH108" s="91"/>
      <c r="AI108" s="663"/>
      <c r="AJ108" s="176"/>
      <c r="AK108" s="97"/>
      <c r="AL108" s="106"/>
      <c r="AM108" s="91"/>
      <c r="AN108" s="91"/>
      <c r="AO108" s="91"/>
      <c r="AP108" s="91"/>
      <c r="AQ108" s="91"/>
      <c r="AR108" s="91"/>
      <c r="AS108" s="91"/>
      <c r="AT108" s="91"/>
      <c r="AU108" s="91"/>
      <c r="AV108" s="91"/>
      <c r="AW108" s="87"/>
      <c r="AX108" s="91"/>
      <c r="AY108" s="91"/>
      <c r="AZ108" s="91"/>
      <c r="BA108" s="91"/>
      <c r="BB108" s="91"/>
      <c r="BC108" s="91"/>
      <c r="BD108" s="91"/>
      <c r="BE108" s="91"/>
      <c r="BF108" s="11"/>
    </row>
    <row r="109" spans="2:58" ht="12.75" customHeight="1">
      <c r="B109" s="1129" t="str">
        <f>'МЕНЮ  12-18л. лето '!J358</f>
        <v>ТТК/2021г.</v>
      </c>
      <c r="C109" s="153" t="str">
        <f>'МЕНЮ  12-18л. лето '!C358</f>
        <v>Омлет с птицей</v>
      </c>
      <c r="D109" s="245">
        <f>'МЕНЮ  12-18л. лето '!D358</f>
        <v>220</v>
      </c>
      <c r="E109" s="1530"/>
      <c r="F109" s="696"/>
      <c r="G109" s="707"/>
      <c r="H109" s="696"/>
      <c r="I109" s="91"/>
      <c r="J109" s="91"/>
      <c r="K109" s="91"/>
      <c r="L109" s="91"/>
      <c r="M109" s="91"/>
      <c r="N109" s="91"/>
      <c r="O109" s="493"/>
      <c r="P109" s="91"/>
      <c r="Q109" s="91"/>
      <c r="R109" s="91"/>
      <c r="S109" s="91"/>
      <c r="T109" s="91"/>
      <c r="U109" s="89"/>
      <c r="V109" s="91"/>
      <c r="W109" s="91"/>
      <c r="X109" s="91"/>
      <c r="Y109" s="302"/>
      <c r="Z109" s="91"/>
      <c r="AA109" s="91"/>
      <c r="AB109" s="97"/>
      <c r="AC109" s="663"/>
      <c r="AD109" s="91"/>
      <c r="AE109" s="663"/>
      <c r="AF109" s="87"/>
      <c r="AG109" s="663"/>
      <c r="AH109" s="86"/>
      <c r="AI109" s="663"/>
      <c r="AJ109" s="176"/>
      <c r="AK109" s="97"/>
      <c r="AL109" s="106"/>
      <c r="AM109" s="91"/>
      <c r="AN109" s="91"/>
      <c r="AO109" s="91"/>
      <c r="AP109" s="91"/>
      <c r="AQ109" s="91"/>
      <c r="AR109" s="91"/>
      <c r="AS109" s="91"/>
      <c r="AT109" s="91"/>
      <c r="AU109" s="91"/>
      <c r="AV109" s="91"/>
      <c r="AW109" s="87"/>
      <c r="AX109" s="91"/>
      <c r="AY109" s="91"/>
      <c r="AZ109" s="91"/>
      <c r="BA109" s="91"/>
      <c r="BB109" s="91"/>
      <c r="BC109" s="91"/>
      <c r="BD109" s="91"/>
      <c r="BE109" s="91"/>
      <c r="BF109" s="11"/>
    </row>
    <row r="110" spans="2:58" ht="13.5" customHeight="1">
      <c r="B110" s="1129" t="str">
        <f>'МЕНЮ  12-18л. лето '!J359</f>
        <v>376/17</v>
      </c>
      <c r="C110" s="153" t="str">
        <f>'МЕНЮ  12-18л. лето '!C359</f>
        <v>Чай с сахаром</v>
      </c>
      <c r="D110" s="245">
        <f>'МЕНЮ  12-18л. лето '!D359</f>
        <v>200</v>
      </c>
      <c r="G110" s="2"/>
      <c r="H110" s="71"/>
      <c r="I110" s="91"/>
      <c r="J110" s="91"/>
      <c r="K110" s="91"/>
      <c r="L110" s="91"/>
      <c r="M110" s="91"/>
      <c r="N110" s="91"/>
      <c r="O110" s="91"/>
      <c r="P110" s="91"/>
      <c r="Q110" s="791"/>
      <c r="R110" s="91"/>
      <c r="S110" s="91"/>
      <c r="T110" s="83"/>
      <c r="U110" s="1438"/>
      <c r="V110" s="1440"/>
      <c r="W110" s="91"/>
      <c r="X110" s="91"/>
      <c r="Y110" s="91"/>
      <c r="Z110" s="91"/>
      <c r="AA110" s="91"/>
      <c r="AB110" s="97"/>
      <c r="AC110" s="91"/>
      <c r="AD110" s="91"/>
      <c r="AE110" s="543"/>
      <c r="AF110" s="506"/>
      <c r="AG110" s="663"/>
      <c r="AH110" s="86"/>
      <c r="AI110" s="663"/>
      <c r="AJ110" s="91"/>
      <c r="AK110" s="207"/>
      <c r="AL110" s="302"/>
      <c r="AM110" s="207"/>
      <c r="AN110" s="302"/>
      <c r="AO110" s="91"/>
      <c r="AP110" s="89"/>
      <c r="AQ110" s="204"/>
      <c r="AR110" s="100"/>
      <c r="AS110" s="87"/>
      <c r="AT110" s="83"/>
      <c r="AU110" s="91"/>
      <c r="AV110" s="91"/>
      <c r="AW110" s="87"/>
      <c r="AX110" s="91"/>
      <c r="AY110" s="91"/>
      <c r="AZ110" s="91"/>
      <c r="BA110" s="91"/>
      <c r="BB110" s="91"/>
      <c r="BC110" s="91"/>
      <c r="BD110" s="91"/>
      <c r="BE110" s="91"/>
      <c r="BF110" s="11"/>
    </row>
    <row r="111" spans="2:58" ht="12.75" customHeight="1">
      <c r="B111" s="1129" t="str">
        <f>'МЕНЮ  12-18л. лето '!J360</f>
        <v>Пром.пр.</v>
      </c>
      <c r="C111" s="153" t="str">
        <f>'МЕНЮ  12-18л. лето '!C360</f>
        <v>Кондитерка (печенье)</v>
      </c>
      <c r="D111" s="245">
        <f>'МЕНЮ  12-18л. лето '!D360</f>
        <v>30</v>
      </c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204"/>
      <c r="P111" s="91"/>
      <c r="Q111" s="91"/>
      <c r="R111" s="91"/>
      <c r="S111" s="100"/>
      <c r="T111" s="91"/>
      <c r="U111" s="91"/>
      <c r="V111" s="91"/>
      <c r="W111" s="91"/>
      <c r="X111" s="91"/>
      <c r="Y111" s="91"/>
      <c r="Z111" s="91"/>
      <c r="AA111" s="91"/>
      <c r="AB111" s="97"/>
      <c r="AC111" s="663"/>
      <c r="AD111" s="114"/>
      <c r="AE111" s="91"/>
      <c r="AF111" s="114"/>
      <c r="AG111" s="663"/>
      <c r="AH111" s="89"/>
      <c r="AI111" s="663"/>
      <c r="AJ111" s="87"/>
      <c r="AK111" s="102"/>
      <c r="AL111" s="313"/>
      <c r="AM111" s="670"/>
      <c r="AN111" s="1477"/>
      <c r="AO111" s="91"/>
      <c r="AP111" s="91"/>
      <c r="AQ111" s="91"/>
      <c r="AR111" s="264"/>
      <c r="AS111" s="114"/>
      <c r="AT111" s="248"/>
      <c r="AU111" s="91"/>
      <c r="AV111" s="91"/>
      <c r="AW111" s="87"/>
      <c r="AX111" s="91"/>
      <c r="AY111" s="91"/>
      <c r="AZ111" s="91"/>
      <c r="BA111" s="91"/>
      <c r="BB111" s="91"/>
      <c r="BC111" s="91"/>
      <c r="BD111" s="91"/>
      <c r="BE111" s="91"/>
      <c r="BF111" s="11"/>
    </row>
    <row r="112" spans="2:58" ht="14.25" customHeight="1">
      <c r="B112" s="1129" t="str">
        <f>'МЕНЮ  12-18л. лето '!J361</f>
        <v>Пром.пр.</v>
      </c>
      <c r="C112" s="153" t="str">
        <f>'МЕНЮ  12-18л. лето '!C361</f>
        <v>Хлеб пшеничный</v>
      </c>
      <c r="D112" s="245">
        <f>'МЕНЮ  12-18л. лето '!D361</f>
        <v>55</v>
      </c>
      <c r="E112" s="310"/>
      <c r="F112" s="91"/>
      <c r="G112" s="91"/>
      <c r="H112" s="126"/>
      <c r="I112" s="91"/>
      <c r="J112" s="91"/>
      <c r="K112" s="298"/>
      <c r="L112" s="91"/>
      <c r="M112" s="91"/>
      <c r="N112" s="91"/>
      <c r="O112" s="493"/>
      <c r="P112" s="91"/>
      <c r="Q112" s="791"/>
      <c r="R112" s="91"/>
      <c r="S112" s="91"/>
      <c r="T112" s="83"/>
      <c r="U112" s="91"/>
      <c r="V112" s="91"/>
      <c r="W112" s="91"/>
      <c r="X112" s="91"/>
      <c r="Y112" s="118"/>
      <c r="Z112" s="91"/>
      <c r="AA112" s="91"/>
      <c r="AB112" s="97"/>
      <c r="AC112" s="663"/>
      <c r="AD112" s="114"/>
      <c r="AE112" s="91"/>
      <c r="AF112" s="114"/>
      <c r="AG112" s="663"/>
      <c r="AH112" s="89"/>
      <c r="AI112" s="663"/>
      <c r="AJ112" s="87"/>
      <c r="AK112" s="87"/>
      <c r="AL112" s="314"/>
      <c r="AM112" s="164"/>
      <c r="AN112" s="301"/>
      <c r="AO112" s="91"/>
      <c r="AP112" s="91"/>
      <c r="AQ112" s="91"/>
      <c r="AR112" s="100"/>
      <c r="AS112" s="114"/>
      <c r="AT112" s="232"/>
      <c r="AU112" s="91"/>
      <c r="AV112" s="91"/>
      <c r="AW112" s="87"/>
      <c r="AX112" s="91"/>
      <c r="AY112" s="91"/>
      <c r="AZ112" s="91"/>
      <c r="BA112" s="91"/>
      <c r="BB112" s="91"/>
      <c r="BC112" s="91"/>
      <c r="BD112" s="91"/>
      <c r="BE112" s="91"/>
      <c r="BF112" s="11"/>
    </row>
    <row r="113" spans="2:58" ht="13.5" customHeight="1">
      <c r="B113" s="1129" t="str">
        <f>'МЕНЮ  12-18л. лето '!J362</f>
        <v>Пром.пр.</v>
      </c>
      <c r="C113" s="153" t="str">
        <f>'МЕНЮ  12-18л. лето '!C362</f>
        <v>Хлеб ржаной</v>
      </c>
      <c r="D113" s="245">
        <f>'МЕНЮ  12-18л. лето '!D362</f>
        <v>30</v>
      </c>
      <c r="E113" s="148"/>
      <c r="F113" s="207"/>
      <c r="G113" s="209"/>
      <c r="H113" s="148"/>
      <c r="I113" s="207"/>
      <c r="J113" s="302"/>
      <c r="K113" s="148"/>
      <c r="L113" s="207"/>
      <c r="M113" s="302"/>
      <c r="N113" s="91"/>
      <c r="O113" s="1438"/>
      <c r="P113" s="91"/>
      <c r="Q113" s="91"/>
      <c r="R113" s="87"/>
      <c r="S113" s="91"/>
      <c r="T113" s="91"/>
      <c r="U113" s="91"/>
      <c r="V113" s="91"/>
      <c r="W113" s="91"/>
      <c r="X113" s="91"/>
      <c r="Y113" s="91"/>
      <c r="Z113" s="91"/>
      <c r="AA113" s="91"/>
      <c r="AB113" s="1445"/>
      <c r="AC113" s="665"/>
      <c r="AD113" s="114"/>
      <c r="AE113" s="663"/>
      <c r="AF113" s="114"/>
      <c r="AG113" s="663"/>
      <c r="AH113" s="91"/>
      <c r="AI113" s="663"/>
      <c r="AJ113" s="87"/>
      <c r="AK113" s="87"/>
      <c r="AL113" s="314"/>
      <c r="AM113" s="164"/>
      <c r="AN113" s="301"/>
      <c r="AO113" s="91"/>
      <c r="AP113" s="91"/>
      <c r="AQ113" s="91"/>
      <c r="AR113" s="247"/>
      <c r="AS113" s="114"/>
      <c r="AT113" s="147"/>
      <c r="AU113" s="91"/>
      <c r="AV113" s="91"/>
      <c r="AW113" s="87"/>
      <c r="AX113" s="91"/>
      <c r="AY113" s="91"/>
      <c r="AZ113" s="91"/>
      <c r="BA113" s="91"/>
      <c r="BB113" s="91"/>
      <c r="BC113" s="91"/>
      <c r="BD113" s="91"/>
      <c r="BE113" s="91"/>
      <c r="BF113" s="11"/>
    </row>
    <row r="114" spans="2:58">
      <c r="B114" s="1129" t="str">
        <f>'МЕНЮ  12-18л. лето '!J363</f>
        <v>82 /21</v>
      </c>
      <c r="C114" s="153" t="str">
        <f>'МЕНЮ  12-18л. лето '!C363</f>
        <v xml:space="preserve">Фрукты свежие </v>
      </c>
      <c r="D114" s="245">
        <f>'МЕНЮ  12-18л. лето '!D363</f>
        <v>110</v>
      </c>
      <c r="E114" s="87"/>
      <c r="F114" s="206"/>
      <c r="G114" s="124"/>
      <c r="H114" s="87"/>
      <c r="I114" s="86"/>
      <c r="J114" s="129"/>
      <c r="K114" s="89"/>
      <c r="L114" s="90"/>
      <c r="M114" s="118"/>
      <c r="N114" s="91"/>
      <c r="O114" s="1444"/>
      <c r="P114" s="1444"/>
      <c r="Q114" s="1439"/>
      <c r="R114" s="91"/>
      <c r="S114" s="1444"/>
      <c r="T114" s="1444"/>
      <c r="U114" s="1439"/>
      <c r="V114" s="91"/>
      <c r="W114" s="1444"/>
      <c r="X114" s="1444"/>
      <c r="Y114" s="1439"/>
      <c r="Z114" s="91"/>
      <c r="AA114" s="91"/>
      <c r="AB114" s="1445"/>
      <c r="AC114" s="1446"/>
      <c r="AD114" s="114"/>
      <c r="AE114" s="663"/>
      <c r="AF114" s="114"/>
      <c r="AG114" s="663"/>
      <c r="AH114" s="87"/>
      <c r="AI114" s="663"/>
      <c r="AJ114" s="92"/>
      <c r="AK114" s="95"/>
      <c r="AL114" s="237"/>
      <c r="AM114" s="164"/>
      <c r="AN114" s="301"/>
      <c r="AO114" s="91"/>
      <c r="AP114" s="91"/>
      <c r="AQ114" s="91"/>
      <c r="AR114" s="247"/>
      <c r="AS114" s="114"/>
      <c r="AT114" s="248"/>
      <c r="AU114" s="91"/>
      <c r="AV114" s="91"/>
      <c r="AW114" s="87"/>
      <c r="AX114" s="91"/>
      <c r="AY114" s="91"/>
      <c r="AZ114" s="91"/>
      <c r="BA114" s="91"/>
      <c r="BB114" s="91"/>
      <c r="BC114" s="91"/>
      <c r="BD114" s="91"/>
      <c r="BE114" s="91"/>
      <c r="BF114" s="11"/>
    </row>
    <row r="115" spans="2:58" ht="14.25" customHeight="1" thickBot="1">
      <c r="B115" s="767" t="s">
        <v>425</v>
      </c>
      <c r="C115" s="307"/>
      <c r="D115" s="1661">
        <f>'МЕНЮ  12-18л. лето '!D364</f>
        <v>645</v>
      </c>
      <c r="E115" s="312"/>
      <c r="F115" s="98"/>
      <c r="G115" s="127"/>
      <c r="H115" s="87"/>
      <c r="I115" s="86"/>
      <c r="J115" s="129"/>
      <c r="K115" s="91"/>
      <c r="L115" s="91"/>
      <c r="M115" s="91"/>
      <c r="N115" s="91"/>
      <c r="O115" s="114"/>
      <c r="P115" s="164"/>
      <c r="Q115" s="663"/>
      <c r="R115" s="91"/>
      <c r="S115" s="91"/>
      <c r="T115" s="164"/>
      <c r="U115" s="91"/>
      <c r="V115" s="91"/>
      <c r="W115" s="87"/>
      <c r="X115" s="91"/>
      <c r="Y115" s="663"/>
      <c r="Z115" s="91"/>
      <c r="AA115" s="91"/>
      <c r="AB115" s="97"/>
      <c r="AC115" s="91"/>
      <c r="AD115" s="114"/>
      <c r="AE115" s="91"/>
      <c r="AF115" s="114"/>
      <c r="AG115" s="91"/>
      <c r="AH115" s="87"/>
      <c r="AI115" s="666"/>
      <c r="AJ115" s="87"/>
      <c r="AK115" s="86"/>
      <c r="AL115" s="129"/>
      <c r="AM115" s="164"/>
      <c r="AN115" s="301"/>
      <c r="AO115" s="91"/>
      <c r="AP115" s="91"/>
      <c r="AQ115" s="91"/>
      <c r="AR115" s="247"/>
      <c r="AS115" s="114"/>
      <c r="AT115" s="248"/>
      <c r="AU115" s="91"/>
      <c r="AV115" s="91"/>
      <c r="AW115" s="87"/>
      <c r="AX115" s="91"/>
      <c r="AY115" s="91"/>
      <c r="AZ115" s="91"/>
      <c r="BA115" s="91"/>
      <c r="BB115" s="91"/>
      <c r="BC115" s="91"/>
      <c r="BD115" s="91"/>
      <c r="BE115" s="91"/>
      <c r="BF115" s="11"/>
    </row>
    <row r="116" spans="2:58" ht="13.5" customHeight="1">
      <c r="B116" s="684"/>
      <c r="C116" s="685" t="s">
        <v>152</v>
      </c>
      <c r="D116" s="686"/>
      <c r="E116" s="87"/>
      <c r="F116" s="86"/>
      <c r="G116" s="129"/>
      <c r="H116" s="87"/>
      <c r="I116" s="86"/>
      <c r="J116" s="129"/>
      <c r="K116" s="91"/>
      <c r="L116" s="91"/>
      <c r="M116" s="91"/>
      <c r="N116" s="91"/>
      <c r="O116" s="114"/>
      <c r="P116" s="164"/>
      <c r="Q116" s="1450"/>
      <c r="R116" s="91"/>
      <c r="S116" s="87"/>
      <c r="T116" s="164"/>
      <c r="U116" s="663"/>
      <c r="V116" s="91"/>
      <c r="W116" s="91"/>
      <c r="X116" s="91"/>
      <c r="Y116" s="91"/>
      <c r="Z116" s="91"/>
      <c r="AA116" s="91"/>
      <c r="AB116" s="1445"/>
      <c r="AC116" s="91"/>
      <c r="AD116" s="87"/>
      <c r="AE116" s="91"/>
      <c r="AF116" s="114"/>
      <c r="AG116" s="91"/>
      <c r="AH116" s="87"/>
      <c r="AI116" s="663"/>
      <c r="AJ116" s="97"/>
      <c r="AK116" s="98"/>
      <c r="AL116" s="301"/>
      <c r="AM116" s="164"/>
      <c r="AN116" s="301"/>
      <c r="AO116" s="91"/>
      <c r="AP116" s="91"/>
      <c r="AQ116" s="91"/>
      <c r="AR116" s="91"/>
      <c r="AS116" s="91"/>
      <c r="AT116" s="91"/>
      <c r="AU116" s="91"/>
      <c r="AV116" s="91"/>
      <c r="AW116" s="91"/>
      <c r="AX116" s="91"/>
      <c r="AY116" s="91"/>
      <c r="AZ116" s="91"/>
      <c r="BA116" s="91"/>
      <c r="BB116" s="91"/>
      <c r="BC116" s="91"/>
      <c r="BD116" s="91"/>
      <c r="BE116" s="91"/>
      <c r="BF116" s="11"/>
    </row>
    <row r="117" spans="2:58" ht="12.75" customHeight="1">
      <c r="B117" s="1129" t="str">
        <f>'МЕНЮ  12-18л. лето '!J368</f>
        <v>54-3з/22</v>
      </c>
      <c r="C117" s="1166" t="str">
        <f>'МЕНЮ  12-18л. лето '!C368</f>
        <v>Помидор в нарезке</v>
      </c>
      <c r="D117" s="1149">
        <f>'МЕНЮ  12-18л. лето '!D368</f>
        <v>70</v>
      </c>
      <c r="E117" s="92"/>
      <c r="F117" s="95"/>
      <c r="G117" s="237"/>
      <c r="H117" s="87"/>
      <c r="I117" s="86"/>
      <c r="J117" s="129"/>
      <c r="K117" s="91"/>
      <c r="L117" s="91"/>
      <c r="M117" s="91"/>
      <c r="N117" s="91"/>
      <c r="O117" s="114"/>
      <c r="P117" s="164"/>
      <c r="Q117" s="1450"/>
      <c r="R117" s="91"/>
      <c r="S117" s="97"/>
      <c r="T117" s="164"/>
      <c r="U117" s="665"/>
      <c r="V117" s="91"/>
      <c r="W117" s="106"/>
      <c r="X117" s="1444"/>
      <c r="Y117" s="1439"/>
      <c r="Z117" s="91"/>
      <c r="AA117" s="91"/>
      <c r="AB117" s="1445"/>
      <c r="AC117" s="1466"/>
      <c r="AD117" s="114"/>
      <c r="AE117" s="91"/>
      <c r="AF117" s="114"/>
      <c r="AG117" s="91"/>
      <c r="AH117" s="87"/>
      <c r="AI117" s="1470"/>
      <c r="AJ117" s="87"/>
      <c r="AK117" s="86"/>
      <c r="AL117" s="129"/>
      <c r="AM117" s="164"/>
      <c r="AN117" s="301"/>
      <c r="AO117" s="91"/>
      <c r="AP117" s="91"/>
      <c r="AQ117" s="91"/>
      <c r="AR117" s="91"/>
      <c r="AS117" s="91"/>
      <c r="AT117" s="91"/>
      <c r="AU117" s="92"/>
      <c r="AV117" s="87"/>
      <c r="AW117" s="87"/>
      <c r="AX117" s="87"/>
      <c r="AY117" s="91"/>
      <c r="AZ117" s="91"/>
      <c r="BA117" s="91"/>
      <c r="BB117" s="91"/>
      <c r="BC117" s="91"/>
      <c r="BD117" s="91"/>
      <c r="BE117" s="91"/>
      <c r="BF117" s="11"/>
    </row>
    <row r="118" spans="2:58" ht="12.75" customHeight="1">
      <c r="B118" s="1129" t="str">
        <f>'МЕНЮ  12-18л. лето '!J369</f>
        <v>ТТК/98/21</v>
      </c>
      <c r="C118" s="1166" t="str">
        <f>'МЕНЮ  12-18л. лето '!C369</f>
        <v>Свекольник</v>
      </c>
      <c r="D118" s="1149">
        <f>'МЕНЮ  12-18л. лето '!D369</f>
        <v>250</v>
      </c>
      <c r="E118" s="87"/>
      <c r="F118" s="86"/>
      <c r="G118" s="129"/>
      <c r="H118" s="91"/>
      <c r="I118" s="91"/>
      <c r="J118" s="91"/>
      <c r="K118" s="91"/>
      <c r="L118" s="91"/>
      <c r="M118" s="91"/>
      <c r="N118" s="91"/>
      <c r="O118" s="87"/>
      <c r="P118" s="164"/>
      <c r="Q118" s="663"/>
      <c r="R118" s="91"/>
      <c r="S118" s="1445"/>
      <c r="T118" s="164"/>
      <c r="U118" s="665"/>
      <c r="V118" s="91"/>
      <c r="W118" s="114"/>
      <c r="X118" s="1447"/>
      <c r="Y118" s="663"/>
      <c r="Z118" s="91"/>
      <c r="AA118" s="91"/>
      <c r="AB118" s="1445"/>
      <c r="AC118" s="665"/>
      <c r="AD118" s="114"/>
      <c r="AE118" s="91"/>
      <c r="AF118" s="114"/>
      <c r="AG118" s="91"/>
      <c r="AH118" s="87"/>
      <c r="AI118" s="663"/>
      <c r="AJ118" s="111"/>
      <c r="AK118" s="90"/>
      <c r="AL118" s="118"/>
      <c r="AM118" s="164"/>
      <c r="AN118" s="301"/>
      <c r="AO118" s="91"/>
      <c r="AP118" s="91"/>
      <c r="AQ118" s="91"/>
      <c r="AR118" s="91"/>
      <c r="AS118" s="91"/>
      <c r="AT118" s="91"/>
      <c r="AU118" s="91"/>
      <c r="AV118" s="91"/>
      <c r="AW118" s="87"/>
      <c r="AX118" s="87"/>
      <c r="AY118" s="91"/>
      <c r="AZ118" s="91"/>
      <c r="BA118" s="91"/>
      <c r="BB118" s="91"/>
      <c r="BC118" s="91"/>
      <c r="BD118" s="91"/>
      <c r="BE118" s="91"/>
      <c r="BF118" s="11"/>
    </row>
    <row r="119" spans="2:58" ht="13.5" customHeight="1">
      <c r="B119" s="1251" t="str">
        <f>'МЕНЮ  12-18л. лето '!J370</f>
        <v>237/17</v>
      </c>
      <c r="C119" s="1662" t="str">
        <f>'МЕНЮ  12-18л. лето '!C370</f>
        <v>Зразы рубленные</v>
      </c>
      <c r="D119" s="1151">
        <f>'МЕНЮ  12-18л. лето '!D370</f>
        <v>120</v>
      </c>
      <c r="E119" s="97"/>
      <c r="F119" s="98"/>
      <c r="G119" s="301"/>
      <c r="H119" s="91"/>
      <c r="I119" s="91"/>
      <c r="J119" s="91"/>
      <c r="K119" s="91"/>
      <c r="L119" s="91"/>
      <c r="M119" s="91"/>
      <c r="N119" s="91"/>
      <c r="O119" s="114"/>
      <c r="P119" s="558"/>
      <c r="Q119" s="663"/>
      <c r="R119" s="91"/>
      <c r="S119" s="1445"/>
      <c r="T119" s="164"/>
      <c r="U119" s="665"/>
      <c r="V119" s="91"/>
      <c r="W119" s="87"/>
      <c r="X119" s="106"/>
      <c r="Y119" s="89"/>
      <c r="Z119" s="91"/>
      <c r="AA119" s="91"/>
      <c r="AB119" s="1445"/>
      <c r="AC119" s="91"/>
      <c r="AD119" s="206"/>
      <c r="AE119" s="91"/>
      <c r="AF119" s="114"/>
      <c r="AG119" s="663"/>
      <c r="AH119" s="87"/>
      <c r="AI119" s="663"/>
      <c r="AJ119" s="87"/>
      <c r="AK119" s="86"/>
      <c r="AL119" s="118"/>
      <c r="AM119" s="1448"/>
      <c r="AN119" s="301"/>
      <c r="AO119" s="91"/>
      <c r="AP119" s="91"/>
      <c r="AQ119" s="91"/>
      <c r="AR119" s="91"/>
      <c r="AS119" s="91"/>
      <c r="AT119" s="91"/>
      <c r="AU119" s="91"/>
      <c r="AV119" s="91"/>
      <c r="AW119" s="87"/>
      <c r="AX119" s="91"/>
      <c r="AY119" s="91"/>
      <c r="AZ119" s="91"/>
      <c r="BA119" s="91"/>
      <c r="BB119" s="91"/>
      <c r="BC119" s="91"/>
      <c r="BD119" s="91"/>
      <c r="BE119" s="91"/>
      <c r="BF119" s="11"/>
    </row>
    <row r="120" spans="2:58" ht="15" customHeight="1">
      <c r="B120" s="1036" t="str">
        <f>'МЕНЮ  12-18л. лето '!J371</f>
        <v>ТТК/142/17</v>
      </c>
      <c r="C120" s="956" t="str">
        <f>'МЕНЮ  12-18л. лето '!C371</f>
        <v>Картофель и овощи тушёные в соусе</v>
      </c>
      <c r="D120" s="1146">
        <f>'МЕНЮ  12-18л. лето '!D371</f>
        <v>180</v>
      </c>
      <c r="E120" s="298"/>
      <c r="F120" s="91"/>
      <c r="G120" s="91"/>
      <c r="H120" s="1435"/>
      <c r="I120" s="91"/>
      <c r="J120" s="91"/>
      <c r="K120" s="126"/>
      <c r="L120" s="91"/>
      <c r="M120" s="581"/>
      <c r="N120" s="91"/>
      <c r="O120" s="114"/>
      <c r="P120" s="164"/>
      <c r="Q120" s="663"/>
      <c r="R120" s="91"/>
      <c r="S120" s="1445"/>
      <c r="T120" s="164"/>
      <c r="U120" s="665"/>
      <c r="V120" s="91"/>
      <c r="W120" s="102"/>
      <c r="X120" s="106"/>
      <c r="Y120" s="663"/>
      <c r="Z120" s="91"/>
      <c r="AA120" s="91"/>
      <c r="AB120" s="1445"/>
      <c r="AC120" s="91"/>
      <c r="AD120" s="114"/>
      <c r="AE120" s="663"/>
      <c r="AF120" s="114"/>
      <c r="AG120" s="91"/>
      <c r="AH120" s="87"/>
      <c r="AI120" s="663"/>
      <c r="AJ120" s="87"/>
      <c r="AK120" s="176"/>
      <c r="AL120" s="220"/>
      <c r="AM120" s="164"/>
      <c r="AN120" s="301"/>
      <c r="AO120" s="91"/>
      <c r="AP120" s="91"/>
      <c r="AQ120" s="91"/>
      <c r="AR120" s="91"/>
      <c r="AS120" s="91"/>
      <c r="AT120" s="91"/>
      <c r="AU120" s="91"/>
      <c r="AV120" s="91"/>
      <c r="AW120" s="87"/>
      <c r="AX120" s="91"/>
      <c r="AY120" s="91"/>
      <c r="AZ120" s="91"/>
      <c r="BA120" s="91"/>
      <c r="BB120" s="91"/>
      <c r="BC120" s="91"/>
      <c r="BD120" s="91"/>
      <c r="BE120" s="91"/>
      <c r="BF120" s="11"/>
    </row>
    <row r="121" spans="2:58" ht="14.25" customHeight="1">
      <c r="B121" s="1699" t="str">
        <f>'МЕНЮ  12-18л. лето '!J372</f>
        <v>501 / 21</v>
      </c>
      <c r="C121" s="1700" t="str">
        <f>'МЕНЮ  12-18л. лето '!C372</f>
        <v>Сок персиковый</v>
      </c>
      <c r="D121" s="1701">
        <f>'МЕНЮ  12-18л. лето '!D372</f>
        <v>200</v>
      </c>
      <c r="E121" s="148"/>
      <c r="F121" s="207"/>
      <c r="G121" s="209"/>
      <c r="H121" s="148"/>
      <c r="I121" s="207"/>
      <c r="J121" s="209"/>
      <c r="K121" s="148"/>
      <c r="L121" s="207"/>
      <c r="M121" s="209"/>
      <c r="N121" s="91"/>
      <c r="O121" s="206"/>
      <c r="P121" s="164"/>
      <c r="Q121" s="663"/>
      <c r="R121" s="91"/>
      <c r="S121" s="114"/>
      <c r="T121" s="147"/>
      <c r="U121" s="83"/>
      <c r="V121" s="91"/>
      <c r="W121" s="89"/>
      <c r="X121" s="106"/>
      <c r="Y121" s="91"/>
      <c r="Z121" s="91"/>
      <c r="AA121" s="91"/>
      <c r="AB121" s="1445"/>
      <c r="AC121" s="662"/>
      <c r="AD121" s="639"/>
      <c r="AE121" s="91"/>
      <c r="AF121" s="114"/>
      <c r="AG121" s="663"/>
      <c r="AH121" s="87"/>
      <c r="AI121" s="663"/>
      <c r="AJ121" s="176"/>
      <c r="AK121" s="176"/>
      <c r="AL121" s="220"/>
      <c r="AM121" s="164"/>
      <c r="AN121" s="301"/>
      <c r="AO121" s="91"/>
      <c r="AP121" s="91"/>
      <c r="AQ121" s="91"/>
      <c r="AR121" s="91"/>
      <c r="AS121" s="91"/>
      <c r="AT121" s="91"/>
      <c r="AU121" s="91"/>
      <c r="AV121" s="91"/>
      <c r="AW121" s="87"/>
      <c r="AX121" s="91"/>
      <c r="AY121" s="91"/>
      <c r="AZ121" s="91"/>
      <c r="BA121" s="91"/>
      <c r="BB121" s="91"/>
      <c r="BC121" s="91"/>
      <c r="BD121" s="91"/>
      <c r="BE121" s="91"/>
      <c r="BF121" s="11"/>
    </row>
    <row r="122" spans="2:58" ht="15.75" customHeight="1">
      <c r="B122" s="1699" t="str">
        <f>'МЕНЮ  12-18л. лето '!J373</f>
        <v>Пром.пр.</v>
      </c>
      <c r="C122" s="1700" t="str">
        <f>'МЕНЮ  12-18л. лето '!C373</f>
        <v>Хлеб пшеничный</v>
      </c>
      <c r="D122" s="1701">
        <f>'МЕНЮ  12-18л. лето '!D373</f>
        <v>70</v>
      </c>
      <c r="E122" s="97"/>
      <c r="F122" s="98"/>
      <c r="G122" s="301"/>
      <c r="H122" s="91"/>
      <c r="I122" s="91"/>
      <c r="J122" s="91"/>
      <c r="K122" s="87"/>
      <c r="L122" s="102"/>
      <c r="M122" s="313"/>
      <c r="N122" s="91"/>
      <c r="O122" s="106"/>
      <c r="P122" s="164"/>
      <c r="Q122" s="666"/>
      <c r="R122" s="91"/>
      <c r="S122" s="91"/>
      <c r="T122" s="91"/>
      <c r="U122" s="91"/>
      <c r="V122" s="91"/>
      <c r="W122" s="87"/>
      <c r="X122" s="106"/>
      <c r="Y122" s="91"/>
      <c r="Z122" s="91"/>
      <c r="AA122" s="91"/>
      <c r="AB122" s="1445"/>
      <c r="AC122" s="1452"/>
      <c r="AD122" s="114"/>
      <c r="AE122" s="663"/>
      <c r="AF122" s="114"/>
      <c r="AG122" s="663"/>
      <c r="AH122" s="116"/>
      <c r="AI122" s="663"/>
      <c r="AJ122" s="176"/>
      <c r="AK122" s="176"/>
      <c r="AL122" s="220"/>
      <c r="AM122" s="164"/>
      <c r="AN122" s="301"/>
      <c r="AO122" s="91"/>
      <c r="AP122" s="91"/>
      <c r="AQ122" s="91"/>
      <c r="AR122" s="91"/>
      <c r="AS122" s="91"/>
      <c r="AT122" s="91"/>
      <c r="AU122" s="91"/>
      <c r="AV122" s="91"/>
      <c r="AW122" s="87"/>
      <c r="AX122" s="91"/>
      <c r="AY122" s="91"/>
      <c r="AZ122" s="91"/>
      <c r="BA122" s="91"/>
      <c r="BB122" s="91"/>
      <c r="BC122" s="91"/>
      <c r="BD122" s="91"/>
      <c r="BE122" s="91"/>
      <c r="BF122" s="11"/>
    </row>
    <row r="123" spans="2:58" ht="12.75" customHeight="1">
      <c r="B123" s="1699" t="str">
        <f>'МЕНЮ  12-18л. лето '!J374</f>
        <v>Пром.пр.</v>
      </c>
      <c r="C123" s="1700" t="str">
        <f>'МЕНЮ  12-18л. лето '!C374</f>
        <v>Хлеб ржаной</v>
      </c>
      <c r="D123" s="1701">
        <f>'МЕНЮ  12-18л. лето '!D374</f>
        <v>50</v>
      </c>
      <c r="E123" s="89"/>
      <c r="F123" s="98"/>
      <c r="G123" s="301"/>
      <c r="H123" s="89"/>
      <c r="I123" s="90"/>
      <c r="J123" s="240"/>
      <c r="K123" s="87"/>
      <c r="L123" s="87"/>
      <c r="M123" s="314"/>
      <c r="N123" s="91"/>
      <c r="O123" s="114"/>
      <c r="P123" s="164"/>
      <c r="Q123" s="663"/>
      <c r="R123" s="91"/>
      <c r="S123" s="91"/>
      <c r="T123" s="91"/>
      <c r="U123" s="91"/>
      <c r="V123" s="91"/>
      <c r="W123" s="87"/>
      <c r="X123" s="106"/>
      <c r="Y123" s="91"/>
      <c r="Z123" s="91"/>
      <c r="AA123" s="91"/>
      <c r="AB123" s="1445"/>
      <c r="AC123" s="662"/>
      <c r="AD123" s="114"/>
      <c r="AE123" s="91"/>
      <c r="AF123" s="114"/>
      <c r="AG123" s="663"/>
      <c r="AH123" s="87"/>
      <c r="AI123" s="663"/>
      <c r="AJ123" s="176"/>
      <c r="AK123" s="176"/>
      <c r="AL123" s="220"/>
      <c r="AM123" s="164"/>
      <c r="AN123" s="301"/>
      <c r="AO123" s="91"/>
      <c r="AP123" s="91"/>
      <c r="AQ123" s="91"/>
      <c r="AR123" s="91"/>
      <c r="AS123" s="91"/>
      <c r="AT123" s="91"/>
      <c r="AU123" s="91"/>
      <c r="AV123" s="91"/>
      <c r="AW123" s="91"/>
      <c r="AX123" s="91"/>
      <c r="AY123" s="91"/>
      <c r="AZ123" s="115"/>
      <c r="BA123" s="91"/>
      <c r="BB123" s="116"/>
      <c r="BC123" s="91"/>
      <c r="BD123" s="91"/>
      <c r="BE123" s="91"/>
      <c r="BF123" s="18"/>
    </row>
    <row r="124" spans="2:58" ht="14.25" customHeight="1" thickBot="1">
      <c r="B124" s="757" t="s">
        <v>426</v>
      </c>
      <c r="C124" s="411"/>
      <c r="D124" s="1150">
        <f>'МЕНЮ  12-18л. лето '!D375</f>
        <v>940</v>
      </c>
      <c r="E124" s="89"/>
      <c r="F124" s="98"/>
      <c r="G124" s="301"/>
      <c r="H124" s="89"/>
      <c r="I124" s="90"/>
      <c r="J124" s="240"/>
      <c r="K124" s="87"/>
      <c r="L124" s="87"/>
      <c r="M124" s="314"/>
      <c r="N124" s="91"/>
      <c r="O124" s="114"/>
      <c r="P124" s="164"/>
      <c r="Q124" s="663"/>
      <c r="R124" s="91"/>
      <c r="S124" s="91"/>
      <c r="T124" s="91"/>
      <c r="U124" s="91"/>
      <c r="V124" s="91"/>
      <c r="W124" s="89"/>
      <c r="X124" s="91"/>
      <c r="Y124" s="91"/>
      <c r="Z124" s="91"/>
      <c r="AA124" s="91"/>
      <c r="AB124" s="1445"/>
      <c r="AC124" s="662"/>
      <c r="AD124" s="114"/>
      <c r="AE124" s="663"/>
      <c r="AF124" s="114"/>
      <c r="AG124" s="91"/>
      <c r="AH124" s="91"/>
      <c r="AI124" s="663"/>
      <c r="AJ124" s="176"/>
      <c r="AK124" s="176"/>
      <c r="AL124" s="220"/>
      <c r="AM124" s="164"/>
      <c r="AN124" s="301"/>
      <c r="AO124" s="91"/>
      <c r="AP124" s="91"/>
      <c r="AQ124" s="91"/>
      <c r="AR124" s="148"/>
      <c r="AS124" s="207"/>
      <c r="AT124" s="209"/>
      <c r="AU124" s="91"/>
      <c r="AV124" s="91"/>
      <c r="AW124" s="104"/>
      <c r="AX124" s="87"/>
      <c r="AY124" s="86"/>
      <c r="AZ124" s="87"/>
      <c r="BA124" s="87"/>
      <c r="BB124" s="92"/>
      <c r="BC124" s="92"/>
      <c r="BD124" s="1430"/>
      <c r="BE124" s="1430"/>
      <c r="BF124" s="7"/>
    </row>
    <row r="125" spans="2:58" ht="13.5" customHeight="1">
      <c r="B125" s="1"/>
      <c r="C125" s="1"/>
      <c r="D125" s="1"/>
      <c r="E125" s="97"/>
      <c r="F125" s="98"/>
      <c r="G125" s="301"/>
      <c r="H125" s="89"/>
      <c r="I125" s="90"/>
      <c r="J125" s="240"/>
      <c r="K125" s="172"/>
      <c r="L125" s="91"/>
      <c r="M125" s="91"/>
      <c r="N125" s="91"/>
      <c r="O125" s="114"/>
      <c r="P125" s="164"/>
      <c r="Q125" s="663"/>
      <c r="R125" s="91"/>
      <c r="S125" s="114"/>
      <c r="T125" s="672"/>
      <c r="U125" s="673"/>
      <c r="V125" s="91"/>
      <c r="W125" s="87"/>
      <c r="X125" s="91"/>
      <c r="Y125" s="662"/>
      <c r="Z125" s="91"/>
      <c r="AA125" s="91"/>
      <c r="AB125" s="1459"/>
      <c r="AC125" s="663"/>
      <c r="AD125" s="114"/>
      <c r="AE125" s="91"/>
      <c r="AF125" s="114"/>
      <c r="AG125" s="663"/>
      <c r="AH125" s="91"/>
      <c r="AI125" s="663"/>
      <c r="AJ125" s="176"/>
      <c r="AK125" s="176"/>
      <c r="AL125" s="220"/>
      <c r="AM125" s="164"/>
      <c r="AN125" s="301"/>
      <c r="AO125" s="91"/>
      <c r="AP125" s="91"/>
      <c r="AQ125" s="91"/>
      <c r="AR125" s="87"/>
      <c r="AS125" s="86"/>
      <c r="AT125" s="129"/>
      <c r="AU125" s="91"/>
      <c r="AV125" s="91"/>
      <c r="AW125" s="91"/>
      <c r="AX125" s="87"/>
      <c r="AY125" s="86"/>
      <c r="AZ125" s="87"/>
      <c r="BA125" s="87"/>
      <c r="BB125" s="92"/>
      <c r="BC125" s="1431"/>
      <c r="BD125" s="1430"/>
      <c r="BE125" s="1430"/>
      <c r="BF125" s="7"/>
    </row>
    <row r="126" spans="2:58" ht="14.25" customHeight="1">
      <c r="I126" s="90"/>
      <c r="J126" s="240"/>
      <c r="K126" s="249"/>
      <c r="L126" s="207"/>
      <c r="M126" s="209"/>
      <c r="N126" s="91"/>
      <c r="O126" s="114"/>
      <c r="P126" s="164"/>
      <c r="Q126" s="663"/>
      <c r="R126" s="91"/>
      <c r="S126" s="114"/>
      <c r="T126" s="558"/>
      <c r="U126" s="673"/>
      <c r="V126" s="91"/>
      <c r="W126" s="114"/>
      <c r="X126" s="1456"/>
      <c r="Y126" s="1457"/>
      <c r="Z126" s="91"/>
      <c r="AA126" s="1444"/>
      <c r="AB126" s="114"/>
      <c r="AC126" s="662"/>
      <c r="AD126" s="91"/>
      <c r="AE126" s="663"/>
      <c r="AF126" s="114"/>
      <c r="AG126" s="91"/>
      <c r="AH126" s="91"/>
      <c r="AI126" s="663"/>
      <c r="AJ126" s="91"/>
      <c r="AK126" s="176"/>
      <c r="AL126" s="220"/>
      <c r="AM126" s="164"/>
      <c r="AN126" s="301"/>
      <c r="AO126" s="91"/>
      <c r="AP126" s="91"/>
      <c r="AQ126" s="91"/>
      <c r="AR126" s="121"/>
      <c r="AS126" s="121"/>
      <c r="AT126" s="121"/>
      <c r="AU126" s="121"/>
      <c r="AV126" s="121"/>
      <c r="AW126" s="121"/>
      <c r="AX126" s="121"/>
      <c r="AY126" s="91"/>
      <c r="AZ126" s="121"/>
      <c r="BA126" s="91"/>
      <c r="BB126" s="90"/>
      <c r="BC126" s="92"/>
      <c r="BD126" s="1430"/>
      <c r="BE126" s="1430"/>
      <c r="BF126" s="7"/>
    </row>
    <row r="127" spans="2:58" ht="12" customHeight="1">
      <c r="B127" s="802" t="s">
        <v>552</v>
      </c>
      <c r="G127" s="2"/>
      <c r="H127" s="2"/>
      <c r="I127" s="90"/>
      <c r="J127" s="240"/>
      <c r="K127" s="87"/>
      <c r="L127" s="86"/>
      <c r="M127" s="129"/>
      <c r="N127" s="91"/>
      <c r="O127" s="284"/>
      <c r="P127" s="558"/>
      <c r="Q127" s="666"/>
      <c r="R127" s="91"/>
      <c r="S127" s="114"/>
      <c r="T127" s="674"/>
      <c r="U127" s="673"/>
      <c r="V127" s="91"/>
      <c r="W127" s="89"/>
      <c r="X127" s="91"/>
      <c r="Y127" s="91"/>
      <c r="Z127" s="91"/>
      <c r="AA127" s="91"/>
      <c r="AB127" s="114"/>
      <c r="AC127" s="666"/>
      <c r="AD127" s="91"/>
      <c r="AE127" s="663"/>
      <c r="AF127" s="97"/>
      <c r="AG127" s="91"/>
      <c r="AH127" s="91"/>
      <c r="AI127" s="663"/>
      <c r="AJ127" s="89"/>
      <c r="AK127" s="91"/>
      <c r="AL127" s="91"/>
      <c r="AM127" s="91"/>
      <c r="AN127" s="91"/>
      <c r="AO127" s="91"/>
      <c r="AP127" s="91"/>
      <c r="AQ127" s="91"/>
      <c r="AR127" s="91"/>
      <c r="AS127" s="91"/>
      <c r="AT127" s="91"/>
      <c r="AU127" s="91"/>
      <c r="AV127" s="91"/>
      <c r="AW127" s="91"/>
      <c r="AX127" s="91"/>
      <c r="AY127" s="91"/>
      <c r="AZ127" s="236"/>
      <c r="BA127" s="91"/>
      <c r="BB127" s="1460"/>
      <c r="BC127" s="92"/>
      <c r="BD127" s="1430"/>
      <c r="BE127" s="1430"/>
      <c r="BF127" s="11"/>
    </row>
    <row r="128" spans="2:58" ht="14.25" customHeight="1" thickBot="1">
      <c r="B128" s="361" t="s">
        <v>592</v>
      </c>
      <c r="C128" s="361"/>
      <c r="E128" s="1530" t="s">
        <v>584</v>
      </c>
      <c r="F128" s="71"/>
      <c r="G128" s="119" t="s">
        <v>542</v>
      </c>
      <c r="I128" s="91"/>
      <c r="J128" s="91"/>
      <c r="K128" s="87"/>
      <c r="L128" s="86"/>
      <c r="M128" s="129"/>
      <c r="N128" s="91"/>
      <c r="O128" s="114"/>
      <c r="P128" s="164"/>
      <c r="Q128" s="1453"/>
      <c r="R128" s="91"/>
      <c r="S128" s="91"/>
      <c r="T128" s="91"/>
      <c r="U128" s="91"/>
      <c r="V128" s="91"/>
      <c r="W128" s="89"/>
      <c r="X128" s="86"/>
      <c r="Y128" s="129"/>
      <c r="Z128" s="91"/>
      <c r="AA128" s="91"/>
      <c r="AB128" s="1436"/>
      <c r="AC128" s="663"/>
      <c r="AD128" s="91"/>
      <c r="AE128" s="663"/>
      <c r="AF128" s="92"/>
      <c r="AG128" s="91"/>
      <c r="AH128" s="91"/>
      <c r="AI128" s="663"/>
      <c r="AJ128" s="89"/>
      <c r="AK128" s="86"/>
      <c r="AL128" s="129"/>
      <c r="AM128" s="91"/>
      <c r="AN128" s="91"/>
      <c r="AO128" s="91"/>
      <c r="AP128" s="91"/>
      <c r="AQ128" s="91"/>
      <c r="AR128" s="91"/>
      <c r="AS128" s="91"/>
      <c r="AT128" s="91"/>
      <c r="AU128" s="91"/>
      <c r="AV128" s="91"/>
      <c r="AW128" s="91"/>
      <c r="AX128" s="147"/>
      <c r="AY128" s="696"/>
      <c r="AZ128" s="236"/>
      <c r="BA128" s="91"/>
      <c r="BB128" s="1463"/>
      <c r="BC128" s="92"/>
      <c r="BD128" s="1430"/>
      <c r="BE128" s="1430"/>
      <c r="BF128" s="11"/>
    </row>
    <row r="129" spans="2:58" ht="13.5" customHeight="1">
      <c r="B129" s="113" t="s">
        <v>1</v>
      </c>
      <c r="C129" s="179" t="s">
        <v>2</v>
      </c>
      <c r="D129" s="1238" t="s">
        <v>3</v>
      </c>
      <c r="E129" s="97"/>
      <c r="F129" s="113" t="s">
        <v>1</v>
      </c>
      <c r="G129" s="179" t="s">
        <v>2</v>
      </c>
      <c r="H129" s="1238" t="s">
        <v>3</v>
      </c>
      <c r="I129" s="207"/>
      <c r="J129" s="302"/>
      <c r="K129" s="97"/>
      <c r="L129" s="98"/>
      <c r="M129" s="127"/>
      <c r="N129" s="91"/>
      <c r="O129" s="114"/>
      <c r="P129" s="164"/>
      <c r="Q129" s="663"/>
      <c r="R129" s="91"/>
      <c r="S129" s="91"/>
      <c r="T129" s="91"/>
      <c r="U129" s="91"/>
      <c r="V129" s="91"/>
      <c r="W129" s="1444"/>
      <c r="X129" s="1444"/>
      <c r="Y129" s="1439"/>
      <c r="Z129" s="91"/>
      <c r="AA129" s="91"/>
      <c r="AB129" s="89"/>
      <c r="AC129" s="1483"/>
      <c r="AD129" s="91"/>
      <c r="AE129" s="663"/>
      <c r="AF129" s="87"/>
      <c r="AG129" s="91"/>
      <c r="AH129" s="91"/>
      <c r="AI129" s="663"/>
      <c r="AJ129" s="89"/>
      <c r="AK129" s="90"/>
      <c r="AL129" s="91"/>
      <c r="AM129" s="91"/>
      <c r="AN129" s="91"/>
      <c r="AO129" s="91"/>
      <c r="AP129" s="91"/>
      <c r="AQ129" s="91"/>
      <c r="AR129" s="91"/>
      <c r="AS129" s="91"/>
      <c r="AT129" s="91"/>
      <c r="AU129" s="91"/>
      <c r="AV129" s="147"/>
      <c r="AW129" s="147"/>
      <c r="AX129" s="147"/>
      <c r="AY129" s="91"/>
      <c r="AZ129" s="236"/>
      <c r="BA129" s="1476"/>
      <c r="BB129" s="1463"/>
      <c r="BC129" s="92"/>
      <c r="BD129" s="1430"/>
      <c r="BE129" s="1432"/>
      <c r="BF129" s="11"/>
    </row>
    <row r="130" spans="2:58" ht="12.75" customHeight="1" thickBot="1">
      <c r="B130" s="151" t="s">
        <v>4</v>
      </c>
      <c r="C130" s="690"/>
      <c r="D130" s="1239" t="s">
        <v>70</v>
      </c>
      <c r="E130" s="97"/>
      <c r="F130" s="151" t="s">
        <v>4</v>
      </c>
      <c r="G130" s="690"/>
      <c r="H130" s="1239" t="s">
        <v>70</v>
      </c>
      <c r="I130" s="86"/>
      <c r="J130" s="123"/>
      <c r="K130" s="87"/>
      <c r="L130" s="86"/>
      <c r="M130" s="129"/>
      <c r="N130" s="91"/>
      <c r="O130" s="114"/>
      <c r="P130" s="164"/>
      <c r="Q130" s="663"/>
      <c r="R130" s="91"/>
      <c r="S130" s="91"/>
      <c r="T130" s="91"/>
      <c r="U130" s="91"/>
      <c r="V130" s="91"/>
      <c r="W130" s="298"/>
      <c r="X130" s="97"/>
      <c r="Y130" s="147"/>
      <c r="Z130" s="91"/>
      <c r="AA130" s="91"/>
      <c r="AB130" s="91"/>
      <c r="AC130" s="1483"/>
      <c r="AD130" s="91"/>
      <c r="AE130" s="663"/>
      <c r="AF130" s="87"/>
      <c r="AG130" s="91"/>
      <c r="AH130" s="91"/>
      <c r="AI130" s="663"/>
      <c r="AJ130" s="87"/>
      <c r="AK130" s="90"/>
      <c r="AL130" s="128"/>
      <c r="AM130" s="91"/>
      <c r="AN130" s="91"/>
      <c r="AO130" s="91"/>
      <c r="AP130" s="91"/>
      <c r="AQ130" s="91"/>
      <c r="AR130" s="91"/>
      <c r="AS130" s="91"/>
      <c r="AT130" s="91"/>
      <c r="AU130" s="91"/>
      <c r="AV130" s="91"/>
      <c r="AW130" s="91"/>
      <c r="AX130" s="91"/>
      <c r="AY130" s="91"/>
      <c r="AZ130" s="236"/>
      <c r="BA130" s="324"/>
      <c r="BB130" s="1464"/>
      <c r="BC130" s="87"/>
      <c r="BD130" s="91"/>
      <c r="BE130" s="91"/>
      <c r="BF130" s="76"/>
    </row>
    <row r="131" spans="2:58" ht="14.25" customHeight="1">
      <c r="B131" s="772" t="s">
        <v>287</v>
      </c>
      <c r="C131" s="325"/>
      <c r="D131" s="773"/>
      <c r="E131" s="102"/>
      <c r="F131" s="681" t="s">
        <v>288</v>
      </c>
      <c r="G131" s="697"/>
      <c r="H131" s="1715"/>
      <c r="I131" s="91"/>
      <c r="J131" s="91"/>
      <c r="K131" s="89"/>
      <c r="L131" s="86"/>
      <c r="M131" s="129"/>
      <c r="N131" s="91"/>
      <c r="O131" s="114"/>
      <c r="P131" s="164"/>
      <c r="Q131" s="663"/>
      <c r="R131" s="91"/>
      <c r="S131" s="91"/>
      <c r="T131" s="91"/>
      <c r="U131" s="91"/>
      <c r="V131" s="91"/>
      <c r="W131" s="114"/>
      <c r="X131" s="97"/>
      <c r="Y131" s="89"/>
      <c r="Z131" s="91"/>
      <c r="AA131" s="91"/>
      <c r="AB131" s="91"/>
      <c r="AC131" s="663"/>
      <c r="AD131" s="87"/>
      <c r="AE131" s="662"/>
      <c r="AF131" s="129"/>
      <c r="AG131" s="663"/>
      <c r="AH131" s="91"/>
      <c r="AI131" s="663"/>
      <c r="AJ131" s="89"/>
      <c r="AK131" s="91"/>
      <c r="AL131" s="91"/>
      <c r="AM131" s="91"/>
      <c r="AN131" s="91"/>
      <c r="AO131" s="91"/>
      <c r="AP131" s="91"/>
      <c r="AQ131" s="91"/>
      <c r="AR131" s="89"/>
      <c r="AS131" s="91"/>
      <c r="AT131" s="91"/>
      <c r="AU131" s="91"/>
      <c r="AV131" s="91"/>
      <c r="AW131" s="91"/>
      <c r="AX131" s="91"/>
      <c r="AY131" s="91"/>
      <c r="AZ131" s="87"/>
      <c r="BA131" s="87"/>
      <c r="BB131" s="91"/>
      <c r="BC131" s="91"/>
      <c r="BD131" s="91"/>
      <c r="BE131" s="91"/>
      <c r="BF131" s="43"/>
    </row>
    <row r="132" spans="2:58" ht="13.5" customHeight="1">
      <c r="B132" s="687"/>
      <c r="C132" s="1714" t="s">
        <v>172</v>
      </c>
      <c r="D132" s="688"/>
      <c r="E132" s="91"/>
      <c r="F132" s="1716"/>
      <c r="G132" s="1717" t="s">
        <v>172</v>
      </c>
      <c r="H132" s="1718"/>
      <c r="I132" s="86"/>
      <c r="J132" s="129"/>
      <c r="K132" s="87"/>
      <c r="L132" s="86"/>
      <c r="M132" s="129"/>
      <c r="N132" s="91"/>
      <c r="O132" s="91"/>
      <c r="P132" s="91"/>
      <c r="Q132" s="91"/>
      <c r="R132" s="91"/>
      <c r="S132" s="91"/>
      <c r="T132" s="91"/>
      <c r="U132" s="91"/>
      <c r="V132" s="91"/>
      <c r="W132" s="91"/>
      <c r="X132" s="91"/>
      <c r="Y132" s="82"/>
      <c r="Z132" s="91"/>
      <c r="AA132" s="91"/>
      <c r="AB132" s="91"/>
      <c r="AC132" s="663"/>
      <c r="AD132" s="91"/>
      <c r="AE132" s="663"/>
      <c r="AF132" s="91"/>
      <c r="AG132" s="663"/>
      <c r="AH132" s="91"/>
      <c r="AI132" s="663"/>
      <c r="AJ132" s="91"/>
      <c r="AK132" s="207"/>
      <c r="AL132" s="302"/>
      <c r="AM132" s="207"/>
      <c r="AN132" s="302"/>
      <c r="AO132" s="91"/>
      <c r="AP132" s="89"/>
      <c r="AQ132" s="204"/>
      <c r="AR132" s="86"/>
      <c r="AS132" s="91"/>
      <c r="AT132" s="91"/>
      <c r="AU132" s="91"/>
      <c r="AV132" s="91"/>
      <c r="AW132" s="87"/>
      <c r="AX132" s="91"/>
      <c r="AY132" s="91"/>
      <c r="AZ132" s="91"/>
      <c r="BA132" s="91"/>
      <c r="BB132" s="91"/>
      <c r="BC132" s="91"/>
      <c r="BD132" s="91"/>
      <c r="BE132" s="91"/>
      <c r="BF132" s="11"/>
    </row>
    <row r="133" spans="2:58" ht="12" customHeight="1">
      <c r="B133" s="1699" t="str">
        <f>'МЕНЮ  12-18л. лето '!J413</f>
        <v>ТТК/254/17</v>
      </c>
      <c r="C133" s="1721" t="str">
        <f>'МЕНЮ  12-18л. лето '!C413</f>
        <v>Печень оригинальная</v>
      </c>
      <c r="D133" s="1701">
        <f>'МЕНЮ  12-18л. лето '!D413</f>
        <v>120</v>
      </c>
      <c r="E133" s="87"/>
      <c r="F133" s="150" t="str">
        <f>'МЕНЮ  12-18л. лето '!J440</f>
        <v>121/17</v>
      </c>
      <c r="G133" s="775" t="str">
        <f>'МЕНЮ  12-18л. лето '!C440</f>
        <v>Суп молочный с крупой (пшено)</v>
      </c>
      <c r="H133" s="782">
        <f>'МЕНЮ  12-18л. лето '!D440</f>
        <v>250</v>
      </c>
      <c r="I133" s="229"/>
      <c r="J133" s="230"/>
      <c r="K133" s="87"/>
      <c r="L133" s="86"/>
      <c r="M133" s="129"/>
      <c r="N133" s="91"/>
      <c r="O133" s="91"/>
      <c r="P133" s="91"/>
      <c r="Q133" s="91"/>
      <c r="R133" s="91"/>
      <c r="S133" s="91"/>
      <c r="T133" s="91"/>
      <c r="U133" s="91"/>
      <c r="V133" s="91"/>
      <c r="W133" s="91"/>
      <c r="X133" s="91"/>
      <c r="Y133" s="82"/>
      <c r="Z133" s="91"/>
      <c r="AA133" s="91"/>
      <c r="AB133" s="1437"/>
      <c r="AC133" s="663"/>
      <c r="AD133" s="91"/>
      <c r="AE133" s="663"/>
      <c r="AF133" s="91"/>
      <c r="AG133" s="663"/>
      <c r="AH133" s="91"/>
      <c r="AI133" s="663"/>
      <c r="AJ133" s="87"/>
      <c r="AK133" s="106"/>
      <c r="AL133" s="1454"/>
      <c r="AM133" s="670"/>
      <c r="AN133" s="301"/>
      <c r="AO133" s="91"/>
      <c r="AP133" s="91"/>
      <c r="AQ133" s="91"/>
      <c r="AR133" s="86"/>
      <c r="AS133" s="91"/>
      <c r="AT133" s="91"/>
      <c r="AU133" s="92"/>
      <c r="AV133" s="87"/>
      <c r="AW133" s="87"/>
      <c r="AX133" s="91"/>
      <c r="AY133" s="91"/>
      <c r="AZ133" s="91"/>
      <c r="BA133" s="91"/>
      <c r="BB133" s="91"/>
      <c r="BC133" s="91"/>
      <c r="BD133" s="91"/>
      <c r="BE133" s="91"/>
      <c r="BF133" s="11"/>
    </row>
    <row r="134" spans="2:58" ht="12.75" customHeight="1">
      <c r="B134" s="1699" t="str">
        <f>'МЕНЮ  12-18л. лето '!J414</f>
        <v>206/17</v>
      </c>
      <c r="C134" s="1721" t="str">
        <f>'МЕНЮ  12-18л. лето '!C414</f>
        <v>Макароны запечёные с яйцом</v>
      </c>
      <c r="D134" s="1701">
        <f>'МЕНЮ  12-18л. лето '!D414</f>
        <v>190</v>
      </c>
      <c r="E134" s="87"/>
      <c r="F134" s="150" t="str">
        <f>'МЕНЮ  12-18л. лето '!J441</f>
        <v>209/17</v>
      </c>
      <c r="G134" s="781" t="str">
        <f>'МЕНЮ  12-18л. лето '!C441</f>
        <v>Яйца варёные</v>
      </c>
      <c r="H134" s="782">
        <f>'МЕНЮ  12-18л. лето '!D441</f>
        <v>40</v>
      </c>
      <c r="I134" s="91"/>
      <c r="J134" s="91"/>
      <c r="K134" s="91"/>
      <c r="L134" s="91"/>
      <c r="M134" s="91"/>
      <c r="N134" s="91"/>
      <c r="O134" s="91"/>
      <c r="P134" s="91"/>
      <c r="Q134" s="91"/>
      <c r="R134" s="91"/>
      <c r="S134" s="91"/>
      <c r="T134" s="91"/>
      <c r="U134" s="91"/>
      <c r="V134" s="91"/>
      <c r="W134" s="87"/>
      <c r="X134" s="106"/>
      <c r="Y134" s="1454"/>
      <c r="Z134" s="91"/>
      <c r="AA134" s="91"/>
      <c r="AB134" s="509"/>
      <c r="AC134" s="663"/>
      <c r="AD134" s="114"/>
      <c r="AE134" s="91"/>
      <c r="AF134" s="114"/>
      <c r="AG134" s="663"/>
      <c r="AH134" s="91"/>
      <c r="AI134" s="663"/>
      <c r="AJ134" s="87"/>
      <c r="AK134" s="106"/>
      <c r="AL134" s="1454"/>
      <c r="AM134" s="164"/>
      <c r="AN134" s="301"/>
      <c r="AO134" s="91"/>
      <c r="AP134" s="91"/>
      <c r="AQ134" s="91"/>
      <c r="AR134" s="86"/>
      <c r="AS134" s="91"/>
      <c r="AT134" s="91"/>
      <c r="AU134" s="92"/>
      <c r="AV134" s="87"/>
      <c r="AW134" s="87"/>
      <c r="AX134" s="91"/>
      <c r="AY134" s="91"/>
      <c r="AZ134" s="91"/>
      <c r="BA134" s="91"/>
      <c r="BB134" s="91"/>
      <c r="BC134" s="91"/>
      <c r="BD134" s="91"/>
      <c r="BE134" s="91"/>
      <c r="BF134" s="11"/>
    </row>
    <row r="135" spans="2:58" ht="14.25" customHeight="1">
      <c r="B135" s="1699" t="str">
        <f>'МЕНЮ  12-18л. лето '!J415</f>
        <v>382/17</v>
      </c>
      <c r="C135" s="1721" t="str">
        <f>'МЕНЮ  12-18л. лето '!C415</f>
        <v>Какао с молоком</v>
      </c>
      <c r="D135" s="1701">
        <f>'МЕНЮ  12-18л. лето '!D415</f>
        <v>200</v>
      </c>
      <c r="E135" s="91"/>
      <c r="F135" s="150" t="str">
        <f>'МЕНЮ  12-18л. лето '!J442</f>
        <v>376/17</v>
      </c>
      <c r="G135" s="781" t="str">
        <f>'МЕНЮ  12-18л. лето '!C442</f>
        <v>Чай с сахаром</v>
      </c>
      <c r="H135" s="782">
        <f>'МЕНЮ  12-18л. лето '!D442</f>
        <v>200</v>
      </c>
      <c r="I135" s="1442"/>
      <c r="J135" s="118"/>
      <c r="K135" s="91"/>
      <c r="L135" s="91"/>
      <c r="M135" s="91"/>
      <c r="N135" s="91"/>
      <c r="O135" s="91"/>
      <c r="P135" s="91"/>
      <c r="Q135" s="91"/>
      <c r="R135" s="91"/>
      <c r="S135" s="1438"/>
      <c r="T135" s="91"/>
      <c r="U135" s="91"/>
      <c r="V135" s="91"/>
      <c r="W135" s="87"/>
      <c r="X135" s="106"/>
      <c r="Y135" s="1454"/>
      <c r="Z135" s="91"/>
      <c r="AA135" s="91"/>
      <c r="AB135" s="97"/>
      <c r="AC135" s="663"/>
      <c r="AD135" s="114"/>
      <c r="AE135" s="91"/>
      <c r="AF135" s="114"/>
      <c r="AG135" s="663"/>
      <c r="AH135" s="86"/>
      <c r="AI135" s="663"/>
      <c r="AJ135" s="87"/>
      <c r="AK135" s="106"/>
      <c r="AL135" s="1454"/>
      <c r="AM135" s="164"/>
      <c r="AN135" s="301"/>
      <c r="AO135" s="91"/>
      <c r="AP135" s="91"/>
      <c r="AQ135" s="91"/>
      <c r="AR135" s="86"/>
      <c r="AS135" s="91"/>
      <c r="AT135" s="91"/>
      <c r="AU135" s="92"/>
      <c r="AV135" s="87"/>
      <c r="AW135" s="87"/>
      <c r="AX135" s="91"/>
      <c r="AY135" s="91"/>
      <c r="AZ135" s="91"/>
      <c r="BA135" s="91"/>
      <c r="BB135" s="91"/>
      <c r="BC135" s="91"/>
      <c r="BD135" s="91"/>
      <c r="BE135" s="91"/>
      <c r="BF135" s="11"/>
    </row>
    <row r="136" spans="2:58" ht="12" customHeight="1">
      <c r="B136" s="1699" t="str">
        <f>'МЕНЮ  12-18л. лето '!J416</f>
        <v>Пром.пр.</v>
      </c>
      <c r="C136" s="1721" t="str">
        <f>'МЕНЮ  12-18л. лето '!C416</f>
        <v>Хлеб пшеничный</v>
      </c>
      <c r="D136" s="1701">
        <f>'МЕНЮ  12-18л. лето '!D416</f>
        <v>50</v>
      </c>
      <c r="E136" s="87"/>
      <c r="F136" s="150" t="str">
        <f>'МЕНЮ  12-18л. лето '!J443</f>
        <v>Пром.пр.</v>
      </c>
      <c r="G136" s="781" t="str">
        <f>'МЕНЮ  12-18л. лето '!C443</f>
        <v>Кондитерка (печенье)</v>
      </c>
      <c r="H136" s="782">
        <f>'МЕНЮ  12-18л. лето '!D443</f>
        <v>30</v>
      </c>
      <c r="I136" s="91"/>
      <c r="J136" s="91"/>
      <c r="K136" s="298"/>
      <c r="L136" s="91"/>
      <c r="M136" s="91"/>
      <c r="N136" s="91"/>
      <c r="O136" s="91"/>
      <c r="P136" s="91"/>
      <c r="Q136" s="91"/>
      <c r="R136" s="91"/>
      <c r="S136" s="91"/>
      <c r="T136" s="91"/>
      <c r="U136" s="91"/>
      <c r="V136" s="91"/>
      <c r="W136" s="87"/>
      <c r="X136" s="106"/>
      <c r="Y136" s="1454"/>
      <c r="Z136" s="91"/>
      <c r="AA136" s="91"/>
      <c r="AB136" s="97"/>
      <c r="AC136" s="663"/>
      <c r="AD136" s="114"/>
      <c r="AE136" s="91"/>
      <c r="AF136" s="114"/>
      <c r="AG136" s="663"/>
      <c r="AH136" s="86"/>
      <c r="AI136" s="663"/>
      <c r="AJ136" s="87"/>
      <c r="AK136" s="106"/>
      <c r="AL136" s="1454"/>
      <c r="AM136" s="164"/>
      <c r="AN136" s="301"/>
      <c r="AO136" s="91"/>
      <c r="AP136" s="91"/>
      <c r="AQ136" s="91"/>
      <c r="AR136" s="86"/>
      <c r="AS136" s="91"/>
      <c r="AT136" s="91"/>
      <c r="AU136" s="91"/>
      <c r="AV136" s="91"/>
      <c r="AW136" s="87"/>
      <c r="AX136" s="91"/>
      <c r="AY136" s="91"/>
      <c r="AZ136" s="91"/>
      <c r="BA136" s="91"/>
      <c r="BB136" s="91"/>
      <c r="BC136" s="91"/>
      <c r="BD136" s="91"/>
      <c r="BE136" s="91"/>
      <c r="BF136" s="11"/>
    </row>
    <row r="137" spans="2:58" ht="12" customHeight="1">
      <c r="B137" s="1699" t="str">
        <f>'МЕНЮ  12-18л. лето '!J417</f>
        <v>Пром.пр.</v>
      </c>
      <c r="C137" s="1721" t="str">
        <f>'МЕНЮ  12-18л. лето '!C417</f>
        <v>Хлеб ржаной</v>
      </c>
      <c r="D137" s="1701">
        <f>'МЕНЮ  12-18л. лето '!D417</f>
        <v>40</v>
      </c>
      <c r="E137" s="1435"/>
      <c r="F137" s="150" t="str">
        <f>'МЕНЮ  12-18л. лето '!J444</f>
        <v>Пром.пр.</v>
      </c>
      <c r="G137" s="781" t="str">
        <f>'МЕНЮ  12-18л. лето '!C444</f>
        <v>Хлеб пшеничный</v>
      </c>
      <c r="H137" s="782">
        <f>'МЕНЮ  12-18л. лето '!D444</f>
        <v>60</v>
      </c>
      <c r="I137" s="207"/>
      <c r="J137" s="302"/>
      <c r="K137" s="249"/>
      <c r="L137" s="207"/>
      <c r="M137" s="302"/>
      <c r="N137" s="91"/>
      <c r="O137" s="1438"/>
      <c r="P137" s="91"/>
      <c r="Q137" s="91"/>
      <c r="R137" s="87"/>
      <c r="S137" s="91"/>
      <c r="T137" s="91"/>
      <c r="U137" s="91"/>
      <c r="V137" s="91"/>
      <c r="W137" s="91"/>
      <c r="X137" s="91"/>
      <c r="Y137" s="91"/>
      <c r="Z137" s="91"/>
      <c r="AA137" s="91"/>
      <c r="AB137" s="97"/>
      <c r="AC137" s="663"/>
      <c r="AD137" s="114"/>
      <c r="AE137" s="91"/>
      <c r="AF137" s="114"/>
      <c r="AG137" s="91"/>
      <c r="AH137" s="89"/>
      <c r="AI137" s="663"/>
      <c r="AJ137" s="92"/>
      <c r="AK137" s="106"/>
      <c r="AL137" s="1454"/>
      <c r="AM137" s="164"/>
      <c r="AN137" s="301"/>
      <c r="AO137" s="91"/>
      <c r="AP137" s="91"/>
      <c r="AQ137" s="91"/>
      <c r="AR137" s="91"/>
      <c r="AS137" s="103"/>
      <c r="AT137" s="102"/>
      <c r="AU137" s="86"/>
      <c r="AV137" s="91"/>
      <c r="AW137" s="91"/>
      <c r="AX137" s="91"/>
      <c r="AY137" s="91"/>
      <c r="AZ137" s="91"/>
      <c r="BA137" s="91"/>
      <c r="BB137" s="91"/>
      <c r="BC137" s="91"/>
      <c r="BD137" s="91"/>
      <c r="BE137" s="91"/>
      <c r="BF137" s="11"/>
    </row>
    <row r="138" spans="2:58" ht="15" customHeight="1" thickBot="1">
      <c r="B138" s="767" t="s">
        <v>425</v>
      </c>
      <c r="C138" s="780"/>
      <c r="D138" s="1601">
        <f>'МЕНЮ  12-18л. лето '!D418</f>
        <v>600</v>
      </c>
      <c r="E138" s="148"/>
      <c r="F138" s="150" t="str">
        <f>'МЕНЮ  12-18л. лето '!J445</f>
        <v>Пром.пр.</v>
      </c>
      <c r="G138" s="781" t="str">
        <f>'МЕНЮ  12-18л. лето '!C445</f>
        <v>Хлеб ржаной</v>
      </c>
      <c r="H138" s="782">
        <f>'МЕНЮ  12-18л. лето '!D445</f>
        <v>40</v>
      </c>
      <c r="I138" s="86"/>
      <c r="J138" s="129"/>
      <c r="K138" s="89"/>
      <c r="L138" s="90"/>
      <c r="M138" s="118"/>
      <c r="N138" s="91"/>
      <c r="O138" s="1444"/>
      <c r="P138" s="1444"/>
      <c r="Q138" s="1439"/>
      <c r="R138" s="91"/>
      <c r="S138" s="1444"/>
      <c r="T138" s="1444"/>
      <c r="U138" s="1439"/>
      <c r="V138" s="91"/>
      <c r="W138" s="1444"/>
      <c r="X138" s="1444"/>
      <c r="Y138" s="1439"/>
      <c r="Z138" s="91"/>
      <c r="AA138" s="91"/>
      <c r="AB138" s="97"/>
      <c r="AC138" s="663"/>
      <c r="AD138" s="114"/>
      <c r="AE138" s="663"/>
      <c r="AF138" s="114"/>
      <c r="AG138" s="91"/>
      <c r="AH138" s="89"/>
      <c r="AI138" s="663"/>
      <c r="AJ138" s="87"/>
      <c r="AK138" s="106"/>
      <c r="AL138" s="1454"/>
      <c r="AM138" s="164"/>
      <c r="AN138" s="301"/>
      <c r="AO138" s="91"/>
      <c r="AP138" s="91"/>
      <c r="AQ138" s="91"/>
      <c r="AR138" s="100"/>
      <c r="AS138" s="91"/>
      <c r="AT138" s="91"/>
      <c r="AU138" s="87"/>
      <c r="AV138" s="91"/>
      <c r="AW138" s="91"/>
      <c r="AX138" s="91"/>
      <c r="AY138" s="91"/>
      <c r="AZ138" s="91"/>
      <c r="BA138" s="91"/>
      <c r="BB138" s="91"/>
      <c r="BC138" s="91"/>
      <c r="BD138" s="91"/>
      <c r="BE138" s="91"/>
      <c r="BF138" s="11"/>
    </row>
    <row r="139" spans="2:58" ht="15" customHeight="1" thickBot="1">
      <c r="B139" s="701"/>
      <c r="C139" s="685" t="s">
        <v>152</v>
      </c>
      <c r="D139" s="686"/>
      <c r="E139" s="89"/>
      <c r="F139" s="767" t="s">
        <v>425</v>
      </c>
      <c r="G139" s="1719"/>
      <c r="H139" s="1720">
        <f>'МЕНЮ  12-18л. лето '!D446</f>
        <v>620</v>
      </c>
      <c r="I139" s="86"/>
      <c r="J139" s="129"/>
      <c r="K139" s="91"/>
      <c r="L139" s="91"/>
      <c r="M139" s="91"/>
      <c r="N139" s="91"/>
      <c r="O139" s="114"/>
      <c r="P139" s="164"/>
      <c r="Q139" s="663"/>
      <c r="R139" s="91"/>
      <c r="S139" s="91"/>
      <c r="T139" s="164"/>
      <c r="U139" s="91"/>
      <c r="V139" s="91"/>
      <c r="W139" s="106"/>
      <c r="X139" s="1444"/>
      <c r="Y139" s="1439"/>
      <c r="Z139" s="91"/>
      <c r="AA139" s="91"/>
      <c r="AB139" s="1445"/>
      <c r="AC139" s="665"/>
      <c r="AD139" s="87"/>
      <c r="AE139" s="663"/>
      <c r="AF139" s="114"/>
      <c r="AG139" s="91"/>
      <c r="AH139" s="89"/>
      <c r="AI139" s="663"/>
      <c r="AJ139" s="92"/>
      <c r="AK139" s="106"/>
      <c r="AL139" s="1454"/>
      <c r="AM139" s="164"/>
      <c r="AN139" s="301"/>
      <c r="AO139" s="91"/>
      <c r="AP139" s="91"/>
      <c r="AQ139" s="91"/>
      <c r="AR139" s="91"/>
      <c r="AS139" s="87"/>
      <c r="AT139" s="87"/>
      <c r="AU139" s="91"/>
      <c r="AV139" s="204"/>
      <c r="AW139" s="91"/>
      <c r="AX139" s="87"/>
      <c r="AY139" s="91"/>
      <c r="AZ139" s="91"/>
      <c r="BA139" s="91"/>
      <c r="BB139" s="91"/>
      <c r="BC139" s="91"/>
      <c r="BD139" s="91"/>
      <c r="BE139" s="91"/>
      <c r="BF139" s="11"/>
    </row>
    <row r="140" spans="2:58" ht="14.25" customHeight="1">
      <c r="B140" s="1699" t="str">
        <f>'МЕНЮ  12-18л. лето '!J422</f>
        <v>54-2з/22</v>
      </c>
      <c r="C140" s="1721" t="str">
        <f>'МЕНЮ  12-18л. лето '!C422</f>
        <v>Огурец в нарезке</v>
      </c>
      <c r="D140" s="1701">
        <f>'МЕНЮ  12-18л. лето '!D422</f>
        <v>70</v>
      </c>
      <c r="E140" s="89"/>
      <c r="F140" s="684"/>
      <c r="G140" s="685" t="s">
        <v>152</v>
      </c>
      <c r="H140" s="686"/>
      <c r="I140" s="90"/>
      <c r="J140" s="240"/>
      <c r="K140" s="91"/>
      <c r="L140" s="91"/>
      <c r="M140" s="91"/>
      <c r="N140" s="91"/>
      <c r="O140" s="114"/>
      <c r="P140" s="164"/>
      <c r="Q140" s="1450"/>
      <c r="R140" s="91"/>
      <c r="S140" s="97"/>
      <c r="T140" s="164"/>
      <c r="U140" s="665"/>
      <c r="V140" s="91"/>
      <c r="W140" s="114"/>
      <c r="X140" s="1447"/>
      <c r="Y140" s="663"/>
      <c r="Z140" s="91"/>
      <c r="AA140" s="91"/>
      <c r="AB140" s="1445"/>
      <c r="AC140" s="1446"/>
      <c r="AD140" s="114"/>
      <c r="AE140" s="91"/>
      <c r="AF140" s="114"/>
      <c r="AG140" s="91"/>
      <c r="AH140" s="87"/>
      <c r="AI140" s="663"/>
      <c r="AJ140" s="87"/>
      <c r="AK140" s="106"/>
      <c r="AL140" s="1454"/>
      <c r="AM140" s="164"/>
      <c r="AN140" s="301"/>
      <c r="AO140" s="91"/>
      <c r="AP140" s="91"/>
      <c r="AQ140" s="91"/>
      <c r="AR140" s="91"/>
      <c r="AS140" s="91"/>
      <c r="AT140" s="91"/>
      <c r="AU140" s="89"/>
      <c r="AV140" s="204"/>
      <c r="AW140" s="91"/>
      <c r="AX140" s="87"/>
      <c r="AY140" s="91"/>
      <c r="AZ140" s="91"/>
      <c r="BA140" s="91"/>
      <c r="BB140" s="91"/>
      <c r="BC140" s="91"/>
      <c r="BD140" s="91"/>
      <c r="BE140" s="91"/>
      <c r="BF140" s="11"/>
    </row>
    <row r="141" spans="2:58" ht="12.75" customHeight="1">
      <c r="B141" s="1699" t="str">
        <f>'МЕНЮ  12-18л. лето '!J423</f>
        <v>ТТК/108/17</v>
      </c>
      <c r="C141" s="1721" t="str">
        <f>'МЕНЮ  12-18л. лето '!C423</f>
        <v>Суп картофельный с клёцками</v>
      </c>
      <c r="D141" s="1701">
        <f>'МЕНЮ  12-18л. лето '!D423</f>
        <v>250</v>
      </c>
      <c r="E141" s="89"/>
      <c r="F141" s="1699" t="str">
        <f>'МЕНЮ  12-18л. лето '!J450</f>
        <v>54-3з/22</v>
      </c>
      <c r="G141" s="1721" t="str">
        <f>'МЕНЮ  12-18л. лето '!C450</f>
        <v>Помидор в нарезке</v>
      </c>
      <c r="H141" s="1722">
        <f>'МЕНЮ  12-18л. лето '!D450</f>
        <v>70</v>
      </c>
      <c r="I141" s="98"/>
      <c r="J141" s="301"/>
      <c r="K141" s="91"/>
      <c r="L141" s="91"/>
      <c r="M141" s="91"/>
      <c r="N141" s="91"/>
      <c r="O141" s="114"/>
      <c r="P141" s="164"/>
      <c r="Q141" s="663"/>
      <c r="R141" s="91"/>
      <c r="S141" s="1445"/>
      <c r="T141" s="164"/>
      <c r="U141" s="665"/>
      <c r="V141" s="91"/>
      <c r="W141" s="87"/>
      <c r="X141" s="106"/>
      <c r="Y141" s="89"/>
      <c r="Z141" s="91"/>
      <c r="AA141" s="91"/>
      <c r="AB141" s="97"/>
      <c r="AC141" s="91"/>
      <c r="AD141" s="114"/>
      <c r="AE141" s="91"/>
      <c r="AF141" s="114"/>
      <c r="AG141" s="91"/>
      <c r="AH141" s="87"/>
      <c r="AI141" s="663"/>
      <c r="AJ141" s="87"/>
      <c r="AK141" s="176"/>
      <c r="AL141" s="220"/>
      <c r="AM141" s="1448"/>
      <c r="AN141" s="301"/>
      <c r="AO141" s="91"/>
      <c r="AP141" s="91"/>
      <c r="AQ141" s="91"/>
      <c r="AR141" s="87"/>
      <c r="AS141" s="98"/>
      <c r="AT141" s="205"/>
      <c r="AU141" s="91"/>
      <c r="AV141" s="91"/>
      <c r="AW141" s="91"/>
      <c r="AX141" s="116"/>
      <c r="AY141" s="91"/>
      <c r="AZ141" s="91"/>
      <c r="BA141" s="91"/>
      <c r="BB141" s="91"/>
      <c r="BC141" s="91"/>
      <c r="BD141" s="91"/>
      <c r="BE141" s="91"/>
      <c r="BF141" s="11"/>
    </row>
    <row r="142" spans="2:58" ht="14.25" customHeight="1">
      <c r="B142" s="1699" t="str">
        <f>'МЕНЮ  12-18л. лето '!J424</f>
        <v>289/17</v>
      </c>
      <c r="C142" s="1721" t="str">
        <f>'МЕНЮ  12-18л. лето '!C424</f>
        <v>Рагу с птицей</v>
      </c>
      <c r="D142" s="1701">
        <f>'МЕНЮ  12-18л. лето '!D424</f>
        <v>210</v>
      </c>
      <c r="E142" s="89"/>
      <c r="F142" s="1699" t="str">
        <f>'МЕНЮ  12-18л. лето '!J451</f>
        <v>ТТК/84/17</v>
      </c>
      <c r="G142" s="1721" t="str">
        <f>'МЕНЮ  12-18л. лето '!C451</f>
        <v>Борщ с фасолью и картофелем</v>
      </c>
      <c r="H142" s="1722">
        <f>'МЕНЮ  12-18л. лето '!D451</f>
        <v>250</v>
      </c>
      <c r="I142" s="98"/>
      <c r="J142" s="301"/>
      <c r="K142" s="298"/>
      <c r="L142" s="91"/>
      <c r="M142" s="91"/>
      <c r="N142" s="91"/>
      <c r="O142" s="114"/>
      <c r="P142" s="164"/>
      <c r="Q142" s="663"/>
      <c r="R142" s="91"/>
      <c r="S142" s="1445"/>
      <c r="T142" s="164"/>
      <c r="U142" s="665"/>
      <c r="V142" s="91"/>
      <c r="W142" s="102"/>
      <c r="X142" s="106"/>
      <c r="Y142" s="663"/>
      <c r="Z142" s="91"/>
      <c r="AA142" s="91"/>
      <c r="AB142" s="1445"/>
      <c r="AC142" s="91"/>
      <c r="AD142" s="206"/>
      <c r="AE142" s="663"/>
      <c r="AF142" s="114"/>
      <c r="AG142" s="91"/>
      <c r="AH142" s="87"/>
      <c r="AI142" s="1470"/>
      <c r="AJ142" s="87"/>
      <c r="AK142" s="176"/>
      <c r="AL142" s="220"/>
      <c r="AM142" s="164"/>
      <c r="AN142" s="301"/>
      <c r="AO142" s="91"/>
      <c r="AP142" s="91"/>
      <c r="AQ142" s="91"/>
      <c r="AR142" s="87"/>
      <c r="AS142" s="94"/>
      <c r="AT142" s="106"/>
      <c r="AU142" s="91"/>
      <c r="AV142" s="91"/>
      <c r="AW142" s="91"/>
      <c r="AX142" s="89"/>
      <c r="AY142" s="90"/>
      <c r="AZ142" s="91"/>
      <c r="BA142" s="91"/>
      <c r="BB142" s="91"/>
      <c r="BC142" s="91"/>
      <c r="BD142" s="91"/>
      <c r="BE142" s="91"/>
      <c r="BF142" s="11"/>
    </row>
    <row r="143" spans="2:58" ht="13.5" customHeight="1">
      <c r="B143" s="1699" t="str">
        <f>'МЕНЮ  12-18л. лето '!J425</f>
        <v>501/ 21</v>
      </c>
      <c r="C143" s="1721" t="str">
        <f>'МЕНЮ  12-18л. лето '!C425</f>
        <v>Сок фруктовый (яблочный)</v>
      </c>
      <c r="D143" s="1701">
        <f>'МЕНЮ  12-18л. лето '!D425</f>
        <v>200</v>
      </c>
      <c r="E143" s="97"/>
      <c r="F143" s="1699" t="str">
        <f>'МЕНЮ  12-18л. лето '!J452</f>
        <v>312/17</v>
      </c>
      <c r="G143" s="1721" t="str">
        <f>'МЕНЮ  12-18л. лето '!C452</f>
        <v xml:space="preserve">Пюре картофельное  </v>
      </c>
      <c r="H143" s="1722">
        <f>'МЕНЮ  12-18л. лето '!D452</f>
        <v>180</v>
      </c>
      <c r="I143" s="86"/>
      <c r="J143" s="129"/>
      <c r="K143" s="87"/>
      <c r="L143" s="86"/>
      <c r="M143" s="129"/>
      <c r="N143" s="91"/>
      <c r="O143" s="114"/>
      <c r="P143" s="164"/>
      <c r="Q143" s="663"/>
      <c r="R143" s="91"/>
      <c r="S143" s="1445"/>
      <c r="T143" s="164"/>
      <c r="U143" s="1466"/>
      <c r="V143" s="91"/>
      <c r="W143" s="89"/>
      <c r="X143" s="106"/>
      <c r="Y143" s="663"/>
      <c r="Z143" s="91"/>
      <c r="AA143" s="91"/>
      <c r="AB143" s="1445"/>
      <c r="AC143" s="91"/>
      <c r="AD143" s="114"/>
      <c r="AE143" s="91"/>
      <c r="AF143" s="114"/>
      <c r="AG143" s="91"/>
      <c r="AH143" s="87"/>
      <c r="AI143" s="1470"/>
      <c r="AJ143" s="92"/>
      <c r="AK143" s="176"/>
      <c r="AL143" s="220"/>
      <c r="AM143" s="164"/>
      <c r="AN143" s="301"/>
      <c r="AO143" s="91"/>
      <c r="AP143" s="91"/>
      <c r="AQ143" s="91"/>
      <c r="AR143" s="87"/>
      <c r="AS143" s="86"/>
      <c r="AT143" s="106"/>
      <c r="AU143" s="91"/>
      <c r="AV143" s="91"/>
      <c r="AW143" s="90"/>
      <c r="AX143" s="89"/>
      <c r="AY143" s="89"/>
      <c r="AZ143" s="91"/>
      <c r="BA143" s="91"/>
      <c r="BB143" s="91"/>
      <c r="BC143" s="91"/>
      <c r="BD143" s="91"/>
      <c r="BE143" s="91"/>
      <c r="BF143" s="11"/>
    </row>
    <row r="144" spans="2:58" ht="12" customHeight="1">
      <c r="B144" s="1699" t="str">
        <f>'МЕНЮ  12-18л. лето '!J426</f>
        <v>Пром.пр.</v>
      </c>
      <c r="C144" s="1721" t="str">
        <f>'МЕНЮ  12-18л. лето '!C426</f>
        <v>Хлеб пшеничный</v>
      </c>
      <c r="D144" s="1701">
        <f>'МЕНЮ  12-18л. лето '!D426</f>
        <v>70</v>
      </c>
      <c r="E144" s="87"/>
      <c r="F144" s="1699" t="str">
        <f>'МЕНЮ  12-18л. лето '!J453</f>
        <v>ТТК/239/17</v>
      </c>
      <c r="G144" s="1721" t="str">
        <f>'МЕНЮ  12-18л. лето '!C453</f>
        <v>Тефтели рыбные</v>
      </c>
      <c r="H144" s="1722">
        <f>'МЕНЮ  12-18л. лето '!D453</f>
        <v>120</v>
      </c>
      <c r="I144" s="91"/>
      <c r="J144" s="91"/>
      <c r="K144" s="1438"/>
      <c r="L144" s="90"/>
      <c r="M144" s="118"/>
      <c r="N144" s="91"/>
      <c r="O144" s="114"/>
      <c r="P144" s="164"/>
      <c r="Q144" s="663"/>
      <c r="R144" s="91"/>
      <c r="S144" s="1445"/>
      <c r="T144" s="164"/>
      <c r="U144" s="665"/>
      <c r="V144" s="91"/>
      <c r="W144" s="87"/>
      <c r="X144" s="106"/>
      <c r="Y144" s="91"/>
      <c r="Z144" s="91"/>
      <c r="AA144" s="91"/>
      <c r="AB144" s="1445"/>
      <c r="AC144" s="1466"/>
      <c r="AD144" s="639"/>
      <c r="AE144" s="91"/>
      <c r="AF144" s="114"/>
      <c r="AG144" s="663"/>
      <c r="AH144" s="87"/>
      <c r="AI144" s="663"/>
      <c r="AJ144" s="87"/>
      <c r="AK144" s="176"/>
      <c r="AL144" s="220"/>
      <c r="AM144" s="164"/>
      <c r="AN144" s="301"/>
      <c r="AO144" s="91"/>
      <c r="AP144" s="91"/>
      <c r="AQ144" s="91"/>
      <c r="AR144" s="89"/>
      <c r="AS144" s="90"/>
      <c r="AT144" s="106"/>
      <c r="AU144" s="91"/>
      <c r="AV144" s="91"/>
      <c r="AW144" s="210"/>
      <c r="AX144" s="91"/>
      <c r="AY144" s="91"/>
      <c r="AZ144" s="91"/>
      <c r="BA144" s="91"/>
      <c r="BB144" s="91"/>
      <c r="BC144" s="91"/>
      <c r="BD144" s="91"/>
      <c r="BE144" s="91"/>
      <c r="BF144" s="11"/>
    </row>
    <row r="145" spans="2:58" ht="13.5" customHeight="1">
      <c r="B145" s="1699" t="str">
        <f>'МЕНЮ  12-18л. лето '!J427</f>
        <v>Пром.пр.</v>
      </c>
      <c r="C145" s="1721" t="str">
        <f>'МЕНЮ  12-18л. лето '!C427</f>
        <v>Хлеб ржаной</v>
      </c>
      <c r="D145" s="1701">
        <f>'МЕНЮ  12-18л. лето '!D427</f>
        <v>50</v>
      </c>
      <c r="E145" s="97"/>
      <c r="F145" s="1699" t="str">
        <f>'МЕНЮ  12-18л. лето '!J454</f>
        <v>ТТК/355/17</v>
      </c>
      <c r="G145" s="1721" t="str">
        <f>'МЕНЮ  12-18л. лето '!C454</f>
        <v>Кисель из сухофруктов</v>
      </c>
      <c r="H145" s="1722">
        <f>'МЕНЮ  12-18л. лето '!D454</f>
        <v>200</v>
      </c>
      <c r="I145" s="91"/>
      <c r="J145" s="91"/>
      <c r="K145" s="148"/>
      <c r="L145" s="207"/>
      <c r="M145" s="302"/>
      <c r="N145" s="91"/>
      <c r="O145" s="114"/>
      <c r="P145" s="164"/>
      <c r="Q145" s="663"/>
      <c r="R145" s="91"/>
      <c r="S145" s="1445"/>
      <c r="T145" s="164"/>
      <c r="U145" s="662"/>
      <c r="V145" s="91"/>
      <c r="W145" s="87"/>
      <c r="X145" s="106"/>
      <c r="Y145" s="91"/>
      <c r="Z145" s="91"/>
      <c r="AA145" s="91"/>
      <c r="AB145" s="1445"/>
      <c r="AC145" s="91"/>
      <c r="AD145" s="114"/>
      <c r="AE145" s="91"/>
      <c r="AF145" s="114"/>
      <c r="AG145" s="663"/>
      <c r="AH145" s="87"/>
      <c r="AI145" s="663"/>
      <c r="AJ145" s="92"/>
      <c r="AK145" s="176"/>
      <c r="AL145" s="220"/>
      <c r="AM145" s="164"/>
      <c r="AN145" s="301"/>
      <c r="AO145" s="91"/>
      <c r="AP145" s="91"/>
      <c r="AQ145" s="91"/>
      <c r="AR145" s="87"/>
      <c r="AS145" s="86"/>
      <c r="AT145" s="106"/>
      <c r="AU145" s="91"/>
      <c r="AV145" s="91"/>
      <c r="AW145" s="90"/>
      <c r="AX145" s="91"/>
      <c r="AY145" s="91"/>
      <c r="AZ145" s="91"/>
      <c r="BA145" s="91"/>
      <c r="BB145" s="91"/>
      <c r="BC145" s="91"/>
      <c r="BD145" s="91"/>
      <c r="BE145" s="91"/>
      <c r="BF145" s="11"/>
    </row>
    <row r="146" spans="2:58" ht="13.5" customHeight="1">
      <c r="B146" s="1699" t="str">
        <f>'МЕНЮ  12-18л. лето '!J428</f>
        <v>82 /21</v>
      </c>
      <c r="C146" s="1721" t="str">
        <f>'МЕНЮ  12-18л. лето '!C428</f>
        <v xml:space="preserve">Фрукты свежие </v>
      </c>
      <c r="D146" s="1701">
        <f>'МЕНЮ  12-18л. лето '!D428</f>
        <v>110</v>
      </c>
      <c r="E146" s="102"/>
      <c r="F146" s="1699" t="str">
        <f>'МЕНЮ  12-18л. лето '!J455</f>
        <v>Пром.пр.</v>
      </c>
      <c r="G146" s="1721" t="str">
        <f>'МЕНЮ  12-18л. лето '!C455</f>
        <v>Хлеб пшеничный</v>
      </c>
      <c r="H146" s="1722">
        <f>'МЕНЮ  12-18л. лето '!D455</f>
        <v>70</v>
      </c>
      <c r="I146" s="207"/>
      <c r="J146" s="302"/>
      <c r="K146" s="92"/>
      <c r="L146" s="90"/>
      <c r="M146" s="128"/>
      <c r="N146" s="91"/>
      <c r="O146" s="106"/>
      <c r="P146" s="1448"/>
      <c r="Q146" s="666"/>
      <c r="R146" s="91"/>
      <c r="S146" s="114"/>
      <c r="T146" s="1440"/>
      <c r="U146" s="314"/>
      <c r="V146" s="91"/>
      <c r="W146" s="89"/>
      <c r="X146" s="91"/>
      <c r="Y146" s="91"/>
      <c r="Z146" s="91"/>
      <c r="AA146" s="91"/>
      <c r="AB146" s="1445"/>
      <c r="AC146" s="91"/>
      <c r="AD146" s="114"/>
      <c r="AE146" s="663"/>
      <c r="AF146" s="114"/>
      <c r="AG146" s="663"/>
      <c r="AH146" s="87"/>
      <c r="AI146" s="663"/>
      <c r="AJ146" s="87"/>
      <c r="AK146" s="176"/>
      <c r="AL146" s="220"/>
      <c r="AM146" s="164"/>
      <c r="AN146" s="301"/>
      <c r="AO146" s="91"/>
      <c r="AP146" s="91"/>
      <c r="AQ146" s="91"/>
      <c r="AR146" s="87"/>
      <c r="AS146" s="90"/>
      <c r="AT146" s="106"/>
      <c r="AU146" s="91"/>
      <c r="AV146" s="91"/>
      <c r="AW146" s="90"/>
      <c r="AX146" s="91"/>
      <c r="AY146" s="91"/>
      <c r="AZ146" s="89"/>
      <c r="BA146" s="91"/>
      <c r="BB146" s="91"/>
      <c r="BC146" s="91"/>
      <c r="BD146" s="91"/>
      <c r="BE146" s="91"/>
      <c r="BF146" s="11"/>
    </row>
    <row r="147" spans="2:58" ht="15.75" customHeight="1" thickBot="1">
      <c r="B147" s="757" t="s">
        <v>426</v>
      </c>
      <c r="C147" s="1658"/>
      <c r="D147" s="691"/>
      <c r="E147" s="97"/>
      <c r="F147" s="1699" t="str">
        <f>'МЕНЮ  12-18л. лето '!J456</f>
        <v>Пром.пр.</v>
      </c>
      <c r="G147" s="1721" t="str">
        <f>'МЕНЮ  12-18л. лето '!C456</f>
        <v>Хлеб ржаной</v>
      </c>
      <c r="H147" s="1722">
        <f>'МЕНЮ  12-18л. лето '!D456</f>
        <v>50</v>
      </c>
      <c r="I147" s="86"/>
      <c r="J147" s="129"/>
      <c r="K147" s="89"/>
      <c r="L147" s="90"/>
      <c r="M147" s="128"/>
      <c r="N147" s="91"/>
      <c r="O147" s="114"/>
      <c r="P147" s="164"/>
      <c r="Q147" s="663"/>
      <c r="R147" s="91"/>
      <c r="S147" s="91"/>
      <c r="T147" s="91"/>
      <c r="U147" s="91"/>
      <c r="V147" s="91"/>
      <c r="W147" s="87"/>
      <c r="X147" s="91"/>
      <c r="Y147" s="91"/>
      <c r="Z147" s="91"/>
      <c r="AA147" s="91"/>
      <c r="AB147" s="1445"/>
      <c r="AC147" s="662"/>
      <c r="AD147" s="114"/>
      <c r="AE147" s="663"/>
      <c r="AF147" s="114"/>
      <c r="AG147" s="91"/>
      <c r="AH147" s="87"/>
      <c r="AI147" s="663"/>
      <c r="AJ147" s="89"/>
      <c r="AK147" s="176"/>
      <c r="AL147" s="220"/>
      <c r="AM147" s="164"/>
      <c r="AN147" s="301"/>
      <c r="AO147" s="91"/>
      <c r="AP147" s="91"/>
      <c r="AQ147" s="91"/>
      <c r="AR147" s="87"/>
      <c r="AS147" s="86"/>
      <c r="AT147" s="106"/>
      <c r="AU147" s="91"/>
      <c r="AV147" s="91"/>
      <c r="AW147" s="106"/>
      <c r="AX147" s="91"/>
      <c r="AY147" s="91"/>
      <c r="AZ147" s="91"/>
      <c r="BA147" s="207"/>
      <c r="BB147" s="91"/>
      <c r="BC147" s="91"/>
      <c r="BD147" s="91"/>
      <c r="BE147" s="91"/>
      <c r="BF147" s="11"/>
    </row>
    <row r="148" spans="2:58" ht="14.25" customHeight="1" thickBot="1">
      <c r="E148" s="1440"/>
      <c r="F148" s="1699" t="str">
        <f>'МЕНЮ  12-18л. лето '!J457</f>
        <v>82 /21</v>
      </c>
      <c r="G148" s="1721" t="str">
        <f>'МЕНЮ  12-18л. лето '!C457</f>
        <v xml:space="preserve">Фрукты свежие </v>
      </c>
      <c r="H148" s="1722">
        <f>'МЕНЮ  12-18л. лето '!D457</f>
        <v>110</v>
      </c>
      <c r="I148" s="86"/>
      <c r="J148" s="129"/>
      <c r="K148" s="86"/>
      <c r="L148" s="110"/>
      <c r="M148" s="128"/>
      <c r="N148" s="91"/>
      <c r="O148" s="114"/>
      <c r="P148" s="164"/>
      <c r="Q148" s="663"/>
      <c r="R148" s="91"/>
      <c r="S148" s="91"/>
      <c r="T148" s="91"/>
      <c r="U148" s="91"/>
      <c r="V148" s="91"/>
      <c r="W148" s="114"/>
      <c r="X148" s="1456"/>
      <c r="Y148" s="1457"/>
      <c r="Z148" s="91"/>
      <c r="AA148" s="91"/>
      <c r="AB148" s="1445"/>
      <c r="AC148" s="91"/>
      <c r="AD148" s="114"/>
      <c r="AE148" s="1453"/>
      <c r="AF148" s="114"/>
      <c r="AG148" s="663"/>
      <c r="AH148" s="116"/>
      <c r="AI148" s="663"/>
      <c r="AJ148" s="89"/>
      <c r="AK148" s="176"/>
      <c r="AL148" s="220"/>
      <c r="AM148" s="164"/>
      <c r="AN148" s="301"/>
      <c r="AO148" s="91"/>
      <c r="AP148" s="91"/>
      <c r="AQ148" s="91"/>
      <c r="AR148" s="92"/>
      <c r="AS148" s="95"/>
      <c r="AT148" s="106"/>
      <c r="AU148" s="91"/>
      <c r="AV148" s="91"/>
      <c r="AW148" s="91"/>
      <c r="AX148" s="91"/>
      <c r="AY148" s="91"/>
      <c r="AZ148" s="102"/>
      <c r="BA148" s="89"/>
      <c r="BB148" s="89"/>
      <c r="BC148" s="91"/>
      <c r="BD148" s="91"/>
      <c r="BE148" s="91"/>
      <c r="BF148" s="11"/>
    </row>
    <row r="149" spans="2:58" ht="15" customHeight="1" thickBot="1">
      <c r="B149" s="250" t="s">
        <v>289</v>
      </c>
      <c r="C149" s="700"/>
      <c r="D149" s="694"/>
      <c r="E149" s="148"/>
      <c r="F149" s="757" t="s">
        <v>426</v>
      </c>
      <c r="G149" s="1723"/>
      <c r="H149" s="1644">
        <f>'МЕНЮ  12-18л. лето '!D458</f>
        <v>1050</v>
      </c>
      <c r="I149" s="86"/>
      <c r="J149" s="129"/>
      <c r="K149" s="89"/>
      <c r="L149" s="90"/>
      <c r="M149" s="118"/>
      <c r="N149" s="91"/>
      <c r="O149" s="114"/>
      <c r="P149" s="164"/>
      <c r="Q149" s="663"/>
      <c r="R149" s="91"/>
      <c r="S149" s="91"/>
      <c r="T149" s="91"/>
      <c r="U149" s="91"/>
      <c r="V149" s="91"/>
      <c r="W149" s="89"/>
      <c r="X149" s="176"/>
      <c r="Y149" s="220"/>
      <c r="Z149" s="91"/>
      <c r="AA149" s="91"/>
      <c r="AB149" s="1445"/>
      <c r="AC149" s="91"/>
      <c r="AD149" s="91"/>
      <c r="AE149" s="663"/>
      <c r="AF149" s="114"/>
      <c r="AG149" s="91"/>
      <c r="AH149" s="91"/>
      <c r="AI149" s="663"/>
      <c r="AJ149" s="89"/>
      <c r="AK149" s="176"/>
      <c r="AL149" s="220"/>
      <c r="AM149" s="164"/>
      <c r="AN149" s="301"/>
      <c r="AO149" s="91"/>
      <c r="AP149" s="91"/>
      <c r="AQ149" s="91"/>
      <c r="AR149" s="91"/>
      <c r="AS149" s="91"/>
      <c r="AT149" s="106"/>
      <c r="AU149" s="91"/>
      <c r="AV149" s="91"/>
      <c r="AW149" s="87"/>
      <c r="AX149" s="87"/>
      <c r="AY149" s="87"/>
      <c r="AZ149" s="87"/>
      <c r="BA149" s="87"/>
      <c r="BB149" s="87"/>
      <c r="BC149" s="91"/>
      <c r="BD149" s="91"/>
      <c r="BE149" s="91"/>
      <c r="BF149" s="11"/>
    </row>
    <row r="150" spans="2:58" ht="13.5" customHeight="1" thickBot="1">
      <c r="B150" s="684"/>
      <c r="C150" s="685" t="s">
        <v>172</v>
      </c>
      <c r="D150" s="686"/>
      <c r="E150" s="92"/>
      <c r="F150" s="86"/>
      <c r="G150" s="129"/>
      <c r="H150" s="89"/>
      <c r="I150" s="100"/>
      <c r="J150" s="129"/>
      <c r="K150" s="89"/>
      <c r="L150" s="90"/>
      <c r="M150" s="128"/>
      <c r="N150" s="91"/>
      <c r="O150" s="114"/>
      <c r="P150" s="164"/>
      <c r="Q150" s="663"/>
      <c r="R150" s="91"/>
      <c r="S150" s="1484"/>
      <c r="T150" s="164"/>
      <c r="U150" s="91"/>
      <c r="V150" s="91"/>
      <c r="W150" s="89"/>
      <c r="X150" s="176"/>
      <c r="Y150" s="220"/>
      <c r="Z150" s="91"/>
      <c r="AA150" s="91"/>
      <c r="AB150" s="1445"/>
      <c r="AC150" s="662"/>
      <c r="AD150" s="91"/>
      <c r="AE150" s="663"/>
      <c r="AF150" s="89"/>
      <c r="AG150" s="91"/>
      <c r="AH150" s="97"/>
      <c r="AI150" s="663"/>
      <c r="AJ150" s="89"/>
      <c r="AK150" s="176"/>
      <c r="AL150" s="220"/>
      <c r="AM150" s="164"/>
      <c r="AN150" s="301"/>
      <c r="AO150" s="91"/>
      <c r="AP150" s="91"/>
      <c r="AQ150" s="91"/>
      <c r="AR150" s="91"/>
      <c r="AS150" s="91"/>
      <c r="AT150" s="106"/>
      <c r="AU150" s="91"/>
      <c r="AV150" s="91"/>
      <c r="AW150" s="87"/>
      <c r="AX150" s="87"/>
      <c r="AY150" s="87"/>
      <c r="AZ150" s="87"/>
      <c r="BA150" s="89"/>
      <c r="BB150" s="90"/>
      <c r="BC150" s="91"/>
      <c r="BD150" s="91"/>
      <c r="BE150" s="91"/>
      <c r="BF150" s="11"/>
    </row>
    <row r="151" spans="2:58" ht="15.75" customHeight="1" thickBot="1">
      <c r="B151" s="150" t="str">
        <f>'МЕНЮ  12-18л. лето '!J472</f>
        <v>223 / 17</v>
      </c>
      <c r="C151" s="153" t="str">
        <f>'МЕНЮ  12-18л. лето '!C472</f>
        <v xml:space="preserve">Запеканка из творога с </v>
      </c>
      <c r="D151" s="245" t="str">
        <f>'МЕНЮ  12-18л. лето '!D472</f>
        <v>195 /10</v>
      </c>
      <c r="E151" s="87"/>
      <c r="F151" s="681" t="s">
        <v>291</v>
      </c>
      <c r="G151" s="697"/>
      <c r="H151" s="686"/>
      <c r="I151" s="91"/>
      <c r="J151" s="91"/>
      <c r="K151" s="1485"/>
      <c r="L151" s="1486"/>
      <c r="M151" s="128"/>
      <c r="N151" s="91"/>
      <c r="O151" s="284"/>
      <c r="P151" s="786"/>
      <c r="Q151" s="666"/>
      <c r="R151" s="91"/>
      <c r="S151" s="97"/>
      <c r="T151" s="164"/>
      <c r="U151" s="91"/>
      <c r="V151" s="91"/>
      <c r="W151" s="89"/>
      <c r="X151" s="176"/>
      <c r="Y151" s="220"/>
      <c r="Z151" s="91"/>
      <c r="AA151" s="91"/>
      <c r="AB151" s="1459"/>
      <c r="AC151" s="663"/>
      <c r="AD151" s="91"/>
      <c r="AE151" s="663"/>
      <c r="AF151" s="89"/>
      <c r="AG151" s="91"/>
      <c r="AH151" s="97"/>
      <c r="AI151" s="663"/>
      <c r="AJ151" s="89"/>
      <c r="AK151" s="176"/>
      <c r="AL151" s="220"/>
      <c r="AM151" s="164"/>
      <c r="AN151" s="301"/>
      <c r="AO151" s="91"/>
      <c r="AP151" s="91"/>
      <c r="AQ151" s="91"/>
      <c r="AR151" s="91"/>
      <c r="AS151" s="91"/>
      <c r="AT151" s="106"/>
      <c r="AU151" s="91"/>
      <c r="AV151" s="91"/>
      <c r="AW151" s="92"/>
      <c r="AX151" s="92"/>
      <c r="AY151" s="87"/>
      <c r="AZ151" s="87"/>
      <c r="BA151" s="87"/>
      <c r="BB151" s="86"/>
      <c r="BC151" s="91"/>
      <c r="BD151" s="91"/>
      <c r="BE151" s="91"/>
      <c r="BF151" s="11"/>
    </row>
    <row r="152" spans="2:58" ht="13.5" customHeight="1">
      <c r="B152" s="682"/>
      <c r="C152" s="765" t="str">
        <f>'МЕНЮ  12-18л. лето '!C473</f>
        <v>молоком сгущённым</v>
      </c>
      <c r="D152" s="688"/>
      <c r="E152" s="89"/>
      <c r="F152" s="705"/>
      <c r="G152" s="784" t="s">
        <v>172</v>
      </c>
      <c r="H152" s="706"/>
      <c r="I152" s="95"/>
      <c r="J152" s="237"/>
      <c r="K152" s="89"/>
      <c r="L152" s="93"/>
      <c r="M152" s="128"/>
      <c r="N152" s="91"/>
      <c r="O152" s="114"/>
      <c r="P152" s="91"/>
      <c r="Q152" s="1453"/>
      <c r="R152" s="91"/>
      <c r="S152" s="323"/>
      <c r="T152" s="91"/>
      <c r="U152" s="91"/>
      <c r="V152" s="91"/>
      <c r="W152" s="91"/>
      <c r="X152" s="91"/>
      <c r="Y152" s="91"/>
      <c r="Z152" s="91"/>
      <c r="AA152" s="1444"/>
      <c r="AB152" s="114"/>
      <c r="AC152" s="662"/>
      <c r="AD152" s="91"/>
      <c r="AE152" s="663"/>
      <c r="AF152" s="89"/>
      <c r="AG152" s="91"/>
      <c r="AH152" s="97"/>
      <c r="AI152" s="663"/>
      <c r="AJ152" s="91"/>
      <c r="AK152" s="91"/>
      <c r="AL152" s="91"/>
      <c r="AM152" s="91"/>
      <c r="AN152" s="91"/>
      <c r="AO152" s="91"/>
      <c r="AP152" s="91"/>
      <c r="AQ152" s="91"/>
      <c r="AR152" s="91"/>
      <c r="AS152" s="91"/>
      <c r="AT152" s="106"/>
      <c r="AU152" s="91"/>
      <c r="AV152" s="91"/>
      <c r="AW152" s="92"/>
      <c r="AX152" s="211"/>
      <c r="AY152" s="91"/>
      <c r="AZ152" s="91"/>
      <c r="BA152" s="87"/>
      <c r="BB152" s="86"/>
      <c r="BC152" s="91"/>
      <c r="BD152" s="91"/>
      <c r="BE152" s="91"/>
      <c r="BF152" s="11"/>
    </row>
    <row r="153" spans="2:58" ht="13.5" customHeight="1">
      <c r="B153" s="1724" t="str">
        <f>'МЕНЮ  12-18л. лето '!J474</f>
        <v>14/17</v>
      </c>
      <c r="C153" s="1725" t="str">
        <f>'МЕНЮ  12-18л. лето '!C474</f>
        <v>масло порциями</v>
      </c>
      <c r="D153" s="1726">
        <f>'МЕНЮ  12-18л. лето '!D474</f>
        <v>10</v>
      </c>
      <c r="E153" s="89"/>
      <c r="F153" s="1699" t="str">
        <f>'МЕНЮ  12-18л. лето '!J500</f>
        <v>121/17</v>
      </c>
      <c r="G153" s="1725" t="str">
        <f>'МЕНЮ  12-18л. лето '!C500</f>
        <v>Суп молочный с крупой (гречка)</v>
      </c>
      <c r="H153" s="1730">
        <f>'МЕНЮ  12-18л. лето '!D500</f>
        <v>250</v>
      </c>
      <c r="I153" s="86"/>
      <c r="J153" s="129"/>
      <c r="K153" s="87"/>
      <c r="L153" s="86"/>
      <c r="M153" s="123"/>
      <c r="N153" s="91"/>
      <c r="O153" s="231"/>
      <c r="P153" s="164"/>
      <c r="Q153" s="663"/>
      <c r="R153" s="91"/>
      <c r="S153" s="91"/>
      <c r="T153" s="91"/>
      <c r="U153" s="91"/>
      <c r="V153" s="91"/>
      <c r="W153" s="91"/>
      <c r="X153" s="87"/>
      <c r="Y153" s="91"/>
      <c r="Z153" s="91"/>
      <c r="AA153" s="91"/>
      <c r="AB153" s="114"/>
      <c r="AC153" s="666"/>
      <c r="AD153" s="91"/>
      <c r="AE153" s="663"/>
      <c r="AF153" s="87"/>
      <c r="AG153" s="662"/>
      <c r="AH153" s="91"/>
      <c r="AI153" s="663"/>
      <c r="AJ153" s="91"/>
      <c r="AK153" s="87"/>
      <c r="AL153" s="91"/>
      <c r="AM153" s="91"/>
      <c r="AN153" s="126"/>
      <c r="AO153" s="91"/>
      <c r="AP153" s="91"/>
      <c r="AQ153" s="91"/>
      <c r="AR153" s="91"/>
      <c r="AS153" s="91"/>
      <c r="AT153" s="106"/>
      <c r="AU153" s="91"/>
      <c r="AV153" s="91"/>
      <c r="AW153" s="91"/>
      <c r="AX153" s="91"/>
      <c r="AY153" s="91"/>
      <c r="AZ153" s="91"/>
      <c r="BA153" s="87"/>
      <c r="BB153" s="86"/>
      <c r="BC153" s="91"/>
      <c r="BD153" s="91"/>
      <c r="BE153" s="91"/>
      <c r="BF153" s="11"/>
    </row>
    <row r="154" spans="2:58" ht="14.25" customHeight="1">
      <c r="B154" s="1724" t="str">
        <f>'МЕНЮ  12-18л. лето '!J475</f>
        <v>376/17</v>
      </c>
      <c r="C154" s="1725" t="str">
        <f>'МЕНЮ  12-18л. лето '!C475</f>
        <v>чай с сахаром</v>
      </c>
      <c r="D154" s="1726">
        <f>'МЕНЮ  12-18л. лето '!D475</f>
        <v>200</v>
      </c>
      <c r="E154" s="97"/>
      <c r="F154" s="1699" t="str">
        <f>'МЕНЮ  12-18л. лето '!J501</f>
        <v>Пром.пр.</v>
      </c>
      <c r="G154" s="1725" t="str">
        <f>'МЕНЮ  12-18л. лето '!C501</f>
        <v>Кондитерка (печенье)</v>
      </c>
      <c r="H154" s="1730">
        <f>'МЕНЮ  12-18л. лето '!D501</f>
        <v>15</v>
      </c>
      <c r="I154" s="91"/>
      <c r="J154" s="91"/>
      <c r="K154" s="213"/>
      <c r="L154" s="90"/>
      <c r="M154" s="91"/>
      <c r="N154" s="91"/>
      <c r="O154" s="114"/>
      <c r="P154" s="164"/>
      <c r="Q154" s="663"/>
      <c r="R154" s="91"/>
      <c r="S154" s="91"/>
      <c r="T154" s="91"/>
      <c r="U154" s="91"/>
      <c r="V154" s="91"/>
      <c r="W154" s="91"/>
      <c r="X154" s="91"/>
      <c r="Y154" s="220"/>
      <c r="Z154" s="91"/>
      <c r="AA154" s="91"/>
      <c r="AB154" s="91"/>
      <c r="AC154" s="666"/>
      <c r="AD154" s="91"/>
      <c r="AE154" s="663"/>
      <c r="AF154" s="87"/>
      <c r="AG154" s="663"/>
      <c r="AH154" s="91"/>
      <c r="AI154" s="663"/>
      <c r="AJ154" s="91"/>
      <c r="AK154" s="91"/>
      <c r="AL154" s="220"/>
      <c r="AM154" s="91"/>
      <c r="AN154" s="148"/>
      <c r="AO154" s="207"/>
      <c r="AP154" s="209"/>
      <c r="AQ154" s="148"/>
      <c r="AR154" s="207"/>
      <c r="AS154" s="209"/>
      <c r="AT154" s="106"/>
      <c r="AU154" s="91"/>
      <c r="AV154" s="91"/>
      <c r="AW154" s="91"/>
      <c r="AX154" s="97"/>
      <c r="AY154" s="91"/>
      <c r="AZ154" s="91"/>
      <c r="BA154" s="91"/>
      <c r="BB154" s="91"/>
      <c r="BC154" s="91"/>
      <c r="BD154" s="91"/>
      <c r="BE154" s="91"/>
      <c r="BF154" s="11"/>
    </row>
    <row r="155" spans="2:58" ht="12.75" customHeight="1">
      <c r="B155" s="1724" t="str">
        <f>'МЕНЮ  12-18л. лето '!J476</f>
        <v>Пром.пр.</v>
      </c>
      <c r="C155" s="1725" t="str">
        <f>'МЕНЮ  12-18л. лето '!C476</f>
        <v>Хлеб пшеничный</v>
      </c>
      <c r="D155" s="1726">
        <f>'МЕНЮ  12-18л. лето '!D476</f>
        <v>40</v>
      </c>
      <c r="E155" s="89"/>
      <c r="F155" s="1699" t="str">
        <f>'МЕНЮ  12-18л. лето '!J502</f>
        <v>460/21</v>
      </c>
      <c r="G155" s="1725" t="str">
        <f>'МЕНЮ  12-18л. лето '!C502</f>
        <v>Чай с молоком</v>
      </c>
      <c r="H155" s="1730">
        <f>'МЕНЮ  12-18л. лето '!D502</f>
        <v>200</v>
      </c>
      <c r="I155" s="86"/>
      <c r="J155" s="129"/>
      <c r="K155" s="87"/>
      <c r="L155" s="86"/>
      <c r="M155" s="123"/>
      <c r="N155" s="91"/>
      <c r="O155" s="114"/>
      <c r="P155" s="164"/>
      <c r="Q155" s="663"/>
      <c r="R155" s="91"/>
      <c r="S155" s="114"/>
      <c r="T155" s="672"/>
      <c r="U155" s="673"/>
      <c r="V155" s="91"/>
      <c r="W155" s="121"/>
      <c r="X155" s="91"/>
      <c r="Y155" s="90"/>
      <c r="Z155" s="91"/>
      <c r="AA155" s="91"/>
      <c r="AB155" s="121"/>
      <c r="AC155" s="662"/>
      <c r="AD155" s="121"/>
      <c r="AE155" s="662"/>
      <c r="AF155" s="121"/>
      <c r="AG155" s="662"/>
      <c r="AH155" s="121"/>
      <c r="AI155" s="663"/>
      <c r="AJ155" s="121"/>
      <c r="AK155" s="91"/>
      <c r="AL155" s="90"/>
      <c r="AM155" s="91"/>
      <c r="AN155" s="87"/>
      <c r="AO155" s="86"/>
      <c r="AP155" s="129"/>
      <c r="AQ155" s="730"/>
      <c r="AR155" s="1434"/>
      <c r="AS155" s="1433"/>
      <c r="AT155" s="106"/>
      <c r="AU155" s="91"/>
      <c r="AV155" s="91"/>
      <c r="AW155" s="86"/>
      <c r="AX155" s="91"/>
      <c r="AY155" s="91"/>
      <c r="AZ155" s="91"/>
      <c r="BA155" s="91"/>
      <c r="BB155" s="91"/>
      <c r="BC155" s="91"/>
      <c r="BD155" s="91"/>
      <c r="BE155" s="91"/>
      <c r="BF155" s="11"/>
    </row>
    <row r="156" spans="2:58" ht="12" customHeight="1">
      <c r="B156" s="1724" t="str">
        <f>'МЕНЮ  12-18л. лето '!J477</f>
        <v>82 /21</v>
      </c>
      <c r="C156" s="1725" t="str">
        <f>'МЕНЮ  12-18л. лето '!C477</f>
        <v>Фрукты свежие (яблоки)</v>
      </c>
      <c r="D156" s="1726">
        <f>'МЕНЮ  12-18л. лето '!D477</f>
        <v>110</v>
      </c>
      <c r="E156" s="89"/>
      <c r="F156" s="1699" t="str">
        <f>'МЕНЮ  12-18л. лето '!J503</f>
        <v>401/17</v>
      </c>
      <c r="G156" s="1725" t="str">
        <f>'МЕНЮ  12-18л. лето '!C503</f>
        <v xml:space="preserve">Оладьи </v>
      </c>
      <c r="H156" s="1730">
        <f>'МЕНЮ  12-18л. лето '!D503</f>
        <v>100</v>
      </c>
      <c r="I156" s="100"/>
      <c r="J156" s="129"/>
      <c r="K156" s="86"/>
      <c r="L156" s="86"/>
      <c r="M156" s="118"/>
      <c r="N156" s="91"/>
      <c r="O156" s="114"/>
      <c r="P156" s="164"/>
      <c r="Q156" s="663"/>
      <c r="R156" s="91"/>
      <c r="S156" s="114"/>
      <c r="T156" s="558"/>
      <c r="U156" s="673"/>
      <c r="V156" s="91"/>
      <c r="W156" s="236"/>
      <c r="X156" s="91"/>
      <c r="Y156" s="1464"/>
      <c r="Z156" s="91"/>
      <c r="AA156" s="91"/>
      <c r="AB156" s="91"/>
      <c r="AC156" s="663"/>
      <c r="AD156" s="91"/>
      <c r="AE156" s="663"/>
      <c r="AF156" s="91"/>
      <c r="AG156" s="663"/>
      <c r="AH156" s="91"/>
      <c r="AI156" s="663"/>
      <c r="AJ156" s="236"/>
      <c r="AK156" s="91"/>
      <c r="AL156" s="1464"/>
      <c r="AM156" s="91"/>
      <c r="AN156" s="87"/>
      <c r="AO156" s="86"/>
      <c r="AP156" s="129"/>
      <c r="AQ156" s="730"/>
      <c r="AR156" s="1434"/>
      <c r="AS156" s="1433"/>
      <c r="AT156" s="91"/>
      <c r="AU156" s="91"/>
      <c r="AV156" s="91"/>
      <c r="AW156" s="91"/>
      <c r="AX156" s="91"/>
      <c r="AY156" s="91"/>
      <c r="AZ156" s="91"/>
      <c r="BA156" s="91"/>
      <c r="BB156" s="91"/>
      <c r="BC156" s="91"/>
      <c r="BD156" s="91"/>
      <c r="BE156" s="91"/>
      <c r="BF156" s="11"/>
    </row>
    <row r="157" spans="2:58" ht="13.5" customHeight="1" thickBot="1">
      <c r="B157" s="767" t="s">
        <v>425</v>
      </c>
      <c r="C157" s="780"/>
      <c r="D157" s="1727">
        <f>'МЕНЮ  12-18л. лето '!D478</f>
        <v>565</v>
      </c>
      <c r="E157" s="89"/>
      <c r="F157" s="1699" t="str">
        <f>'МЕНЮ  12-18л. лето '!J504</f>
        <v>Пром.пр.</v>
      </c>
      <c r="G157" s="1725" t="str">
        <f>'МЕНЮ  12-18л. лето '!C504</f>
        <v>Хлеб пшеничный</v>
      </c>
      <c r="H157" s="1730">
        <f>'МЕНЮ  12-18л. лето '!D504</f>
        <v>40</v>
      </c>
      <c r="I157" s="95"/>
      <c r="J157" s="237"/>
      <c r="K157" s="102"/>
      <c r="L157" s="91"/>
      <c r="M157" s="118"/>
      <c r="N157" s="91"/>
      <c r="O157" s="91"/>
      <c r="P157" s="91"/>
      <c r="Q157" s="91"/>
      <c r="R157" s="91"/>
      <c r="S157" s="114"/>
      <c r="T157" s="674"/>
      <c r="U157" s="673"/>
      <c r="V157" s="91"/>
      <c r="W157" s="236"/>
      <c r="X157" s="91"/>
      <c r="Y157" s="1460"/>
      <c r="Z157" s="91"/>
      <c r="AA157" s="91"/>
      <c r="AB157" s="91"/>
      <c r="AC157" s="663"/>
      <c r="AD157" s="91"/>
      <c r="AE157" s="663"/>
      <c r="AF157" s="91"/>
      <c r="AG157" s="663"/>
      <c r="AH157" s="91"/>
      <c r="AI157" s="663"/>
      <c r="AJ157" s="236"/>
      <c r="AK157" s="91"/>
      <c r="AL157" s="1460"/>
      <c r="AM157" s="91"/>
      <c r="AN157" s="87"/>
      <c r="AO157" s="500"/>
      <c r="AP157" s="731"/>
      <c r="AQ157" s="89"/>
      <c r="AR157" s="251"/>
      <c r="AS157" s="118"/>
      <c r="AT157" s="91"/>
      <c r="AU157" s="91"/>
      <c r="AV157" s="91"/>
      <c r="AW157" s="91"/>
      <c r="AX157" s="91"/>
      <c r="AY157" s="91"/>
      <c r="AZ157" s="91"/>
      <c r="BA157" s="91"/>
      <c r="BB157" s="91"/>
      <c r="BC157" s="91"/>
      <c r="BD157" s="91"/>
      <c r="BE157" s="91"/>
      <c r="BF157" s="11"/>
    </row>
    <row r="158" spans="2:58" ht="16.5" customHeight="1" thickBot="1">
      <c r="B158" s="701"/>
      <c r="C158" s="685" t="s">
        <v>152</v>
      </c>
      <c r="D158" s="686"/>
      <c r="E158" s="91"/>
      <c r="F158" s="767" t="s">
        <v>425</v>
      </c>
      <c r="G158" s="1658"/>
      <c r="H158" s="1731">
        <f>'МЕНЮ  12-18л. лето '!D505</f>
        <v>605</v>
      </c>
      <c r="I158" s="91"/>
      <c r="J158" s="91"/>
      <c r="K158" s="91"/>
      <c r="L158" s="91"/>
      <c r="M158" s="91"/>
      <c r="N158" s="91"/>
      <c r="O158" s="91"/>
      <c r="P158" s="91"/>
      <c r="Q158" s="91"/>
      <c r="R158" s="91"/>
      <c r="S158" s="91"/>
      <c r="T158" s="91"/>
      <c r="U158" s="91"/>
      <c r="V158" s="91"/>
      <c r="W158" s="236"/>
      <c r="X158" s="91"/>
      <c r="Y158" s="1460"/>
      <c r="Z158" s="91"/>
      <c r="AA158" s="91"/>
      <c r="AB158" s="91"/>
      <c r="AC158" s="663"/>
      <c r="AD158" s="91"/>
      <c r="AE158" s="663"/>
      <c r="AF158" s="91"/>
      <c r="AG158" s="663"/>
      <c r="AH158" s="147"/>
      <c r="AI158" s="663"/>
      <c r="AJ158" s="236"/>
      <c r="AK158" s="91"/>
      <c r="AL158" s="1463"/>
      <c r="AM158" s="91"/>
      <c r="AN158" s="87"/>
      <c r="AO158" s="1434"/>
      <c r="AP158" s="1433"/>
      <c r="AQ158" s="1435"/>
      <c r="AR158" s="91"/>
      <c r="AS158" s="91"/>
      <c r="AT158" s="91"/>
      <c r="AU158" s="91"/>
      <c r="AV158" s="91"/>
      <c r="AW158" s="91"/>
      <c r="AX158" s="91"/>
      <c r="AY158" s="91"/>
      <c r="AZ158" s="91"/>
      <c r="BA158" s="91"/>
      <c r="BB158" s="91"/>
      <c r="BC158" s="91"/>
      <c r="BD158" s="91"/>
      <c r="BE158" s="91"/>
      <c r="BF158" s="11"/>
    </row>
    <row r="159" spans="2:58" ht="13.5" customHeight="1">
      <c r="B159" s="1699" t="str">
        <f>'МЕНЮ  12-18л. лето '!J482</f>
        <v>54-2з/22</v>
      </c>
      <c r="C159" s="1721" t="str">
        <f>'МЕНЮ  12-18л. лето '!C482</f>
        <v>Огурец в нарезке</v>
      </c>
      <c r="D159" s="1722">
        <f>'МЕНЮ  12-18л. лето '!D482</f>
        <v>70</v>
      </c>
      <c r="E159" s="91"/>
      <c r="F159" s="701"/>
      <c r="G159" s="685" t="s">
        <v>152</v>
      </c>
      <c r="H159" s="686"/>
      <c r="I159" s="493"/>
      <c r="J159" s="1440"/>
      <c r="K159" s="91"/>
      <c r="L159" s="493"/>
      <c r="M159" s="91"/>
      <c r="N159" s="91"/>
      <c r="O159" s="1476"/>
      <c r="P159" s="91"/>
      <c r="Q159" s="91"/>
      <c r="R159" s="91"/>
      <c r="S159" s="91"/>
      <c r="T159" s="91"/>
      <c r="U159" s="91"/>
      <c r="V159" s="91"/>
      <c r="W159" s="91"/>
      <c r="X159" s="91"/>
      <c r="Y159" s="91"/>
      <c r="Z159" s="91"/>
      <c r="AA159" s="91"/>
      <c r="AB159" s="91"/>
      <c r="AC159" s="663"/>
      <c r="AD159" s="91"/>
      <c r="AE159" s="663"/>
      <c r="AF159" s="147"/>
      <c r="AG159" s="663"/>
      <c r="AH159" s="147"/>
      <c r="AI159" s="663"/>
      <c r="AJ159" s="236"/>
      <c r="AK159" s="91"/>
      <c r="AL159" s="1463"/>
      <c r="AM159" s="91"/>
      <c r="AN159" s="730"/>
      <c r="AO159" s="1434"/>
      <c r="AP159" s="1433"/>
      <c r="AQ159" s="89"/>
      <c r="AR159" s="90"/>
      <c r="AS159" s="118"/>
      <c r="AT159" s="91"/>
      <c r="AU159" s="91"/>
      <c r="AV159" s="91"/>
      <c r="AW159" s="91"/>
      <c r="AX159" s="91"/>
      <c r="AY159" s="91"/>
      <c r="AZ159" s="91"/>
      <c r="BA159" s="91"/>
      <c r="BB159" s="91"/>
      <c r="BC159" s="91"/>
      <c r="BD159" s="91"/>
      <c r="BE159" s="91"/>
      <c r="BF159" s="11"/>
    </row>
    <row r="160" spans="2:58" ht="12.75" customHeight="1">
      <c r="B160" s="1699" t="str">
        <f>'МЕНЮ  12-18л. лето '!J483</f>
        <v>ТТК/99/17</v>
      </c>
      <c r="C160" s="1721" t="str">
        <f>'МЕНЮ  12-18л. лето '!C483</f>
        <v xml:space="preserve">Суп из овощей </v>
      </c>
      <c r="D160" s="1722">
        <f>'МЕНЮ  12-18л. лето '!D483</f>
        <v>250</v>
      </c>
      <c r="E160" s="91"/>
      <c r="F160" s="761" t="str">
        <f>'МЕНЮ  12-18л. лето '!J509</f>
        <v>149 /21</v>
      </c>
      <c r="G160" s="120" t="str">
        <f>'МЕНЮ  12-18л. лето '!C509</f>
        <v>Овощи консервированный</v>
      </c>
      <c r="H160" s="159">
        <f>'МЕНЮ  12-18л. лето '!D509</f>
        <v>60</v>
      </c>
      <c r="I160" s="1442"/>
      <c r="J160" s="91"/>
      <c r="K160" s="91"/>
      <c r="L160" s="91"/>
      <c r="M160" s="91"/>
      <c r="N160" s="91"/>
      <c r="O160" s="91"/>
      <c r="P160" s="91"/>
      <c r="Q160" s="91"/>
      <c r="R160" s="91"/>
      <c r="S160" s="91"/>
      <c r="T160" s="91"/>
      <c r="U160" s="91"/>
      <c r="V160" s="91"/>
      <c r="W160" s="91"/>
      <c r="X160" s="91"/>
      <c r="Y160" s="91"/>
      <c r="Z160" s="91"/>
      <c r="AA160" s="91"/>
      <c r="AB160" s="91"/>
      <c r="AC160" s="663"/>
      <c r="AD160" s="91"/>
      <c r="AE160" s="663"/>
      <c r="AF160" s="147"/>
      <c r="AG160" s="663"/>
      <c r="AH160" s="147"/>
      <c r="AI160" s="663"/>
      <c r="AJ160" s="236"/>
      <c r="AK160" s="91"/>
      <c r="AL160" s="91"/>
      <c r="AM160" s="91"/>
      <c r="AN160" s="89"/>
      <c r="AO160" s="90"/>
      <c r="AP160" s="118"/>
      <c r="AQ160" s="91"/>
      <c r="AR160" s="91"/>
      <c r="AS160" s="91"/>
      <c r="AT160" s="87"/>
      <c r="AU160" s="86"/>
      <c r="AV160" s="87"/>
      <c r="AW160" s="91"/>
      <c r="AX160" s="91"/>
      <c r="AY160" s="91"/>
      <c r="AZ160" s="91"/>
      <c r="BA160" s="91"/>
      <c r="BB160" s="91"/>
      <c r="BC160" s="91"/>
      <c r="BD160" s="91"/>
      <c r="BE160" s="91"/>
      <c r="BF160" s="11"/>
    </row>
    <row r="161" spans="2:58" ht="13.5" customHeight="1">
      <c r="B161" s="1699" t="str">
        <f>'МЕНЮ  12-18л. лето '!J484</f>
        <v>259/17</v>
      </c>
      <c r="C161" s="1721" t="str">
        <f>'МЕНЮ  12-18л. лето '!C484</f>
        <v>Жаркое по- домашнему</v>
      </c>
      <c r="D161" s="1722">
        <f>'МЕНЮ  12-18л. лето '!D484</f>
        <v>200</v>
      </c>
      <c r="E161" s="1443"/>
      <c r="F161" s="1733"/>
      <c r="G161" s="769" t="str">
        <f>'МЕНЮ  12-18л. лето '!C510</f>
        <v>(порциями (капуста квашеная))</v>
      </c>
      <c r="H161" s="689"/>
      <c r="I161" s="91"/>
      <c r="J161" s="91"/>
      <c r="K161" s="91"/>
      <c r="L161" s="91"/>
      <c r="M161" s="91"/>
      <c r="N161" s="91"/>
      <c r="O161" s="91"/>
      <c r="P161" s="91"/>
      <c r="Q161" s="91"/>
      <c r="R161" s="91"/>
      <c r="S161" s="91"/>
      <c r="T161" s="91"/>
      <c r="U161" s="91"/>
      <c r="V161" s="91"/>
      <c r="W161" s="91"/>
      <c r="X161" s="91"/>
      <c r="Y161" s="91"/>
      <c r="Z161" s="91"/>
      <c r="AA161" s="91"/>
      <c r="AB161" s="91"/>
      <c r="AC161" s="663"/>
      <c r="AD161" s="91"/>
      <c r="AE161" s="663"/>
      <c r="AF161" s="147"/>
      <c r="AG161" s="663"/>
      <c r="AH161" s="147"/>
      <c r="AI161" s="663"/>
      <c r="AJ161" s="236"/>
      <c r="AK161" s="91"/>
      <c r="AL161" s="91"/>
      <c r="AM161" s="91"/>
      <c r="AN161" s="91"/>
      <c r="AO161" s="91"/>
      <c r="AP161" s="91"/>
      <c r="AQ161" s="91"/>
      <c r="AR161" s="91"/>
      <c r="AS161" s="91"/>
      <c r="AT161" s="87"/>
      <c r="AU161" s="86"/>
      <c r="AV161" s="89"/>
      <c r="AW161" s="91"/>
      <c r="AX161" s="91"/>
      <c r="AY161" s="91"/>
      <c r="AZ161" s="91"/>
      <c r="BA161" s="91"/>
      <c r="BB161" s="91"/>
      <c r="BC161" s="91"/>
      <c r="BD161" s="91"/>
      <c r="BE161" s="91"/>
      <c r="BF161" s="11"/>
    </row>
    <row r="162" spans="2:58" ht="14.25" customHeight="1">
      <c r="B162" s="1699" t="str">
        <f>'МЕНЮ  12-18л. лето '!J485</f>
        <v>501 / 21</v>
      </c>
      <c r="C162" s="1721" t="str">
        <f>'МЕНЮ  12-18л. лето '!C485</f>
        <v>Сок фруктовый (абрикосовый)</v>
      </c>
      <c r="D162" s="1722">
        <f>'МЕНЮ  12-18л. лето '!D485</f>
        <v>200</v>
      </c>
      <c r="E162" s="91"/>
      <c r="F162" s="1699" t="str">
        <f>'МЕНЮ  12-18л. лето '!J511</f>
        <v>ТТК/106/17</v>
      </c>
      <c r="G162" s="1752" t="str">
        <f>'МЕНЮ  12-18л. лето '!C511</f>
        <v>Суп картоф. с рыбными фрикадельками</v>
      </c>
      <c r="H162" s="1722">
        <f>'МЕНЮ  12-18л. лето '!D511</f>
        <v>250</v>
      </c>
      <c r="I162" s="91"/>
      <c r="J162" s="91"/>
      <c r="K162" s="91"/>
      <c r="L162" s="91"/>
      <c r="M162" s="91"/>
      <c r="N162" s="91"/>
      <c r="O162" s="91"/>
      <c r="P162" s="91"/>
      <c r="Q162" s="91"/>
      <c r="R162" s="91"/>
      <c r="S162" s="91"/>
      <c r="T162" s="91"/>
      <c r="U162" s="91"/>
      <c r="V162" s="91"/>
      <c r="W162" s="91"/>
      <c r="X162" s="91"/>
      <c r="Y162" s="91"/>
      <c r="Z162" s="91"/>
      <c r="AA162" s="91"/>
      <c r="AB162" s="91"/>
      <c r="AC162" s="663"/>
      <c r="AD162" s="91"/>
      <c r="AE162" s="663"/>
      <c r="AF162" s="91"/>
      <c r="AG162" s="663"/>
      <c r="AH162" s="91"/>
      <c r="AI162" s="663"/>
      <c r="AJ162" s="91"/>
      <c r="AK162" s="91"/>
      <c r="AL162" s="91"/>
      <c r="AM162" s="91"/>
      <c r="AN162" s="91"/>
      <c r="AO162" s="91"/>
      <c r="AP162" s="91"/>
      <c r="AQ162" s="91"/>
      <c r="AR162" s="91"/>
      <c r="AS162" s="91"/>
      <c r="AT162" s="87"/>
      <c r="AU162" s="86"/>
      <c r="AV162" s="91"/>
      <c r="AW162" s="91"/>
      <c r="AX162" s="213"/>
      <c r="AY162" s="213"/>
      <c r="AZ162" s="91"/>
      <c r="BA162" s="91"/>
      <c r="BB162" s="91"/>
      <c r="BC162" s="91"/>
      <c r="BD162" s="91"/>
      <c r="BE162" s="91"/>
      <c r="BF162" s="11"/>
    </row>
    <row r="163" spans="2:58" ht="13.5" customHeight="1">
      <c r="B163" s="1699" t="str">
        <f>'МЕНЮ  12-18л. лето '!J486</f>
        <v>Пром.пр.</v>
      </c>
      <c r="C163" s="1721" t="str">
        <f>'МЕНЮ  12-18л. лето '!C486</f>
        <v>Хлеб пшеничный</v>
      </c>
      <c r="D163" s="1722">
        <f>'МЕНЮ  12-18л. лето '!D486</f>
        <v>70</v>
      </c>
      <c r="E163" s="126"/>
      <c r="F163" s="1699" t="str">
        <f>'МЕНЮ  12-18л. лето '!J512</f>
        <v>265/17</v>
      </c>
      <c r="G163" s="1700" t="str">
        <f>'МЕНЮ  12-18л. лето '!C512</f>
        <v>Плов с говядиной</v>
      </c>
      <c r="H163" s="1722">
        <f>'МЕНЮ  12-18л. лето '!D512</f>
        <v>200</v>
      </c>
      <c r="I163" s="91"/>
      <c r="J163" s="91"/>
      <c r="K163" s="126"/>
      <c r="L163" s="91"/>
      <c r="M163" s="91"/>
      <c r="N163" s="91"/>
      <c r="O163" s="493"/>
      <c r="P163" s="91"/>
      <c r="Q163" s="91"/>
      <c r="R163" s="91"/>
      <c r="S163" s="1438"/>
      <c r="T163" s="91"/>
      <c r="U163" s="89"/>
      <c r="V163" s="91"/>
      <c r="W163" s="91"/>
      <c r="X163" s="91"/>
      <c r="Y163" s="302"/>
      <c r="Z163" s="91"/>
      <c r="AA163" s="91"/>
      <c r="AB163" s="1437"/>
      <c r="AC163" s="663"/>
      <c r="AD163" s="1487"/>
      <c r="AE163" s="663"/>
      <c r="AF163" s="91"/>
      <c r="AG163" s="663"/>
      <c r="AH163" s="91"/>
      <c r="AI163" s="663"/>
      <c r="AJ163" s="91"/>
      <c r="AK163" s="91"/>
      <c r="AL163" s="91"/>
      <c r="AM163" s="91"/>
      <c r="AN163" s="91"/>
      <c r="AO163" s="91"/>
      <c r="AP163" s="91"/>
      <c r="AQ163" s="91"/>
      <c r="AR163" s="91"/>
      <c r="AS163" s="91"/>
      <c r="AT163" s="91"/>
      <c r="AU163" s="86"/>
      <c r="AV163" s="91"/>
      <c r="AW163" s="91"/>
      <c r="AX163" s="213"/>
      <c r="AY163" s="213"/>
      <c r="AZ163" s="91"/>
      <c r="BA163" s="91"/>
      <c r="BB163" s="91"/>
      <c r="BC163" s="91"/>
      <c r="BD163" s="91"/>
      <c r="BE163" s="91"/>
      <c r="BF163" s="11"/>
    </row>
    <row r="164" spans="2:58" ht="14.25" customHeight="1">
      <c r="B164" s="1699" t="str">
        <f>'МЕНЮ  12-18л. лето '!J487</f>
        <v>Пром.пр.</v>
      </c>
      <c r="C164" s="1721" t="str">
        <f>'МЕНЮ  12-18л. лето '!C487</f>
        <v>Хлеб ржаной</v>
      </c>
      <c r="D164" s="1722">
        <f>'МЕНЮ  12-18л. лето '!D487</f>
        <v>50</v>
      </c>
      <c r="E164" s="249"/>
      <c r="F164" s="1699" t="str">
        <f>'МЕНЮ  12-18л. лето '!J513</f>
        <v>355/17</v>
      </c>
      <c r="G164" s="1700" t="str">
        <f>'МЕНЮ  12-18л. лето '!C513</f>
        <v>Кисель из сухофруктов</v>
      </c>
      <c r="H164" s="1722">
        <f>'МЕНЮ  12-18л. лето '!D513</f>
        <v>200</v>
      </c>
      <c r="I164" s="207"/>
      <c r="J164" s="209"/>
      <c r="K164" s="148"/>
      <c r="L164" s="207"/>
      <c r="M164" s="302"/>
      <c r="N164" s="164"/>
      <c r="O164" s="91"/>
      <c r="P164" s="91"/>
      <c r="Q164" s="791"/>
      <c r="R164" s="91"/>
      <c r="S164" s="91"/>
      <c r="T164" s="83"/>
      <c r="U164" s="1438"/>
      <c r="V164" s="1440"/>
      <c r="W164" s="91"/>
      <c r="X164" s="91"/>
      <c r="Y164" s="91"/>
      <c r="Z164" s="91"/>
      <c r="AA164" s="91"/>
      <c r="AB164" s="91"/>
      <c r="AC164" s="663"/>
      <c r="AD164" s="91"/>
      <c r="AE164" s="663"/>
      <c r="AF164" s="91"/>
      <c r="AG164" s="663"/>
      <c r="AH164" s="91"/>
      <c r="AI164" s="663"/>
      <c r="AJ164" s="91"/>
      <c r="AK164" s="207"/>
      <c r="AL164" s="209"/>
      <c r="AM164" s="91"/>
      <c r="AN164" s="91"/>
      <c r="AO164" s="91"/>
      <c r="AP164" s="91"/>
      <c r="AQ164" s="91"/>
      <c r="AR164" s="91"/>
      <c r="AS164" s="91"/>
      <c r="AT164" s="91"/>
      <c r="AU164" s="87"/>
      <c r="AV164" s="87"/>
      <c r="AW164" s="91"/>
      <c r="AX164" s="213"/>
      <c r="AY164" s="213"/>
      <c r="AZ164" s="91"/>
      <c r="BA164" s="91"/>
      <c r="BB164" s="91"/>
      <c r="BC164" s="91"/>
      <c r="BD164" s="91"/>
      <c r="BE164" s="91"/>
      <c r="BF164" s="11"/>
    </row>
    <row r="165" spans="2:58" ht="15" customHeight="1" thickBot="1">
      <c r="B165" s="757" t="s">
        <v>426</v>
      </c>
      <c r="C165" s="1728"/>
      <c r="D165" s="1729">
        <f>'МЕНЮ  12-18л. лето '!D488</f>
        <v>840</v>
      </c>
      <c r="E165" s="87"/>
      <c r="F165" s="1699" t="str">
        <f>'МЕНЮ  12-18л. лето '!J514</f>
        <v>Пром.пр.</v>
      </c>
      <c r="G165" s="1700" t="str">
        <f>'МЕНЮ  12-18л. лето '!C514</f>
        <v>Хлеб пшеничный</v>
      </c>
      <c r="H165" s="1722">
        <f>'МЕНЮ  12-18л. лето '!D514</f>
        <v>70</v>
      </c>
      <c r="I165" s="93"/>
      <c r="J165" s="128"/>
      <c r="K165" s="87"/>
      <c r="L165" s="86"/>
      <c r="M165" s="129"/>
      <c r="N165" s="91"/>
      <c r="O165" s="204"/>
      <c r="P165" s="91"/>
      <c r="Q165" s="91"/>
      <c r="R165" s="91"/>
      <c r="S165" s="100"/>
      <c r="T165" s="91"/>
      <c r="U165" s="91"/>
      <c r="V165" s="91"/>
      <c r="W165" s="91"/>
      <c r="X165" s="91"/>
      <c r="Y165" s="91"/>
      <c r="Z165" s="91"/>
      <c r="AA165" s="91"/>
      <c r="AB165" s="509"/>
      <c r="AC165" s="663"/>
      <c r="AD165" s="91"/>
      <c r="AE165" s="663"/>
      <c r="AF165" s="91"/>
      <c r="AG165" s="663"/>
      <c r="AH165" s="91"/>
      <c r="AI165" s="663"/>
      <c r="AJ165" s="91"/>
      <c r="AK165" s="207"/>
      <c r="AL165" s="302"/>
      <c r="AM165" s="207"/>
      <c r="AN165" s="302"/>
      <c r="AO165" s="91"/>
      <c r="AP165" s="89"/>
      <c r="AQ165" s="204"/>
      <c r="AR165" s="91"/>
      <c r="AS165" s="91"/>
      <c r="AT165" s="91"/>
      <c r="AU165" s="87"/>
      <c r="AV165" s="87"/>
      <c r="AW165" s="91"/>
      <c r="AX165" s="87"/>
      <c r="AY165" s="87"/>
      <c r="AZ165" s="91"/>
      <c r="BA165" s="91"/>
      <c r="BB165" s="91"/>
      <c r="BC165" s="91"/>
      <c r="BD165" s="91"/>
      <c r="BE165" s="91"/>
      <c r="BF165" s="11"/>
    </row>
    <row r="166" spans="2:58" ht="14.25" customHeight="1" thickBot="1">
      <c r="B166" s="696"/>
      <c r="C166" s="698"/>
      <c r="D166" s="696"/>
      <c r="E166" s="87"/>
      <c r="F166" s="1699" t="str">
        <f>'МЕНЮ  12-18л. лето '!J515</f>
        <v>Пром.пр.</v>
      </c>
      <c r="G166" s="1700" t="str">
        <f>'МЕНЮ  12-18л. лето '!C515</f>
        <v>Хлеб ржаной</v>
      </c>
      <c r="H166" s="1722">
        <f>'МЕНЮ  12-18л. лето '!D515</f>
        <v>50</v>
      </c>
      <c r="I166" s="93"/>
      <c r="J166" s="128"/>
      <c r="K166" s="87"/>
      <c r="L166" s="86"/>
      <c r="M166" s="129"/>
      <c r="N166" s="91"/>
      <c r="O166" s="1438"/>
      <c r="P166" s="91"/>
      <c r="Q166" s="91"/>
      <c r="R166" s="87"/>
      <c r="S166" s="91"/>
      <c r="T166" s="91"/>
      <c r="U166" s="91"/>
      <c r="V166" s="91"/>
      <c r="W166" s="91"/>
      <c r="X166" s="91"/>
      <c r="Y166" s="91"/>
      <c r="Z166" s="91"/>
      <c r="AA166" s="91"/>
      <c r="AB166" s="97"/>
      <c r="AC166" s="663"/>
      <c r="AD166" s="114"/>
      <c r="AE166" s="91"/>
      <c r="AF166" s="114"/>
      <c r="AG166" s="663"/>
      <c r="AH166" s="91"/>
      <c r="AI166" s="663"/>
      <c r="AJ166" s="89"/>
      <c r="AK166" s="90"/>
      <c r="AL166" s="128"/>
      <c r="AM166" s="558"/>
      <c r="AN166" s="301"/>
      <c r="AO166" s="91"/>
      <c r="AP166" s="91"/>
      <c r="AQ166" s="91"/>
      <c r="AR166" s="91"/>
      <c r="AS166" s="91"/>
      <c r="AT166" s="91"/>
      <c r="AU166" s="172"/>
      <c r="AV166" s="91"/>
      <c r="AW166" s="91"/>
      <c r="AX166" s="91"/>
      <c r="AY166" s="91"/>
      <c r="AZ166" s="91"/>
      <c r="BA166" s="91"/>
      <c r="BB166" s="91"/>
      <c r="BC166" s="91"/>
      <c r="BD166" s="91"/>
      <c r="BE166" s="91"/>
      <c r="BF166" s="11"/>
    </row>
    <row r="167" spans="2:58" ht="18" customHeight="1" thickBot="1">
      <c r="B167" s="250" t="s">
        <v>298</v>
      </c>
      <c r="C167" s="700"/>
      <c r="D167" s="694"/>
      <c r="E167" s="87"/>
      <c r="F167" s="1699" t="str">
        <f>'МЕНЮ  12-18л. лето '!J516</f>
        <v>82 /21</v>
      </c>
      <c r="G167" s="1700" t="str">
        <f>'МЕНЮ  12-18л. лето '!C516</f>
        <v>Фрукты свежие</v>
      </c>
      <c r="H167" s="1722">
        <f>'МЕНЮ  12-18л. лето '!D516</f>
        <v>110</v>
      </c>
      <c r="I167" s="93"/>
      <c r="J167" s="128"/>
      <c r="K167" s="87"/>
      <c r="L167" s="86"/>
      <c r="M167" s="129"/>
      <c r="N167" s="91"/>
      <c r="O167" s="1444"/>
      <c r="P167" s="1444"/>
      <c r="Q167" s="1439"/>
      <c r="R167" s="91"/>
      <c r="S167" s="1444"/>
      <c r="T167" s="1444"/>
      <c r="U167" s="1439"/>
      <c r="V167" s="91"/>
      <c r="W167" s="1444"/>
      <c r="X167" s="1444"/>
      <c r="Y167" s="1439"/>
      <c r="Z167" s="91"/>
      <c r="AA167" s="91"/>
      <c r="AB167" s="97"/>
      <c r="AC167" s="663"/>
      <c r="AD167" s="114"/>
      <c r="AE167" s="91"/>
      <c r="AF167" s="114"/>
      <c r="AG167" s="91"/>
      <c r="AH167" s="91"/>
      <c r="AI167" s="663"/>
      <c r="AJ167" s="89"/>
      <c r="AK167" s="90"/>
      <c r="AL167" s="128"/>
      <c r="AM167" s="164"/>
      <c r="AN167" s="301"/>
      <c r="AO167" s="91"/>
      <c r="AP167" s="91"/>
      <c r="AQ167" s="91"/>
      <c r="AR167" s="91"/>
      <c r="AS167" s="91"/>
      <c r="AT167" s="91"/>
      <c r="AU167" s="87"/>
      <c r="AV167" s="86"/>
      <c r="AW167" s="91"/>
      <c r="AX167" s="91"/>
      <c r="AY167" s="91"/>
      <c r="AZ167" s="91"/>
      <c r="BA167" s="91"/>
      <c r="BB167" s="91"/>
      <c r="BC167" s="91"/>
      <c r="BD167" s="91"/>
      <c r="BE167" s="91"/>
      <c r="BF167" s="11"/>
    </row>
    <row r="168" spans="2:58" ht="16.5" customHeight="1" thickBot="1">
      <c r="B168" s="684"/>
      <c r="C168" s="685" t="s">
        <v>172</v>
      </c>
      <c r="D168" s="686"/>
      <c r="E168" s="87"/>
      <c r="F168" s="757" t="s">
        <v>426</v>
      </c>
      <c r="G168" s="734"/>
      <c r="H168" s="1601">
        <f>'МЕНЮ  12-18л. лето '!D517</f>
        <v>940</v>
      </c>
      <c r="I168" s="91"/>
      <c r="J168" s="91"/>
      <c r="K168" s="87"/>
      <c r="L168" s="86"/>
      <c r="M168" s="129"/>
      <c r="N168" s="91"/>
      <c r="O168" s="114"/>
      <c r="P168" s="164"/>
      <c r="Q168" s="663"/>
      <c r="R168" s="91"/>
      <c r="S168" s="91"/>
      <c r="T168" s="164"/>
      <c r="U168" s="91"/>
      <c r="V168" s="91"/>
      <c r="W168" s="87"/>
      <c r="X168" s="164"/>
      <c r="Y168" s="663"/>
      <c r="Z168" s="91"/>
      <c r="AA168" s="91"/>
      <c r="AB168" s="97"/>
      <c r="AC168" s="663"/>
      <c r="AD168" s="114"/>
      <c r="AE168" s="91"/>
      <c r="AF168" s="114"/>
      <c r="AG168" s="91"/>
      <c r="AH168" s="86"/>
      <c r="AI168" s="663"/>
      <c r="AJ168" s="86"/>
      <c r="AK168" s="110"/>
      <c r="AL168" s="128"/>
      <c r="AM168" s="164"/>
      <c r="AN168" s="301"/>
      <c r="AO168" s="91"/>
      <c r="AP168" s="91"/>
      <c r="AQ168" s="91"/>
      <c r="AR168" s="91"/>
      <c r="AS168" s="91"/>
      <c r="AT168" s="91"/>
      <c r="AU168" s="87"/>
      <c r="AV168" s="86"/>
      <c r="AW168" s="91"/>
      <c r="AX168" s="91"/>
      <c r="AY168" s="91"/>
      <c r="AZ168" s="91"/>
      <c r="BA168" s="91"/>
      <c r="BB168" s="91"/>
      <c r="BC168" s="91"/>
      <c r="BD168" s="91"/>
      <c r="BE168" s="91"/>
      <c r="BF168" s="11"/>
    </row>
    <row r="169" spans="2:58" ht="16.5" customHeight="1">
      <c r="B169" s="1699" t="str">
        <f>'МЕНЮ  12-18л. лето '!J533</f>
        <v>182/17</v>
      </c>
      <c r="C169" s="1725" t="str">
        <f>'МЕНЮ  12-18л. лето '!C533</f>
        <v>Каша жидкая молочная (овсяная)</v>
      </c>
      <c r="D169" s="1697">
        <f>'МЕНЮ  12-18л. лето '!D533</f>
        <v>205</v>
      </c>
      <c r="E169" s="92"/>
      <c r="F169" s="95"/>
      <c r="G169" s="237"/>
      <c r="H169" s="1435"/>
      <c r="I169" s="204"/>
      <c r="J169" s="204"/>
      <c r="K169" s="298"/>
      <c r="L169" s="91"/>
      <c r="M169" s="91"/>
      <c r="N169" s="91"/>
      <c r="O169" s="114"/>
      <c r="P169" s="164"/>
      <c r="Q169" s="1450"/>
      <c r="R169" s="91"/>
      <c r="S169" s="1445"/>
      <c r="T169" s="164"/>
      <c r="U169" s="665"/>
      <c r="V169" s="91"/>
      <c r="W169" s="91"/>
      <c r="X169" s="91"/>
      <c r="Y169" s="91"/>
      <c r="Z169" s="91"/>
      <c r="AA169" s="91"/>
      <c r="AB169" s="97"/>
      <c r="AC169" s="663"/>
      <c r="AD169" s="114"/>
      <c r="AE169" s="91"/>
      <c r="AF169" s="114"/>
      <c r="AG169" s="91"/>
      <c r="AH169" s="86"/>
      <c r="AI169" s="663"/>
      <c r="AJ169" s="89"/>
      <c r="AK169" s="90"/>
      <c r="AL169" s="118"/>
      <c r="AM169" s="164"/>
      <c r="AN169" s="301"/>
      <c r="AO169" s="91"/>
      <c r="AP169" s="91"/>
      <c r="AQ169" s="91"/>
      <c r="AR169" s="92"/>
      <c r="AS169" s="93"/>
      <c r="AT169" s="86"/>
      <c r="AU169" s="87"/>
      <c r="AV169" s="86"/>
      <c r="AW169" s="91"/>
      <c r="AX169" s="91"/>
      <c r="AY169" s="91"/>
      <c r="AZ169" s="91"/>
      <c r="BA169" s="91"/>
      <c r="BB169" s="91"/>
      <c r="BC169" s="91"/>
      <c r="BD169" s="91"/>
      <c r="BE169" s="91"/>
      <c r="BF169" s="11"/>
    </row>
    <row r="170" spans="2:58" ht="12.75" customHeight="1">
      <c r="B170" s="1699" t="str">
        <f>'МЕНЮ  12-18л. лето '!J534</f>
        <v>379/17</v>
      </c>
      <c r="C170" s="1725" t="str">
        <f>'МЕНЮ  12-18л. лето '!C534</f>
        <v>Кофейный напиток</v>
      </c>
      <c r="D170" s="1697">
        <f>'МЕНЮ  12-18л. лето '!D534</f>
        <v>200</v>
      </c>
      <c r="E170" s="87"/>
      <c r="F170" s="93"/>
      <c r="G170" s="128"/>
      <c r="H170" s="249"/>
      <c r="I170" s="207"/>
      <c r="J170" s="209"/>
      <c r="K170" s="148"/>
      <c r="L170" s="207"/>
      <c r="M170" s="209"/>
      <c r="N170" s="91"/>
      <c r="O170" s="114"/>
      <c r="P170" s="164"/>
      <c r="Q170" s="663"/>
      <c r="R170" s="91"/>
      <c r="S170" s="1445"/>
      <c r="T170" s="164"/>
      <c r="U170" s="1466"/>
      <c r="V170" s="91"/>
      <c r="W170" s="106"/>
      <c r="X170" s="1444"/>
      <c r="Y170" s="1439"/>
      <c r="Z170" s="91"/>
      <c r="AA170" s="91"/>
      <c r="AB170" s="1445"/>
      <c r="AC170" s="665"/>
      <c r="AD170" s="114"/>
      <c r="AE170" s="663"/>
      <c r="AF170" s="114"/>
      <c r="AG170" s="91"/>
      <c r="AH170" s="89"/>
      <c r="AI170" s="663"/>
      <c r="AJ170" s="89"/>
      <c r="AK170" s="90"/>
      <c r="AL170" s="128"/>
      <c r="AM170" s="164"/>
      <c r="AN170" s="301"/>
      <c r="AO170" s="91"/>
      <c r="AP170" s="91"/>
      <c r="AQ170" s="91"/>
      <c r="AR170" s="87"/>
      <c r="AS170" s="86"/>
      <c r="AT170" s="86"/>
      <c r="AU170" s="87"/>
      <c r="AV170" s="86"/>
      <c r="AW170" s="91"/>
      <c r="AX170" s="91"/>
      <c r="AY170" s="91"/>
      <c r="AZ170" s="91"/>
      <c r="BA170" s="91"/>
      <c r="BB170" s="91"/>
      <c r="BC170" s="91"/>
      <c r="BD170" s="91"/>
      <c r="BE170" s="91"/>
      <c r="BF170" s="11"/>
    </row>
    <row r="171" spans="2:58" ht="16.5" customHeight="1">
      <c r="B171" s="1699" t="str">
        <f>'МЕНЮ  12-18л. лето '!J535</f>
        <v>14/17</v>
      </c>
      <c r="C171" s="1725" t="str">
        <f>'МЕНЮ  12-18л. лето '!C535</f>
        <v>Масло порциями</v>
      </c>
      <c r="D171" s="1697">
        <f>'МЕНЮ  12-18л. лето '!D535</f>
        <v>15</v>
      </c>
      <c r="E171" s="89"/>
      <c r="F171" s="90"/>
      <c r="G171" s="118"/>
      <c r="H171" s="89"/>
      <c r="I171" s="90"/>
      <c r="J171" s="118"/>
      <c r="K171" s="89"/>
      <c r="L171" s="90"/>
      <c r="M171" s="118"/>
      <c r="N171" s="91"/>
      <c r="O171" s="114"/>
      <c r="P171" s="164"/>
      <c r="Q171" s="1453"/>
      <c r="R171" s="91"/>
      <c r="S171" s="1445"/>
      <c r="T171" s="164"/>
      <c r="U171" s="1466"/>
      <c r="V171" s="91"/>
      <c r="W171" s="114"/>
      <c r="X171" s="1447"/>
      <c r="Y171" s="663"/>
      <c r="Z171" s="91"/>
      <c r="AA171" s="91"/>
      <c r="AB171" s="1445"/>
      <c r="AC171" s="1446"/>
      <c r="AD171" s="87"/>
      <c r="AE171" s="91"/>
      <c r="AF171" s="114"/>
      <c r="AG171" s="91"/>
      <c r="AH171" s="89"/>
      <c r="AI171" s="663"/>
      <c r="AJ171" s="1485"/>
      <c r="AK171" s="1486"/>
      <c r="AL171" s="128"/>
      <c r="AM171" s="164"/>
      <c r="AN171" s="301"/>
      <c r="AO171" s="91"/>
      <c r="AP171" s="91"/>
      <c r="AQ171" s="91"/>
      <c r="AR171" s="87"/>
      <c r="AS171" s="86"/>
      <c r="AT171" s="86"/>
      <c r="AU171" s="92"/>
      <c r="AV171" s="93"/>
      <c r="AW171" s="91"/>
      <c r="AX171" s="91"/>
      <c r="AY171" s="91"/>
      <c r="AZ171" s="91"/>
      <c r="BA171" s="91"/>
      <c r="BB171" s="91"/>
      <c r="BC171" s="91"/>
      <c r="BD171" s="91"/>
      <c r="BE171" s="91"/>
      <c r="BF171" s="11"/>
    </row>
    <row r="172" spans="2:58" ht="12.75" customHeight="1">
      <c r="B172" s="1699" t="str">
        <f>'МЕНЮ  12-18л. лето '!J536</f>
        <v>Пром.пр.</v>
      </c>
      <c r="C172" s="1725" t="str">
        <f>'МЕНЮ  12-18л. лето '!C536</f>
        <v>Хлеб пшеничный</v>
      </c>
      <c r="D172" s="1697">
        <f>'МЕНЮ  12-18л. лето '!D536</f>
        <v>70</v>
      </c>
      <c r="E172" s="298"/>
      <c r="F172" s="91"/>
      <c r="G172" s="91"/>
      <c r="H172" s="116"/>
      <c r="I172" s="91"/>
      <c r="J172" s="91"/>
      <c r="K172" s="126"/>
      <c r="L172" s="1440"/>
      <c r="M172" s="1440"/>
      <c r="N172" s="164"/>
      <c r="O172" s="87"/>
      <c r="P172" s="1448"/>
      <c r="Q172" s="666"/>
      <c r="R172" s="91"/>
      <c r="S172" s="1445"/>
      <c r="T172" s="164"/>
      <c r="U172" s="665"/>
      <c r="V172" s="91"/>
      <c r="W172" s="87"/>
      <c r="X172" s="106"/>
      <c r="Y172" s="89"/>
      <c r="Z172" s="91"/>
      <c r="AA172" s="91"/>
      <c r="AB172" s="97"/>
      <c r="AC172" s="665"/>
      <c r="AD172" s="114"/>
      <c r="AE172" s="91"/>
      <c r="AF172" s="114"/>
      <c r="AG172" s="91"/>
      <c r="AH172" s="89"/>
      <c r="AI172" s="663"/>
      <c r="AJ172" s="92"/>
      <c r="AK172" s="93"/>
      <c r="AL172" s="128"/>
      <c r="AM172" s="164"/>
      <c r="AN172" s="301"/>
      <c r="AO172" s="91"/>
      <c r="AP172" s="91"/>
      <c r="AQ172" s="91"/>
      <c r="AR172" s="284"/>
      <c r="AS172" s="90"/>
      <c r="AT172" s="118"/>
      <c r="AU172" s="92"/>
      <c r="AV172" s="93"/>
      <c r="AW172" s="91"/>
      <c r="AX172" s="91"/>
      <c r="AY172" s="91"/>
      <c r="AZ172" s="91"/>
      <c r="BA172" s="91"/>
      <c r="BB172" s="91"/>
      <c r="BC172" s="91"/>
      <c r="BD172" s="91"/>
      <c r="BE172" s="91"/>
    </row>
    <row r="173" spans="2:58" ht="15" customHeight="1">
      <c r="B173" s="1699" t="str">
        <f>'МЕНЮ  12-18л. лето '!J537</f>
        <v>82 /21</v>
      </c>
      <c r="C173" s="1725" t="str">
        <f>'МЕНЮ  12-18л. лето '!C537</f>
        <v>Фрукты свежие (яблоки)</v>
      </c>
      <c r="D173" s="1697">
        <f>'МЕНЮ  12-18л. лето '!D537</f>
        <v>110</v>
      </c>
      <c r="E173" s="148"/>
      <c r="F173" s="207"/>
      <c r="G173" s="209"/>
      <c r="H173" s="249"/>
      <c r="I173" s="207"/>
      <c r="J173" s="209"/>
      <c r="K173" s="148"/>
      <c r="L173" s="207"/>
      <c r="M173" s="209"/>
      <c r="N173" s="91"/>
      <c r="O173" s="114"/>
      <c r="P173" s="164"/>
      <c r="Q173" s="663"/>
      <c r="R173" s="91"/>
      <c r="S173" s="1445"/>
      <c r="T173" s="670"/>
      <c r="U173" s="1452"/>
      <c r="V173" s="91"/>
      <c r="W173" s="89"/>
      <c r="X173" s="106"/>
      <c r="Y173" s="663"/>
      <c r="Z173" s="91"/>
      <c r="AA173" s="91"/>
      <c r="AB173" s="1445"/>
      <c r="AC173" s="91"/>
      <c r="AD173" s="114"/>
      <c r="AE173" s="91"/>
      <c r="AF173" s="114"/>
      <c r="AG173" s="91"/>
      <c r="AH173" s="87"/>
      <c r="AI173" s="663"/>
      <c r="AJ173" s="87"/>
      <c r="AK173" s="86"/>
      <c r="AL173" s="123"/>
      <c r="AM173" s="164"/>
      <c r="AN173" s="301"/>
      <c r="AO173" s="91"/>
      <c r="AP173" s="91"/>
      <c r="AQ173" s="91"/>
      <c r="AR173" s="148"/>
      <c r="AS173" s="207"/>
      <c r="AT173" s="209"/>
      <c r="AU173" s="91"/>
      <c r="AV173" s="87"/>
      <c r="AW173" s="91"/>
      <c r="AX173" s="91"/>
      <c r="AY173" s="91"/>
      <c r="AZ173" s="91"/>
      <c r="BA173" s="91"/>
      <c r="BB173" s="91"/>
      <c r="BC173" s="91"/>
      <c r="BD173" s="91"/>
      <c r="BE173" s="91"/>
    </row>
    <row r="174" spans="2:58" ht="15" customHeight="1" thickBot="1">
      <c r="B174" s="767" t="s">
        <v>425</v>
      </c>
      <c r="C174" s="780"/>
      <c r="D174" s="1734">
        <f>'МЕНЮ  12-18л. лето '!D538</f>
        <v>600</v>
      </c>
      <c r="E174" s="87"/>
      <c r="F174" s="86"/>
      <c r="G174" s="129"/>
      <c r="H174" s="87"/>
      <c r="I174" s="102"/>
      <c r="J174" s="313"/>
      <c r="K174" s="87"/>
      <c r="L174" s="1467"/>
      <c r="M174" s="1468"/>
      <c r="N174" s="91"/>
      <c r="O174" s="114"/>
      <c r="P174" s="164"/>
      <c r="Q174" s="663"/>
      <c r="R174" s="91"/>
      <c r="S174" s="114"/>
      <c r="T174" s="164"/>
      <c r="U174" s="1469"/>
      <c r="V174" s="91"/>
      <c r="W174" s="89"/>
      <c r="X174" s="106"/>
      <c r="Y174" s="663"/>
      <c r="Z174" s="91"/>
      <c r="AA174" s="91"/>
      <c r="AB174" s="1445"/>
      <c r="AC174" s="1466"/>
      <c r="AD174" s="206"/>
      <c r="AE174" s="91"/>
      <c r="AF174" s="114"/>
      <c r="AG174" s="663"/>
      <c r="AH174" s="87"/>
      <c r="AI174" s="663"/>
      <c r="AJ174" s="213"/>
      <c r="AK174" s="90"/>
      <c r="AL174" s="91"/>
      <c r="AM174" s="1448"/>
      <c r="AN174" s="301"/>
      <c r="AO174" s="91"/>
      <c r="AP174" s="91"/>
      <c r="AQ174" s="91"/>
      <c r="AR174" s="87"/>
      <c r="AS174" s="86"/>
      <c r="AT174" s="123"/>
      <c r="AU174" s="91"/>
      <c r="AV174" s="116"/>
      <c r="AW174" s="91"/>
      <c r="AX174" s="91"/>
      <c r="AY174" s="91"/>
      <c r="AZ174" s="91"/>
      <c r="BA174" s="91"/>
      <c r="BB174" s="91"/>
      <c r="BC174" s="91"/>
      <c r="BD174" s="91"/>
      <c r="BE174" s="91"/>
    </row>
    <row r="175" spans="2:58">
      <c r="B175" s="684"/>
      <c r="C175" s="685" t="s">
        <v>152</v>
      </c>
      <c r="D175" s="686"/>
      <c r="E175" s="87"/>
      <c r="F175" s="86"/>
      <c r="G175" s="129"/>
      <c r="H175" s="87"/>
      <c r="I175" s="87"/>
      <c r="J175" s="314"/>
      <c r="K175" s="97"/>
      <c r="L175" s="86"/>
      <c r="M175" s="129"/>
      <c r="N175" s="91"/>
      <c r="O175" s="206"/>
      <c r="P175" s="164"/>
      <c r="Q175" s="663"/>
      <c r="R175" s="91"/>
      <c r="S175" s="91"/>
      <c r="T175" s="91"/>
      <c r="U175" s="91"/>
      <c r="V175" s="91"/>
      <c r="W175" s="87"/>
      <c r="X175" s="106"/>
      <c r="Y175" s="91"/>
      <c r="Z175" s="91"/>
      <c r="AA175" s="91"/>
      <c r="AB175" s="1445"/>
      <c r="AC175" s="91"/>
      <c r="AD175" s="87"/>
      <c r="AE175" s="663"/>
      <c r="AF175" s="114"/>
      <c r="AG175" s="91"/>
      <c r="AH175" s="87"/>
      <c r="AI175" s="663"/>
      <c r="AJ175" s="87"/>
      <c r="AK175" s="86"/>
      <c r="AL175" s="123"/>
      <c r="AM175" s="164"/>
      <c r="AN175" s="301"/>
      <c r="AO175" s="91"/>
      <c r="AP175" s="91"/>
      <c r="AQ175" s="91"/>
      <c r="AR175" s="87"/>
      <c r="AS175" s="86"/>
      <c r="AT175" s="129"/>
      <c r="AU175" s="91"/>
      <c r="AV175" s="91"/>
      <c r="AW175" s="91"/>
      <c r="AX175" s="91"/>
      <c r="AY175" s="91"/>
      <c r="AZ175" s="91"/>
      <c r="BA175" s="91"/>
      <c r="BB175" s="91"/>
      <c r="BC175" s="91"/>
      <c r="BD175" s="91"/>
      <c r="BE175" s="91"/>
    </row>
    <row r="176" spans="2:58" ht="15" customHeight="1">
      <c r="B176" s="1699" t="str">
        <f>'МЕНЮ  12-18л. лето '!J542</f>
        <v>54-2з/22</v>
      </c>
      <c r="C176" s="1721" t="str">
        <f>'МЕНЮ  12-18л. лето '!C542</f>
        <v>Огурец в нарезке</v>
      </c>
      <c r="D176" s="1695">
        <f>'МЕНЮ  12-18л. лето '!D542</f>
        <v>70</v>
      </c>
      <c r="E176" s="87"/>
      <c r="F176" s="86"/>
      <c r="G176" s="129"/>
      <c r="H176" s="87"/>
      <c r="I176" s="87"/>
      <c r="J176" s="314"/>
      <c r="K176" s="87"/>
      <c r="L176" s="86"/>
      <c r="M176" s="129"/>
      <c r="N176" s="91"/>
      <c r="O176" s="114"/>
      <c r="P176" s="1448"/>
      <c r="Q176" s="1470"/>
      <c r="R176" s="91"/>
      <c r="S176" s="91"/>
      <c r="T176" s="91"/>
      <c r="U176" s="91"/>
      <c r="V176" s="91"/>
      <c r="W176" s="87"/>
      <c r="X176" s="106"/>
      <c r="Y176" s="91"/>
      <c r="Z176" s="91"/>
      <c r="AA176" s="91"/>
      <c r="AB176" s="1445"/>
      <c r="AC176" s="91"/>
      <c r="AD176" s="639"/>
      <c r="AE176" s="663"/>
      <c r="AF176" s="114"/>
      <c r="AG176" s="663"/>
      <c r="AH176" s="87"/>
      <c r="AI176" s="663"/>
      <c r="AJ176" s="86"/>
      <c r="AK176" s="86"/>
      <c r="AL176" s="118"/>
      <c r="AM176" s="164"/>
      <c r="AN176" s="301"/>
      <c r="AO176" s="91"/>
      <c r="AP176" s="91"/>
      <c r="AQ176" s="91"/>
      <c r="AR176" s="87"/>
      <c r="AS176" s="86"/>
      <c r="AT176" s="129"/>
      <c r="AU176" s="87"/>
      <c r="AV176" s="91"/>
      <c r="AW176" s="91"/>
      <c r="AX176" s="91"/>
      <c r="AY176" s="91"/>
      <c r="AZ176" s="91"/>
      <c r="BA176" s="91"/>
      <c r="BB176" s="91"/>
      <c r="BC176" s="91"/>
      <c r="BD176" s="91"/>
      <c r="BE176" s="91"/>
    </row>
    <row r="177" spans="2:57">
      <c r="B177" s="1699" t="str">
        <f>'МЕНЮ  12-18л. лето '!J543</f>
        <v>ТТК/82/17</v>
      </c>
      <c r="C177" s="1721" t="str">
        <f>'МЕНЮ  12-18л. лето '!C543</f>
        <v xml:space="preserve">Борщ с капустой и картофелем </v>
      </c>
      <c r="D177" s="1695">
        <f>'МЕНЮ  12-18л. лето '!D543</f>
        <v>250</v>
      </c>
      <c r="E177" s="87"/>
      <c r="F177" s="86"/>
      <c r="G177" s="129"/>
      <c r="H177" s="89"/>
      <c r="I177" s="90"/>
      <c r="J177" s="118"/>
      <c r="K177" s="87"/>
      <c r="L177" s="86"/>
      <c r="M177" s="129"/>
      <c r="N177" s="91"/>
      <c r="O177" s="114"/>
      <c r="P177" s="164"/>
      <c r="Q177" s="663"/>
      <c r="R177" s="91"/>
      <c r="S177" s="91"/>
      <c r="T177" s="91"/>
      <c r="U177" s="91"/>
      <c r="V177" s="91"/>
      <c r="W177" s="89"/>
      <c r="X177" s="91"/>
      <c r="Y177" s="663"/>
      <c r="Z177" s="91"/>
      <c r="AA177" s="91"/>
      <c r="AB177" s="1445"/>
      <c r="AC177" s="91"/>
      <c r="AD177" s="114"/>
      <c r="AE177" s="663"/>
      <c r="AF177" s="114"/>
      <c r="AG177" s="663"/>
      <c r="AH177" s="87"/>
      <c r="AI177" s="663"/>
      <c r="AJ177" s="89"/>
      <c r="AK177" s="91"/>
      <c r="AL177" s="1488"/>
      <c r="AM177" s="164"/>
      <c r="AN177" s="301"/>
      <c r="AO177" s="91"/>
      <c r="AP177" s="91"/>
      <c r="AQ177" s="91"/>
      <c r="AR177" s="87"/>
      <c r="AS177" s="86"/>
      <c r="AT177" s="129"/>
      <c r="AU177" s="92"/>
      <c r="AV177" s="91"/>
      <c r="AW177" s="91"/>
      <c r="AX177" s="91"/>
      <c r="AY177" s="91"/>
      <c r="AZ177" s="91"/>
      <c r="BA177" s="91"/>
      <c r="BB177" s="91"/>
      <c r="BC177" s="91"/>
      <c r="BD177" s="91"/>
      <c r="BE177" s="91"/>
    </row>
    <row r="178" spans="2:57" ht="15.75">
      <c r="B178" s="1699" t="str">
        <f>'МЕНЮ  12-18л. лето '!J544</f>
        <v>269/17</v>
      </c>
      <c r="C178" s="1721" t="str">
        <f>'МЕНЮ  12-18л. лето '!C544</f>
        <v>Биточки особые</v>
      </c>
      <c r="D178" s="1695">
        <f>'МЕНЮ  12-18л. лето '!D544</f>
        <v>100</v>
      </c>
      <c r="E178" s="87"/>
      <c r="F178" s="90"/>
      <c r="G178" s="118"/>
      <c r="H178" s="284"/>
      <c r="I178" s="90"/>
      <c r="J178" s="118"/>
      <c r="K178" s="87"/>
      <c r="L178" s="86"/>
      <c r="M178" s="129"/>
      <c r="N178" s="91"/>
      <c r="O178" s="114"/>
      <c r="P178" s="164"/>
      <c r="Q178" s="663"/>
      <c r="R178" s="91"/>
      <c r="S178" s="91"/>
      <c r="T178" s="91"/>
      <c r="U178" s="91"/>
      <c r="V178" s="91"/>
      <c r="W178" s="87"/>
      <c r="X178" s="91"/>
      <c r="Y178" s="662"/>
      <c r="Z178" s="91"/>
      <c r="AA178" s="91"/>
      <c r="AB178" s="1445"/>
      <c r="AC178" s="662"/>
      <c r="AD178" s="114"/>
      <c r="AE178" s="91"/>
      <c r="AF178" s="114"/>
      <c r="AG178" s="663"/>
      <c r="AH178" s="87"/>
      <c r="AI178" s="663"/>
      <c r="AJ178" s="92"/>
      <c r="AK178" s="176"/>
      <c r="AL178" s="220"/>
      <c r="AM178" s="164"/>
      <c r="AN178" s="301"/>
      <c r="AO178" s="91"/>
      <c r="AP178" s="91"/>
      <c r="AQ178" s="91"/>
      <c r="AR178" s="102"/>
      <c r="AS178" s="247"/>
      <c r="AT178" s="123"/>
      <c r="AU178" s="214"/>
      <c r="AV178" s="91"/>
      <c r="AW178" s="91"/>
      <c r="AX178" s="91"/>
      <c r="AY178" s="91"/>
      <c r="AZ178" s="91"/>
      <c r="BA178" s="91"/>
      <c r="BB178" s="91"/>
      <c r="BC178" s="91"/>
      <c r="BD178" s="91"/>
      <c r="BE178" s="91"/>
    </row>
    <row r="179" spans="2:57" ht="14.25" customHeight="1">
      <c r="B179" s="1699" t="str">
        <f>'МЕНЮ  12-18л. лето '!J545</f>
        <v>178/21</v>
      </c>
      <c r="C179" s="1721" t="str">
        <f>'МЕНЮ  12-18л. лето '!C545</f>
        <v>Рагу из овощей с кабачками</v>
      </c>
      <c r="D179" s="1695">
        <f>'МЕНЮ  12-18л. лето '!D545</f>
        <v>180</v>
      </c>
      <c r="E179" s="92"/>
      <c r="F179" s="93"/>
      <c r="G179" s="128"/>
      <c r="H179" s="148"/>
      <c r="I179" s="207"/>
      <c r="J179" s="209"/>
      <c r="K179" s="87"/>
      <c r="L179" s="90"/>
      <c r="M179" s="118"/>
      <c r="N179" s="91"/>
      <c r="O179" s="114"/>
      <c r="P179" s="164"/>
      <c r="Q179" s="663"/>
      <c r="R179" s="91"/>
      <c r="S179" s="91"/>
      <c r="T179" s="91"/>
      <c r="U179" s="91"/>
      <c r="V179" s="91"/>
      <c r="W179" s="114"/>
      <c r="X179" s="1456"/>
      <c r="Y179" s="1457"/>
      <c r="Z179" s="91"/>
      <c r="AA179" s="91"/>
      <c r="AB179" s="1445"/>
      <c r="AC179" s="91"/>
      <c r="AD179" s="114"/>
      <c r="AE179" s="663"/>
      <c r="AF179" s="114"/>
      <c r="AG179" s="91"/>
      <c r="AH179" s="87"/>
      <c r="AI179" s="663"/>
      <c r="AJ179" s="87"/>
      <c r="AK179" s="176"/>
      <c r="AL179" s="220"/>
      <c r="AM179" s="164"/>
      <c r="AN179" s="301"/>
      <c r="AO179" s="91"/>
      <c r="AP179" s="91"/>
      <c r="AQ179" s="91"/>
      <c r="AR179" s="87"/>
      <c r="AS179" s="86"/>
      <c r="AT179" s="129"/>
      <c r="AU179" s="87"/>
      <c r="AV179" s="91"/>
      <c r="AW179" s="91"/>
      <c r="AX179" s="91"/>
      <c r="AY179" s="91"/>
      <c r="AZ179" s="91"/>
      <c r="BA179" s="91"/>
      <c r="BB179" s="91"/>
      <c r="BC179" s="91"/>
      <c r="BD179" s="91"/>
      <c r="BE179" s="91"/>
    </row>
    <row r="180" spans="2:57" ht="12" customHeight="1">
      <c r="B180" s="1699" t="str">
        <f>'МЕНЮ  12-18л. лето '!J546</f>
        <v>501/ 21</v>
      </c>
      <c r="C180" s="1721" t="str">
        <f>'МЕНЮ  12-18л. лето '!C546</f>
        <v>Сок яблочный</v>
      </c>
      <c r="D180" s="1695">
        <f>'МЕНЮ  12-18л. лето '!D546</f>
        <v>200</v>
      </c>
      <c r="E180" s="92"/>
      <c r="F180" s="93"/>
      <c r="G180" s="128"/>
      <c r="H180" s="87"/>
      <c r="I180" s="86"/>
      <c r="J180" s="123"/>
      <c r="K180" s="87"/>
      <c r="L180" s="86"/>
      <c r="M180" s="129"/>
      <c r="N180" s="91"/>
      <c r="O180" s="114"/>
      <c r="P180" s="164"/>
      <c r="Q180" s="663"/>
      <c r="R180" s="91"/>
      <c r="S180" s="91"/>
      <c r="T180" s="91"/>
      <c r="U180" s="91"/>
      <c r="V180" s="91"/>
      <c r="W180" s="89"/>
      <c r="X180" s="176"/>
      <c r="Y180" s="220"/>
      <c r="Z180" s="91"/>
      <c r="AA180" s="91"/>
      <c r="AB180" s="1445"/>
      <c r="AC180" s="662"/>
      <c r="AD180" s="114"/>
      <c r="AE180" s="91"/>
      <c r="AF180" s="114"/>
      <c r="AG180" s="91"/>
      <c r="AH180" s="87"/>
      <c r="AI180" s="666"/>
      <c r="AJ180" s="89"/>
      <c r="AK180" s="176"/>
      <c r="AL180" s="220"/>
      <c r="AM180" s="164"/>
      <c r="AN180" s="301"/>
      <c r="AO180" s="91"/>
      <c r="AP180" s="91"/>
      <c r="AQ180" s="91"/>
      <c r="AR180" s="91"/>
      <c r="AS180" s="100"/>
      <c r="AT180" s="91"/>
      <c r="AU180" s="91"/>
      <c r="AV180" s="91"/>
      <c r="AW180" s="91"/>
      <c r="AX180" s="91"/>
      <c r="AY180" s="91"/>
      <c r="AZ180" s="91"/>
      <c r="BA180" s="91"/>
      <c r="BB180" s="91"/>
      <c r="BC180" s="91"/>
      <c r="BD180" s="91"/>
      <c r="BE180" s="91"/>
    </row>
    <row r="181" spans="2:57" ht="14.25" customHeight="1">
      <c r="B181" s="1699" t="str">
        <f>'МЕНЮ  12-18л. лето '!J547</f>
        <v>Пром.пр.</v>
      </c>
      <c r="C181" s="1721" t="str">
        <f>'МЕНЮ  12-18л. лето '!C547</f>
        <v>Хлеб пшеничный</v>
      </c>
      <c r="D181" s="1695">
        <f>'МЕНЮ  12-18л. лето '!D547</f>
        <v>60</v>
      </c>
      <c r="E181" s="87"/>
      <c r="F181" s="86"/>
      <c r="G181" s="129"/>
      <c r="H181" s="87"/>
      <c r="I181" s="86"/>
      <c r="J181" s="129"/>
      <c r="K181" s="87"/>
      <c r="L181" s="86"/>
      <c r="M181" s="129"/>
      <c r="N181" s="91"/>
      <c r="O181" s="114"/>
      <c r="P181" s="164"/>
      <c r="Q181" s="663"/>
      <c r="R181" s="91"/>
      <c r="S181" s="91"/>
      <c r="T181" s="91"/>
      <c r="U181" s="91"/>
      <c r="V181" s="91"/>
      <c r="W181" s="89"/>
      <c r="X181" s="176"/>
      <c r="Y181" s="220"/>
      <c r="Z181" s="91"/>
      <c r="AA181" s="91"/>
      <c r="AB181" s="1445"/>
      <c r="AC181" s="662"/>
      <c r="AD181" s="91"/>
      <c r="AE181" s="663"/>
      <c r="AF181" s="114"/>
      <c r="AG181" s="91"/>
      <c r="AH181" s="116"/>
      <c r="AI181" s="663"/>
      <c r="AJ181" s="89"/>
      <c r="AK181" s="176"/>
      <c r="AL181" s="220"/>
      <c r="AM181" s="164"/>
      <c r="AN181" s="301"/>
      <c r="AO181" s="91"/>
      <c r="AP181" s="91"/>
      <c r="AQ181" s="91"/>
      <c r="AR181" s="91"/>
      <c r="AS181" s="100"/>
      <c r="AT181" s="91"/>
      <c r="AU181" s="91"/>
      <c r="AV181" s="91"/>
      <c r="AW181" s="91"/>
      <c r="AX181" s="91"/>
      <c r="AY181" s="91"/>
      <c r="AZ181" s="91"/>
      <c r="BA181" s="91"/>
      <c r="BB181" s="91"/>
      <c r="BC181" s="91"/>
      <c r="BD181" s="91"/>
      <c r="BE181" s="91"/>
    </row>
    <row r="182" spans="2:57" ht="12.75" customHeight="1">
      <c r="B182" s="1699" t="str">
        <f>'МЕНЮ  12-18л. лето '!J548</f>
        <v>Пром.пр.</v>
      </c>
      <c r="C182" s="1721" t="str">
        <f>'МЕНЮ  12-18л. лето '!C548</f>
        <v>Хлеб ржаной</v>
      </c>
      <c r="D182" s="1695">
        <f>'МЕНЮ  12-18л. лето '!D548</f>
        <v>70</v>
      </c>
      <c r="E182" s="92"/>
      <c r="F182" s="93"/>
      <c r="G182" s="128"/>
      <c r="H182" s="87"/>
      <c r="I182" s="86"/>
      <c r="J182" s="129"/>
      <c r="K182" s="87"/>
      <c r="L182" s="90"/>
      <c r="M182" s="118"/>
      <c r="N182" s="91"/>
      <c r="O182" s="114"/>
      <c r="P182" s="164"/>
      <c r="Q182" s="663"/>
      <c r="R182" s="91"/>
      <c r="S182" s="91"/>
      <c r="T182" s="91"/>
      <c r="U182" s="91"/>
      <c r="V182" s="91"/>
      <c r="W182" s="89"/>
      <c r="X182" s="176"/>
      <c r="Y182" s="220"/>
      <c r="Z182" s="91"/>
      <c r="AA182" s="91"/>
      <c r="AB182" s="1459"/>
      <c r="AC182" s="663"/>
      <c r="AD182" s="114"/>
      <c r="AE182" s="91"/>
      <c r="AF182" s="92"/>
      <c r="AG182" s="91"/>
      <c r="AH182" s="91"/>
      <c r="AI182" s="663"/>
      <c r="AJ182" s="89"/>
      <c r="AK182" s="176"/>
      <c r="AL182" s="220"/>
      <c r="AM182" s="164"/>
      <c r="AN182" s="301"/>
      <c r="AO182" s="91"/>
      <c r="AP182" s="91"/>
      <c r="AQ182" s="91"/>
      <c r="AR182" s="91"/>
      <c r="AS182" s="91"/>
      <c r="AT182" s="91"/>
      <c r="AU182" s="91"/>
      <c r="AV182" s="91"/>
      <c r="AW182" s="91"/>
      <c r="AX182" s="91"/>
      <c r="AY182" s="91"/>
      <c r="AZ182" s="91"/>
      <c r="BA182" s="91"/>
      <c r="BB182" s="91"/>
      <c r="BC182" s="91"/>
      <c r="BD182" s="91"/>
      <c r="BE182" s="91"/>
    </row>
    <row r="183" spans="2:57" ht="14.25" customHeight="1" thickBot="1">
      <c r="B183" s="757" t="s">
        <v>426</v>
      </c>
      <c r="C183" s="734"/>
      <c r="D183" s="1735">
        <f>'МЕНЮ  12-18л. лето '!D549</f>
        <v>930</v>
      </c>
      <c r="E183" s="298"/>
      <c r="F183" s="91"/>
      <c r="G183" s="91"/>
      <c r="H183" s="102"/>
      <c r="I183" s="247"/>
      <c r="J183" s="123"/>
      <c r="K183" s="87"/>
      <c r="L183" s="86"/>
      <c r="M183" s="123"/>
      <c r="N183" s="91"/>
      <c r="O183" s="114"/>
      <c r="P183" s="786"/>
      <c r="Q183" s="666"/>
      <c r="R183" s="91"/>
      <c r="S183" s="91"/>
      <c r="T183" s="91"/>
      <c r="U183" s="91"/>
      <c r="V183" s="91"/>
      <c r="W183" s="89"/>
      <c r="X183" s="176"/>
      <c r="Y183" s="220"/>
      <c r="Z183" s="91"/>
      <c r="AA183" s="1444"/>
      <c r="AB183" s="114"/>
      <c r="AC183" s="662"/>
      <c r="AD183" s="91"/>
      <c r="AE183" s="663"/>
      <c r="AF183" s="92"/>
      <c r="AG183" s="91"/>
      <c r="AH183" s="91"/>
      <c r="AI183" s="663"/>
      <c r="AJ183" s="89"/>
      <c r="AK183" s="176"/>
      <c r="AL183" s="220"/>
      <c r="AM183" s="164"/>
      <c r="AN183" s="301"/>
      <c r="AO183" s="91"/>
      <c r="AP183" s="91"/>
      <c r="AQ183" s="91"/>
      <c r="AR183" s="91"/>
      <c r="AS183" s="91"/>
      <c r="AT183" s="91"/>
      <c r="AU183" s="91"/>
      <c r="AV183" s="91"/>
      <c r="AW183" s="91"/>
      <c r="AX183" s="91"/>
      <c r="AY183" s="91"/>
      <c r="AZ183" s="91"/>
      <c r="BA183" s="91"/>
      <c r="BB183" s="91"/>
      <c r="BC183" s="91"/>
      <c r="BD183" s="91"/>
      <c r="BE183" s="91"/>
    </row>
    <row r="184" spans="2:57" ht="12.75" customHeight="1">
      <c r="E184" s="148"/>
      <c r="F184" s="207"/>
      <c r="G184" s="302"/>
      <c r="H184" s="87"/>
      <c r="I184" s="86"/>
      <c r="J184" s="129"/>
      <c r="K184" s="87"/>
      <c r="L184" s="86"/>
      <c r="M184" s="118"/>
      <c r="N184" s="91"/>
      <c r="O184" s="114"/>
      <c r="P184" s="164"/>
      <c r="Q184" s="1453"/>
      <c r="R184" s="91"/>
      <c r="S184" s="114"/>
      <c r="T184" s="672"/>
      <c r="U184" s="673"/>
      <c r="V184" s="91"/>
      <c r="W184" s="89"/>
      <c r="X184" s="176"/>
      <c r="Y184" s="220"/>
      <c r="Z184" s="91"/>
      <c r="AA184" s="91"/>
      <c r="AB184" s="114"/>
      <c r="AC184" s="666"/>
      <c r="AD184" s="91"/>
      <c r="AE184" s="663"/>
      <c r="AF184" s="87"/>
      <c r="AG184" s="91"/>
      <c r="AH184" s="91"/>
      <c r="AI184" s="663"/>
      <c r="AJ184" s="89"/>
      <c r="AK184" s="176"/>
      <c r="AL184" s="220"/>
      <c r="AM184" s="164"/>
      <c r="AN184" s="301"/>
      <c r="AO184" s="91"/>
      <c r="AP184" s="91"/>
      <c r="AQ184" s="91"/>
      <c r="AR184" s="91"/>
      <c r="AS184" s="91"/>
      <c r="AT184" s="91"/>
      <c r="AU184" s="91"/>
      <c r="AV184" s="91"/>
      <c r="AW184" s="91"/>
      <c r="AX184" s="91"/>
      <c r="AY184" s="91"/>
      <c r="AZ184" s="91"/>
      <c r="BA184" s="91"/>
      <c r="BB184" s="91"/>
      <c r="BC184" s="91"/>
      <c r="BD184" s="91"/>
      <c r="BE184" s="91"/>
    </row>
    <row r="185" spans="2:57" ht="14.25" customHeight="1">
      <c r="B185" s="1455"/>
      <c r="C185" s="99"/>
      <c r="D185" s="1465"/>
      <c r="E185" s="87"/>
      <c r="F185" s="86"/>
      <c r="G185" s="123"/>
      <c r="H185" s="91"/>
      <c r="I185" s="91"/>
      <c r="J185" s="91"/>
      <c r="K185" s="87"/>
      <c r="L185" s="86"/>
      <c r="M185" s="118"/>
      <c r="N185" s="91"/>
      <c r="O185" s="114"/>
      <c r="P185" s="164"/>
      <c r="Q185" s="663"/>
      <c r="R185" s="91"/>
      <c r="S185" s="114"/>
      <c r="T185" s="558"/>
      <c r="U185" s="673"/>
      <c r="V185" s="91"/>
      <c r="W185" s="87"/>
      <c r="X185" s="95"/>
      <c r="Y185" s="106"/>
      <c r="Z185" s="91"/>
      <c r="AA185" s="91"/>
      <c r="AB185" s="91"/>
      <c r="AC185" s="663"/>
      <c r="AD185" s="91"/>
      <c r="AE185" s="663"/>
      <c r="AF185" s="87"/>
      <c r="AG185" s="91"/>
      <c r="AH185" s="91"/>
      <c r="AI185" s="663"/>
      <c r="AJ185" s="87"/>
      <c r="AK185" s="95"/>
      <c r="AL185" s="106"/>
      <c r="AM185" s="91"/>
      <c r="AN185" s="91"/>
      <c r="AO185" s="91"/>
      <c r="AP185" s="91"/>
      <c r="AQ185" s="91"/>
      <c r="AR185" s="91"/>
      <c r="AS185" s="91"/>
      <c r="AT185" s="91"/>
      <c r="AU185" s="91"/>
      <c r="AV185" s="91"/>
      <c r="AW185" s="91"/>
      <c r="AX185" s="91"/>
      <c r="AY185" s="91"/>
      <c r="AZ185" s="91"/>
      <c r="BA185" s="91"/>
      <c r="BB185" s="91"/>
      <c r="BC185" s="91"/>
      <c r="BD185" s="91"/>
      <c r="BE185" s="91"/>
    </row>
    <row r="186" spans="2:57" ht="13.5" customHeight="1">
      <c r="B186" s="696"/>
      <c r="C186" s="707"/>
      <c r="D186" s="696"/>
      <c r="E186" s="91"/>
      <c r="F186" s="1438"/>
      <c r="G186" s="91"/>
      <c r="H186" s="91"/>
      <c r="I186" s="1442"/>
      <c r="J186" s="91"/>
      <c r="K186" s="91"/>
      <c r="L186" s="91"/>
      <c r="M186" s="91"/>
      <c r="N186" s="91"/>
      <c r="O186" s="114"/>
      <c r="P186" s="164"/>
      <c r="Q186" s="663"/>
      <c r="R186" s="91"/>
      <c r="S186" s="114"/>
      <c r="T186" s="1489"/>
      <c r="U186" s="673"/>
      <c r="V186" s="91"/>
      <c r="W186" s="87"/>
      <c r="X186" s="93"/>
      <c r="Y186" s="106"/>
      <c r="Z186" s="91"/>
      <c r="AA186" s="91"/>
      <c r="AB186" s="1437"/>
      <c r="AC186" s="663"/>
      <c r="AD186" s="91"/>
      <c r="AE186" s="663"/>
      <c r="AF186" s="87"/>
      <c r="AG186" s="91"/>
      <c r="AH186" s="91"/>
      <c r="AI186" s="663"/>
      <c r="AJ186" s="87"/>
      <c r="AK186" s="93"/>
      <c r="AL186" s="106"/>
      <c r="AM186" s="91"/>
      <c r="AN186" s="301"/>
      <c r="AO186" s="91"/>
      <c r="AP186" s="91"/>
      <c r="AQ186" s="91"/>
      <c r="AR186" s="91"/>
      <c r="AS186" s="91"/>
      <c r="AT186" s="91"/>
      <c r="AU186" s="91"/>
      <c r="AV186" s="91"/>
      <c r="AW186" s="91"/>
      <c r="AX186" s="91"/>
      <c r="AY186" s="91"/>
      <c r="AZ186" s="91"/>
      <c r="BA186" s="91"/>
      <c r="BB186" s="91"/>
      <c r="BC186" s="91"/>
      <c r="BD186" s="91"/>
      <c r="BE186" s="91"/>
    </row>
    <row r="187" spans="2:57" ht="15.75">
      <c r="B187" s="322"/>
      <c r="C187" s="696"/>
      <c r="D187" s="707"/>
      <c r="E187" s="91"/>
      <c r="F187" s="172"/>
      <c r="G187" s="172"/>
      <c r="H187" s="91"/>
      <c r="I187" s="91"/>
      <c r="J187" s="91"/>
      <c r="K187" s="172"/>
      <c r="L187" s="91"/>
      <c r="M187" s="91"/>
      <c r="N187" s="91"/>
      <c r="O187" s="114"/>
      <c r="P187" s="164"/>
      <c r="Q187" s="663"/>
      <c r="R187" s="91"/>
      <c r="S187" s="114"/>
      <c r="T187" s="674"/>
      <c r="U187" s="673"/>
      <c r="V187" s="91"/>
      <c r="W187" s="87"/>
      <c r="X187" s="206"/>
      <c r="Y187" s="106"/>
      <c r="Z187" s="91"/>
      <c r="AA187" s="91"/>
      <c r="AB187" s="509"/>
      <c r="AC187" s="663"/>
      <c r="AD187" s="91"/>
      <c r="AE187" s="663"/>
      <c r="AF187" s="91"/>
      <c r="AG187" s="663"/>
      <c r="AH187" s="91"/>
      <c r="AI187" s="663"/>
      <c r="AJ187" s="87"/>
      <c r="AK187" s="206"/>
      <c r="AL187" s="106"/>
      <c r="AM187" s="91"/>
      <c r="AN187" s="91"/>
      <c r="AO187" s="91"/>
      <c r="AP187" s="91"/>
      <c r="AQ187" s="91"/>
      <c r="AR187" s="91"/>
      <c r="AS187" s="91"/>
      <c r="AT187" s="91"/>
      <c r="AU187" s="91"/>
      <c r="AV187" s="91"/>
      <c r="AW187" s="91"/>
      <c r="AX187" s="91"/>
      <c r="AY187" s="91"/>
      <c r="AZ187" s="91"/>
      <c r="BA187" s="91"/>
      <c r="BB187" s="91"/>
      <c r="BC187" s="91"/>
      <c r="BD187" s="91"/>
      <c r="BE187" s="91"/>
    </row>
    <row r="188" spans="2:57" ht="14.25" customHeight="1">
      <c r="B188" s="696"/>
      <c r="C188" s="695"/>
      <c r="D188" s="696"/>
      <c r="E188" s="148"/>
      <c r="F188" s="207"/>
      <c r="G188" s="209"/>
      <c r="H188" s="148"/>
      <c r="I188" s="207"/>
      <c r="J188" s="209"/>
      <c r="K188" s="148"/>
      <c r="L188" s="207"/>
      <c r="M188" s="209"/>
      <c r="N188" s="91"/>
      <c r="O188" s="114"/>
      <c r="P188" s="672"/>
      <c r="Q188" s="663"/>
      <c r="R188" s="91"/>
      <c r="S188" s="91"/>
      <c r="T188" s="91"/>
      <c r="U188" s="91"/>
      <c r="V188" s="91"/>
      <c r="W188" s="324"/>
      <c r="X188" s="207"/>
      <c r="Y188" s="302"/>
      <c r="Z188" s="91"/>
      <c r="AA188" s="91"/>
      <c r="AB188" s="97"/>
      <c r="AC188" s="663"/>
      <c r="AD188" s="91"/>
      <c r="AE188" s="543"/>
      <c r="AF188" s="506"/>
      <c r="AG188" s="663"/>
      <c r="AH188" s="91"/>
      <c r="AI188" s="663"/>
      <c r="AJ188" s="91"/>
      <c r="AK188" s="207"/>
      <c r="AL188" s="302"/>
      <c r="AM188" s="207"/>
      <c r="AN188" s="302"/>
      <c r="AO188" s="91"/>
      <c r="AP188" s="89"/>
      <c r="AQ188" s="204"/>
      <c r="AR188" s="91"/>
      <c r="AS188" s="1490"/>
      <c r="AT188" s="284"/>
      <c r="AU188" s="91"/>
      <c r="AV188" s="232"/>
      <c r="AW188" s="176"/>
      <c r="AX188" s="176"/>
      <c r="AY188" s="176"/>
      <c r="AZ188" s="176"/>
      <c r="BA188" s="176"/>
      <c r="BB188" s="176"/>
      <c r="BC188" s="176"/>
      <c r="BD188" s="176"/>
      <c r="BE188" s="91"/>
    </row>
    <row r="189" spans="2:57" ht="15.75" customHeight="1">
      <c r="B189" s="100"/>
      <c r="C189" s="114"/>
      <c r="D189" s="556"/>
      <c r="E189" s="1491"/>
      <c r="F189" s="1492"/>
      <c r="G189" s="1493"/>
      <c r="H189" s="739"/>
      <c r="I189" s="86"/>
      <c r="J189" s="129"/>
      <c r="K189" s="89"/>
      <c r="L189" s="90"/>
      <c r="M189" s="118"/>
      <c r="N189" s="1440"/>
      <c r="O189" s="114"/>
      <c r="P189" s="1494"/>
      <c r="Q189" s="91"/>
      <c r="R189" s="91"/>
      <c r="S189" s="324"/>
      <c r="T189" s="91"/>
      <c r="U189" s="91"/>
      <c r="V189" s="91"/>
      <c r="W189" s="87"/>
      <c r="X189" s="106"/>
      <c r="Y189" s="1454"/>
      <c r="Z189" s="91"/>
      <c r="AA189" s="91"/>
      <c r="AB189" s="97"/>
      <c r="AC189" s="91"/>
      <c r="AD189" s="114"/>
      <c r="AE189" s="91"/>
      <c r="AF189" s="114"/>
      <c r="AG189" s="663"/>
      <c r="AH189" s="86"/>
      <c r="AI189" s="663"/>
      <c r="AJ189" s="1491"/>
      <c r="AK189" s="1492"/>
      <c r="AL189" s="731"/>
      <c r="AM189" s="1448"/>
      <c r="AN189" s="301"/>
      <c r="AO189" s="91"/>
      <c r="AP189" s="91"/>
      <c r="AQ189" s="91"/>
      <c r="AR189" s="91"/>
      <c r="AS189" s="91"/>
      <c r="AT189" s="91"/>
      <c r="AU189" s="91"/>
      <c r="AV189" s="91"/>
      <c r="AW189" s="176"/>
      <c r="AX189" s="176"/>
      <c r="AY189" s="176"/>
      <c r="AZ189" s="176"/>
      <c r="BA189" s="176"/>
      <c r="BB189" s="176"/>
      <c r="BC189" s="176"/>
      <c r="BD189" s="176"/>
      <c r="BE189" s="91"/>
    </row>
    <row r="190" spans="2:57" ht="15.75" customHeight="1">
      <c r="B190" s="264"/>
      <c r="C190" s="114"/>
      <c r="D190" s="248"/>
      <c r="E190" s="92"/>
      <c r="F190" s="90"/>
      <c r="G190" s="240"/>
      <c r="H190" s="739"/>
      <c r="I190" s="86"/>
      <c r="J190" s="129"/>
      <c r="K190" s="89"/>
      <c r="L190" s="86"/>
      <c r="M190" s="129"/>
      <c r="N190" s="91"/>
      <c r="O190" s="91"/>
      <c r="P190" s="91"/>
      <c r="Q190" s="91"/>
      <c r="R190" s="91"/>
      <c r="S190" s="91"/>
      <c r="T190" s="91"/>
      <c r="U190" s="91"/>
      <c r="V190" s="91"/>
      <c r="W190" s="1491"/>
      <c r="X190" s="1492"/>
      <c r="Y190" s="731"/>
      <c r="Z190" s="91"/>
      <c r="AA190" s="91"/>
      <c r="AB190" s="97"/>
      <c r="AC190" s="663"/>
      <c r="AD190" s="114"/>
      <c r="AE190" s="91"/>
      <c r="AF190" s="114"/>
      <c r="AG190" s="663"/>
      <c r="AH190" s="86"/>
      <c r="AI190" s="663"/>
      <c r="AJ190" s="739"/>
      <c r="AK190" s="1495"/>
      <c r="AL190" s="129"/>
      <c r="AM190" s="164"/>
      <c r="AN190" s="301"/>
      <c r="AO190" s="91"/>
      <c r="AP190" s="91"/>
      <c r="AQ190" s="91"/>
      <c r="AR190" s="91"/>
      <c r="AS190" s="176"/>
      <c r="AT190" s="176"/>
      <c r="AU190" s="176"/>
      <c r="AV190" s="91"/>
      <c r="AW190" s="493"/>
      <c r="AX190" s="493"/>
      <c r="AY190" s="493"/>
      <c r="AZ190" s="493"/>
      <c r="BA190" s="493"/>
      <c r="BB190" s="493"/>
      <c r="BC190" s="493"/>
      <c r="BD190" s="493"/>
      <c r="BE190" s="91"/>
    </row>
    <row r="191" spans="2:57" ht="12.75" customHeight="1">
      <c r="B191" s="266"/>
      <c r="C191" s="114"/>
      <c r="D191" s="248"/>
      <c r="E191" s="739"/>
      <c r="F191" s="1495"/>
      <c r="G191" s="129"/>
      <c r="H191" s="739"/>
      <c r="I191" s="86"/>
      <c r="J191" s="129"/>
      <c r="K191" s="89"/>
      <c r="L191" s="86"/>
      <c r="M191" s="129"/>
      <c r="N191" s="91"/>
      <c r="O191" s="91"/>
      <c r="P191" s="91"/>
      <c r="Q191" s="91"/>
      <c r="R191" s="91"/>
      <c r="S191" s="91"/>
      <c r="T191" s="91"/>
      <c r="U191" s="91"/>
      <c r="V191" s="91"/>
      <c r="W191" s="739"/>
      <c r="X191" s="1495"/>
      <c r="Y191" s="129"/>
      <c r="Z191" s="91"/>
      <c r="AA191" s="91"/>
      <c r="AB191" s="97"/>
      <c r="AC191" s="663"/>
      <c r="AD191" s="114"/>
      <c r="AE191" s="91"/>
      <c r="AF191" s="114"/>
      <c r="AG191" s="91"/>
      <c r="AH191" s="89"/>
      <c r="AI191" s="663"/>
      <c r="AJ191" s="87"/>
      <c r="AK191" s="1495"/>
      <c r="AL191" s="129"/>
      <c r="AM191" s="164"/>
      <c r="AN191" s="301"/>
      <c r="AO191" s="91"/>
      <c r="AP191" s="91"/>
      <c r="AQ191" s="91"/>
      <c r="AR191" s="91"/>
      <c r="AS191" s="176"/>
      <c r="AT191" s="176"/>
      <c r="AU191" s="176"/>
      <c r="AV191" s="91"/>
      <c r="AW191" s="493"/>
      <c r="AX191" s="493"/>
      <c r="AY191" s="493"/>
      <c r="AZ191" s="493"/>
      <c r="BA191" s="493"/>
      <c r="BB191" s="493"/>
      <c r="BC191" s="493"/>
      <c r="BD191" s="493"/>
      <c r="BE191" s="91"/>
    </row>
    <row r="192" spans="2:57" ht="15" customHeight="1">
      <c r="B192" s="266"/>
      <c r="C192" s="114"/>
      <c r="D192" s="248"/>
      <c r="E192" s="87"/>
      <c r="F192" s="1495"/>
      <c r="G192" s="129"/>
      <c r="H192" s="87"/>
      <c r="I192" s="86"/>
      <c r="J192" s="129"/>
      <c r="K192" s="87"/>
      <c r="L192" s="86"/>
      <c r="M192" s="129"/>
      <c r="N192" s="91"/>
      <c r="O192" s="91"/>
      <c r="P192" s="91"/>
      <c r="Q192" s="91"/>
      <c r="R192" s="91"/>
      <c r="S192" s="91"/>
      <c r="T192" s="91"/>
      <c r="U192" s="91"/>
      <c r="V192" s="91"/>
      <c r="W192" s="86"/>
      <c r="X192" s="91"/>
      <c r="Y192" s="91"/>
      <c r="Z192" s="91"/>
      <c r="AA192" s="91"/>
      <c r="AB192" s="1445"/>
      <c r="AC192" s="665"/>
      <c r="AD192" s="114"/>
      <c r="AE192" s="91"/>
      <c r="AF192" s="114"/>
      <c r="AG192" s="91"/>
      <c r="AH192" s="89"/>
      <c r="AI192" s="663"/>
      <c r="AJ192" s="87"/>
      <c r="AK192" s="86"/>
      <c r="AL192" s="129"/>
      <c r="AM192" s="164"/>
      <c r="AN192" s="301"/>
      <c r="AO192" s="91"/>
      <c r="AP192" s="91"/>
      <c r="AQ192" s="91"/>
      <c r="AR192" s="91"/>
      <c r="AS192" s="176"/>
      <c r="AT192" s="176"/>
      <c r="AU192" s="176"/>
      <c r="AV192" s="91"/>
      <c r="AW192" s="493"/>
      <c r="AX192" s="493"/>
      <c r="AY192" s="493"/>
      <c r="AZ192" s="493"/>
      <c r="BA192" s="493"/>
      <c r="BB192" s="493"/>
      <c r="BC192" s="493"/>
      <c r="BD192" s="493"/>
      <c r="BE192" s="91"/>
    </row>
    <row r="193" spans="1:57" ht="15.75" customHeight="1">
      <c r="B193" s="266"/>
      <c r="C193" s="87"/>
      <c r="D193" s="248"/>
      <c r="E193" s="87"/>
      <c r="F193" s="86"/>
      <c r="G193" s="129"/>
      <c r="H193" s="92"/>
      <c r="I193" s="93"/>
      <c r="J193" s="128"/>
      <c r="K193" s="284"/>
      <c r="L193" s="106"/>
      <c r="M193" s="106"/>
      <c r="N193" s="91"/>
      <c r="O193" s="791"/>
      <c r="P193" s="91"/>
      <c r="Q193" s="91"/>
      <c r="R193" s="87"/>
      <c r="S193" s="91"/>
      <c r="T193" s="91"/>
      <c r="U193" s="91"/>
      <c r="V193" s="91"/>
      <c r="W193" s="91"/>
      <c r="X193" s="91"/>
      <c r="Y193" s="91"/>
      <c r="Z193" s="91"/>
      <c r="AA193" s="91"/>
      <c r="AB193" s="1445"/>
      <c r="AC193" s="1446"/>
      <c r="AD193" s="114"/>
      <c r="AE193" s="91"/>
      <c r="AF193" s="114"/>
      <c r="AG193" s="91"/>
      <c r="AH193" s="89"/>
      <c r="AI193" s="663"/>
      <c r="AJ193" s="87"/>
      <c r="AK193" s="90"/>
      <c r="AL193" s="118"/>
      <c r="AM193" s="164"/>
      <c r="AN193" s="301"/>
      <c r="AO193" s="91"/>
      <c r="AP193" s="91"/>
      <c r="AQ193" s="91"/>
      <c r="AR193" s="91"/>
      <c r="AS193" s="176"/>
      <c r="AT193" s="176"/>
      <c r="AU193" s="91"/>
      <c r="AV193" s="91"/>
      <c r="AW193" s="493"/>
      <c r="AX193" s="493"/>
      <c r="AY193" s="493"/>
      <c r="AZ193" s="493"/>
      <c r="BA193" s="493"/>
      <c r="BB193" s="493"/>
      <c r="BC193" s="493"/>
      <c r="BD193" s="493"/>
      <c r="BE193" s="91"/>
    </row>
    <row r="194" spans="1:57" ht="13.5" customHeight="1">
      <c r="B194" s="104"/>
      <c r="C194" s="87"/>
      <c r="D194" s="248"/>
      <c r="E194" s="87"/>
      <c r="F194" s="90"/>
      <c r="G194" s="118"/>
      <c r="H194" s="92"/>
      <c r="I194" s="93"/>
      <c r="J194" s="128"/>
      <c r="K194" s="249"/>
      <c r="L194" s="207"/>
      <c r="M194" s="209"/>
      <c r="N194" s="91"/>
      <c r="O194" s="1444"/>
      <c r="P194" s="1444"/>
      <c r="Q194" s="1439"/>
      <c r="R194" s="91"/>
      <c r="S194" s="1444"/>
      <c r="T194" s="1444"/>
      <c r="U194" s="1439"/>
      <c r="V194" s="91"/>
      <c r="W194" s="1444"/>
      <c r="X194" s="1444"/>
      <c r="Y194" s="1439"/>
      <c r="Z194" s="91"/>
      <c r="AA194" s="91"/>
      <c r="AB194" s="97"/>
      <c r="AC194" s="91"/>
      <c r="AD194" s="87"/>
      <c r="AE194" s="91"/>
      <c r="AF194" s="114"/>
      <c r="AG194" s="91"/>
      <c r="AH194" s="87"/>
      <c r="AI194" s="663"/>
      <c r="AJ194" s="89"/>
      <c r="AK194" s="90"/>
      <c r="AL194" s="118"/>
      <c r="AM194" s="164"/>
      <c r="AN194" s="301"/>
      <c r="AO194" s="91"/>
      <c r="AP194" s="91"/>
      <c r="AQ194" s="91"/>
      <c r="AR194" s="91"/>
      <c r="AS194" s="176"/>
      <c r="AT194" s="176"/>
      <c r="AU194" s="91"/>
      <c r="AV194" s="91"/>
      <c r="AW194" s="493"/>
      <c r="AX194" s="493"/>
      <c r="AY194" s="493"/>
      <c r="AZ194" s="493"/>
      <c r="BA194" s="493"/>
      <c r="BB194" s="493"/>
      <c r="BC194" s="493"/>
      <c r="BD194" s="493"/>
      <c r="BE194" s="91"/>
    </row>
    <row r="195" spans="1:57" ht="15.75">
      <c r="B195" s="87"/>
      <c r="C195" s="707"/>
      <c r="D195" s="86"/>
      <c r="E195" s="89"/>
      <c r="F195" s="90"/>
      <c r="G195" s="118"/>
      <c r="H195" s="92"/>
      <c r="I195" s="303"/>
      <c r="J195" s="304"/>
      <c r="K195" s="89"/>
      <c r="L195" s="90"/>
      <c r="M195" s="118"/>
      <c r="N195" s="91"/>
      <c r="O195" s="114"/>
      <c r="P195" s="164"/>
      <c r="Q195" s="663"/>
      <c r="R195" s="91"/>
      <c r="S195" s="114"/>
      <c r="T195" s="164"/>
      <c r="U195" s="663"/>
      <c r="V195" s="91"/>
      <c r="W195" s="106"/>
      <c r="X195" s="1444"/>
      <c r="Y195" s="1439"/>
      <c r="Z195" s="91"/>
      <c r="AA195" s="91"/>
      <c r="AB195" s="1445"/>
      <c r="AC195" s="91"/>
      <c r="AD195" s="114"/>
      <c r="AE195" s="91"/>
      <c r="AF195" s="114"/>
      <c r="AG195" s="91"/>
      <c r="AH195" s="87"/>
      <c r="AI195" s="663"/>
      <c r="AJ195" s="87"/>
      <c r="AK195" s="86"/>
      <c r="AL195" s="129"/>
      <c r="AM195" s="164"/>
      <c r="AN195" s="301"/>
      <c r="AO195" s="91"/>
      <c r="AP195" s="91"/>
      <c r="AQ195" s="91"/>
      <c r="AR195" s="91"/>
      <c r="AS195" s="1496"/>
      <c r="AT195" s="176"/>
      <c r="AU195" s="91"/>
      <c r="AV195" s="91"/>
      <c r="AW195" s="1497"/>
      <c r="AX195" s="1497"/>
      <c r="AY195" s="1498"/>
      <c r="AZ195" s="1497"/>
      <c r="BA195" s="1497"/>
      <c r="BB195" s="1497"/>
      <c r="BC195" s="1498"/>
      <c r="BD195" s="1497"/>
      <c r="BE195" s="91"/>
    </row>
    <row r="196" spans="1:57" ht="15" customHeight="1">
      <c r="B196" s="87"/>
      <c r="C196" s="707"/>
      <c r="D196" s="86"/>
      <c r="E196" s="87"/>
      <c r="F196" s="86"/>
      <c r="G196" s="129"/>
      <c r="H196" s="92"/>
      <c r="I196" s="90"/>
      <c r="J196" s="118"/>
      <c r="K196" s="298"/>
      <c r="L196" s="91"/>
      <c r="M196" s="91"/>
      <c r="N196" s="1476"/>
      <c r="O196" s="114"/>
      <c r="P196" s="164"/>
      <c r="Q196" s="1450"/>
      <c r="R196" s="91"/>
      <c r="S196" s="114"/>
      <c r="T196" s="164"/>
      <c r="U196" s="663"/>
      <c r="V196" s="91"/>
      <c r="W196" s="114"/>
      <c r="X196" s="1447"/>
      <c r="Y196" s="663"/>
      <c r="Z196" s="91"/>
      <c r="AA196" s="91"/>
      <c r="AB196" s="1445"/>
      <c r="AC196" s="91"/>
      <c r="AD196" s="114"/>
      <c r="AE196" s="91"/>
      <c r="AF196" s="114"/>
      <c r="AG196" s="91"/>
      <c r="AH196" s="87"/>
      <c r="AI196" s="1470"/>
      <c r="AJ196" s="87"/>
      <c r="AK196" s="90"/>
      <c r="AL196" s="118"/>
      <c r="AM196" s="164"/>
      <c r="AN196" s="301"/>
      <c r="AO196" s="91"/>
      <c r="AP196" s="91"/>
      <c r="AQ196" s="91"/>
      <c r="AR196" s="91"/>
      <c r="AS196" s="176"/>
      <c r="AT196" s="176"/>
      <c r="AU196" s="91"/>
      <c r="AV196" s="91"/>
      <c r="AW196" s="493"/>
      <c r="AX196" s="493"/>
      <c r="AY196" s="493"/>
      <c r="AZ196" s="493"/>
      <c r="BA196" s="493"/>
      <c r="BB196" s="493"/>
      <c r="BC196" s="493"/>
      <c r="BD196" s="493"/>
      <c r="BE196" s="91"/>
    </row>
    <row r="197" spans="1:57" ht="18.75" customHeight="1">
      <c r="A197" s="79"/>
      <c r="B197" s="696"/>
      <c r="C197" s="707"/>
      <c r="D197" s="696"/>
      <c r="E197" s="87"/>
      <c r="F197" s="90"/>
      <c r="G197" s="118"/>
      <c r="H197" s="91"/>
      <c r="I197" s="91"/>
      <c r="J197" s="91"/>
      <c r="K197" s="249"/>
      <c r="L197" s="207"/>
      <c r="M197" s="209"/>
      <c r="N197" s="91"/>
      <c r="O197" s="114"/>
      <c r="P197" s="164"/>
      <c r="Q197" s="663"/>
      <c r="R197" s="91"/>
      <c r="S197" s="114"/>
      <c r="T197" s="672"/>
      <c r="U197" s="1483"/>
      <c r="V197" s="91"/>
      <c r="W197" s="87"/>
      <c r="X197" s="106"/>
      <c r="Y197" s="89"/>
      <c r="Z197" s="91"/>
      <c r="AA197" s="91"/>
      <c r="AB197" s="1445"/>
      <c r="AC197" s="1466"/>
      <c r="AD197" s="206"/>
      <c r="AE197" s="663"/>
      <c r="AF197" s="114"/>
      <c r="AG197" s="663"/>
      <c r="AH197" s="87"/>
      <c r="AI197" s="1470"/>
      <c r="AJ197" s="89"/>
      <c r="AK197" s="90"/>
      <c r="AL197" s="118"/>
      <c r="AM197" s="1448"/>
      <c r="AN197" s="301"/>
      <c r="AO197" s="91"/>
      <c r="AP197" s="91"/>
      <c r="AQ197" s="91"/>
      <c r="AR197" s="91"/>
      <c r="AS197" s="1496"/>
      <c r="AT197" s="114"/>
      <c r="AU197" s="114"/>
      <c r="AV197" s="516"/>
      <c r="AW197" s="1497"/>
      <c r="AX197" s="1497"/>
      <c r="AY197" s="1498"/>
      <c r="AZ197" s="1497"/>
      <c r="BA197" s="1497"/>
      <c r="BB197" s="1497"/>
      <c r="BC197" s="1498"/>
      <c r="BD197" s="1497"/>
      <c r="BE197" s="91"/>
    </row>
    <row r="198" spans="1:57" ht="17.25" customHeight="1">
      <c r="A198" s="79"/>
      <c r="B198" s="1455"/>
      <c r="C198" s="707"/>
      <c r="D198" s="1153"/>
      <c r="E198" s="89"/>
      <c r="F198" s="90"/>
      <c r="G198" s="118"/>
      <c r="H198" s="212"/>
      <c r="I198" s="509"/>
      <c r="J198" s="509"/>
      <c r="K198" s="89"/>
      <c r="L198" s="90"/>
      <c r="M198" s="118"/>
      <c r="N198" s="91"/>
      <c r="O198" s="114"/>
      <c r="P198" s="164"/>
      <c r="Q198" s="663"/>
      <c r="R198" s="91"/>
      <c r="S198" s="114"/>
      <c r="T198" s="164"/>
      <c r="U198" s="1453"/>
      <c r="V198" s="91"/>
      <c r="W198" s="92"/>
      <c r="X198" s="106"/>
      <c r="Y198" s="663"/>
      <c r="Z198" s="91"/>
      <c r="AA198" s="91"/>
      <c r="AB198" s="1445"/>
      <c r="AC198" s="91"/>
      <c r="AD198" s="114"/>
      <c r="AE198" s="91"/>
      <c r="AF198" s="114"/>
      <c r="AG198" s="663"/>
      <c r="AH198" s="87"/>
      <c r="AI198" s="663"/>
      <c r="AJ198" s="87"/>
      <c r="AK198" s="176"/>
      <c r="AL198" s="220"/>
      <c r="AM198" s="164"/>
      <c r="AN198" s="301"/>
      <c r="AO198" s="91"/>
      <c r="AP198" s="91"/>
      <c r="AQ198" s="91"/>
      <c r="AR198" s="91"/>
      <c r="AS198" s="176"/>
      <c r="AT198" s="176"/>
      <c r="AU198" s="91"/>
      <c r="AV198" s="91"/>
      <c r="AW198" s="493"/>
      <c r="AX198" s="493"/>
      <c r="AY198" s="493"/>
      <c r="AZ198" s="493"/>
      <c r="BA198" s="493"/>
      <c r="BB198" s="493"/>
      <c r="BC198" s="493"/>
      <c r="BD198" s="493"/>
      <c r="BE198" s="91"/>
    </row>
    <row r="199" spans="1:57" ht="15" customHeight="1">
      <c r="A199" s="79"/>
      <c r="B199" s="696"/>
      <c r="C199" s="695"/>
      <c r="D199" s="696"/>
      <c r="E199" s="311"/>
      <c r="F199" s="91"/>
      <c r="G199" s="91"/>
      <c r="H199" s="1440"/>
      <c r="I199" s="91"/>
      <c r="J199" s="91"/>
      <c r="K199" s="91"/>
      <c r="L199" s="91"/>
      <c r="M199" s="91"/>
      <c r="N199" s="91"/>
      <c r="O199" s="114"/>
      <c r="P199" s="164"/>
      <c r="Q199" s="663"/>
      <c r="R199" s="91"/>
      <c r="S199" s="114"/>
      <c r="T199" s="164"/>
      <c r="U199" s="663"/>
      <c r="V199" s="91"/>
      <c r="W199" s="89"/>
      <c r="X199" s="106"/>
      <c r="Y199" s="663"/>
      <c r="Z199" s="91"/>
      <c r="AA199" s="91"/>
      <c r="AB199" s="1445"/>
      <c r="AC199" s="91"/>
      <c r="AD199" s="639"/>
      <c r="AE199" s="91"/>
      <c r="AF199" s="114"/>
      <c r="AG199" s="91"/>
      <c r="AH199" s="87"/>
      <c r="AI199" s="663"/>
      <c r="AJ199" s="87"/>
      <c r="AK199" s="176"/>
      <c r="AL199" s="220"/>
      <c r="AM199" s="164"/>
      <c r="AN199" s="301"/>
      <c r="AO199" s="91"/>
      <c r="AP199" s="91"/>
      <c r="AQ199" s="91"/>
      <c r="AR199" s="91"/>
      <c r="AS199" s="176"/>
      <c r="AT199" s="176"/>
      <c r="AU199" s="176"/>
      <c r="AV199" s="176"/>
      <c r="AW199" s="493"/>
      <c r="AX199" s="493"/>
      <c r="AY199" s="493"/>
      <c r="AZ199" s="493"/>
      <c r="BA199" s="493"/>
      <c r="BB199" s="493"/>
      <c r="BC199" s="493"/>
      <c r="BD199" s="493"/>
      <c r="BE199" s="91"/>
    </row>
    <row r="200" spans="1:57" ht="16.5" customHeight="1">
      <c r="A200" s="79"/>
      <c r="B200" s="266"/>
      <c r="C200" s="87"/>
      <c r="D200" s="83"/>
      <c r="E200" s="249"/>
      <c r="F200" s="207"/>
      <c r="G200" s="209"/>
      <c r="H200" s="148"/>
      <c r="I200" s="207"/>
      <c r="J200" s="209"/>
      <c r="K200" s="116"/>
      <c r="L200" s="1440"/>
      <c r="M200" s="1440"/>
      <c r="N200" s="1440"/>
      <c r="O200" s="87"/>
      <c r="P200" s="670"/>
      <c r="Q200" s="1453"/>
      <c r="R200" s="91"/>
      <c r="S200" s="114"/>
      <c r="T200" s="164"/>
      <c r="U200" s="663"/>
      <c r="V200" s="91"/>
      <c r="W200" s="87"/>
      <c r="X200" s="106"/>
      <c r="Y200" s="91"/>
      <c r="Z200" s="91"/>
      <c r="AA200" s="91"/>
      <c r="AB200" s="1445"/>
      <c r="AC200" s="662"/>
      <c r="AD200" s="114"/>
      <c r="AE200" s="91"/>
      <c r="AF200" s="114"/>
      <c r="AG200" s="663"/>
      <c r="AH200" s="87"/>
      <c r="AI200" s="663"/>
      <c r="AJ200" s="87"/>
      <c r="AK200" s="176"/>
      <c r="AL200" s="220"/>
      <c r="AM200" s="164"/>
      <c r="AN200" s="301"/>
      <c r="AO200" s="91"/>
      <c r="AP200" s="91"/>
      <c r="AQ200" s="91"/>
      <c r="AR200" s="91"/>
      <c r="AS200" s="176"/>
      <c r="AT200" s="176"/>
      <c r="AU200" s="91"/>
      <c r="AV200" s="91"/>
      <c r="AW200" s="493"/>
      <c r="AX200" s="493"/>
      <c r="AY200" s="493"/>
      <c r="AZ200" s="493"/>
      <c r="BA200" s="493"/>
      <c r="BB200" s="493"/>
      <c r="BC200" s="493"/>
      <c r="BD200" s="204"/>
      <c r="BE200" s="91"/>
    </row>
    <row r="201" spans="1:57" ht="14.25" customHeight="1">
      <c r="B201" s="605"/>
      <c r="C201" s="208"/>
      <c r="D201" s="699"/>
      <c r="E201" s="87"/>
      <c r="F201" s="1499"/>
      <c r="G201" s="127"/>
      <c r="H201" s="87"/>
      <c r="I201" s="98"/>
      <c r="J201" s="127"/>
      <c r="K201" s="89"/>
      <c r="L201" s="90"/>
      <c r="M201" s="118"/>
      <c r="N201" s="91"/>
      <c r="O201" s="114"/>
      <c r="P201" s="164"/>
      <c r="Q201" s="663"/>
      <c r="R201" s="91"/>
      <c r="S201" s="114"/>
      <c r="T201" s="164"/>
      <c r="U201" s="663"/>
      <c r="V201" s="91"/>
      <c r="W201" s="87"/>
      <c r="X201" s="106"/>
      <c r="Y201" s="91"/>
      <c r="Z201" s="91"/>
      <c r="AA201" s="91"/>
      <c r="AB201" s="1445"/>
      <c r="AC201" s="1452"/>
      <c r="AD201" s="114"/>
      <c r="AE201" s="663"/>
      <c r="AF201" s="114"/>
      <c r="AG201" s="663"/>
      <c r="AH201" s="87"/>
      <c r="AI201" s="663"/>
      <c r="AJ201" s="92"/>
      <c r="AK201" s="176"/>
      <c r="AL201" s="220"/>
      <c r="AM201" s="164"/>
      <c r="AN201" s="301"/>
      <c r="AO201" s="91"/>
      <c r="AP201" s="91"/>
      <c r="AQ201" s="91"/>
      <c r="AR201" s="91"/>
      <c r="AS201" s="1496"/>
      <c r="AT201" s="176"/>
      <c r="AU201" s="91"/>
      <c r="AV201" s="91"/>
      <c r="AW201" s="1497"/>
      <c r="AX201" s="1497"/>
      <c r="AY201" s="1498"/>
      <c r="AZ201" s="1497"/>
      <c r="BA201" s="1497"/>
      <c r="BB201" s="1497"/>
      <c r="BC201" s="1498"/>
      <c r="BD201" s="1497"/>
      <c r="BE201" s="91"/>
    </row>
    <row r="202" spans="1:57" ht="15" customHeight="1">
      <c r="B202" s="100"/>
      <c r="C202" s="87"/>
      <c r="D202" s="83"/>
      <c r="E202" s="87"/>
      <c r="F202" s="1449"/>
      <c r="G202" s="123"/>
      <c r="H202" s="87"/>
      <c r="I202" s="94"/>
      <c r="J202" s="1500"/>
      <c r="K202" s="89"/>
      <c r="L202" s="90"/>
      <c r="M202" s="118"/>
      <c r="N202" s="91"/>
      <c r="O202" s="114"/>
      <c r="P202" s="164"/>
      <c r="Q202" s="663"/>
      <c r="R202" s="91"/>
      <c r="S202" s="91"/>
      <c r="T202" s="91"/>
      <c r="U202" s="91"/>
      <c r="V202" s="91"/>
      <c r="W202" s="89"/>
      <c r="X202" s="91"/>
      <c r="Y202" s="91"/>
      <c r="Z202" s="91"/>
      <c r="AA202" s="91"/>
      <c r="AB202" s="1445"/>
      <c r="AC202" s="662"/>
      <c r="AD202" s="114"/>
      <c r="AE202" s="91"/>
      <c r="AF202" s="114"/>
      <c r="AG202" s="91"/>
      <c r="AH202" s="116"/>
      <c r="AI202" s="663"/>
      <c r="AJ202" s="87"/>
      <c r="AK202" s="176"/>
      <c r="AL202" s="220"/>
      <c r="AM202" s="164"/>
      <c r="AN202" s="301"/>
      <c r="AO202" s="91"/>
      <c r="AP202" s="91"/>
      <c r="AQ202" s="91"/>
      <c r="AR202" s="91"/>
      <c r="AS202" s="176"/>
      <c r="AT202" s="176"/>
      <c r="AU202" s="91"/>
      <c r="AV202" s="91"/>
      <c r="AW202" s="493"/>
      <c r="AX202" s="493"/>
      <c r="AY202" s="493"/>
      <c r="AZ202" s="493"/>
      <c r="BA202" s="493"/>
      <c r="BB202" s="493"/>
      <c r="BC202" s="493"/>
      <c r="BD202" s="493"/>
      <c r="BE202" s="91"/>
    </row>
    <row r="203" spans="1:57" ht="18" customHeight="1">
      <c r="A203" s="11"/>
      <c r="B203" s="1501"/>
      <c r="C203" s="87"/>
      <c r="D203" s="790"/>
      <c r="E203" s="1482"/>
      <c r="F203" s="91"/>
      <c r="G203" s="91"/>
      <c r="H203" s="87"/>
      <c r="I203" s="86"/>
      <c r="J203" s="129"/>
      <c r="K203" s="1440"/>
      <c r="L203" s="91"/>
      <c r="M203" s="91"/>
      <c r="N203" s="91"/>
      <c r="O203" s="114"/>
      <c r="P203" s="164"/>
      <c r="Q203" s="663"/>
      <c r="R203" s="91"/>
      <c r="S203" s="1444"/>
      <c r="T203" s="1444"/>
      <c r="U203" s="1439"/>
      <c r="V203" s="91"/>
      <c r="W203" s="87"/>
      <c r="X203" s="91"/>
      <c r="Y203" s="91"/>
      <c r="Z203" s="91"/>
      <c r="AA203" s="91"/>
      <c r="AB203" s="1445"/>
      <c r="AC203" s="662"/>
      <c r="AD203" s="114"/>
      <c r="AE203" s="91"/>
      <c r="AF203" s="114"/>
      <c r="AG203" s="663"/>
      <c r="AH203" s="91"/>
      <c r="AI203" s="663"/>
      <c r="AJ203" s="89"/>
      <c r="AK203" s="176"/>
      <c r="AL203" s="220"/>
      <c r="AM203" s="164"/>
      <c r="AN203" s="301"/>
      <c r="AO203" s="91"/>
      <c r="AP203" s="91"/>
      <c r="AQ203" s="91"/>
      <c r="AR203" s="91"/>
      <c r="AS203" s="176"/>
      <c r="AT203" s="176"/>
      <c r="AU203" s="91"/>
      <c r="AV203" s="91"/>
      <c r="AW203" s="493"/>
      <c r="AX203" s="493"/>
      <c r="AY203" s="493"/>
      <c r="AZ203" s="493"/>
      <c r="BA203" s="493"/>
      <c r="BB203" s="493"/>
      <c r="BC203" s="493"/>
      <c r="BD203" s="493"/>
      <c r="BE203" s="91"/>
    </row>
    <row r="204" spans="1:57" ht="16.5" customHeight="1">
      <c r="B204" s="100"/>
      <c r="C204" s="312"/>
      <c r="D204" s="556"/>
      <c r="E204" s="1444"/>
      <c r="F204" s="90"/>
      <c r="G204" s="118"/>
      <c r="H204" s="739"/>
      <c r="I204" s="86"/>
      <c r="J204" s="129"/>
      <c r="K204" s="89"/>
      <c r="L204" s="90"/>
      <c r="M204" s="118"/>
      <c r="N204" s="91"/>
      <c r="O204" s="1502"/>
      <c r="P204" s="1448"/>
      <c r="Q204" s="666"/>
      <c r="R204" s="91"/>
      <c r="S204" s="91"/>
      <c r="T204" s="164"/>
      <c r="U204" s="91"/>
      <c r="V204" s="91"/>
      <c r="W204" s="114"/>
      <c r="X204" s="1456"/>
      <c r="Y204" s="1457"/>
      <c r="Z204" s="91"/>
      <c r="AA204" s="91"/>
      <c r="AB204" s="1459"/>
      <c r="AC204" s="663"/>
      <c r="AD204" s="91"/>
      <c r="AE204" s="663"/>
      <c r="AF204" s="114"/>
      <c r="AG204" s="91"/>
      <c r="AH204" s="91"/>
      <c r="AI204" s="663"/>
      <c r="AJ204" s="89"/>
      <c r="AK204" s="176"/>
      <c r="AL204" s="220"/>
      <c r="AM204" s="164"/>
      <c r="AN204" s="301"/>
      <c r="AO204" s="91"/>
      <c r="AP204" s="91"/>
      <c r="AQ204" s="91"/>
      <c r="AR204" s="86"/>
      <c r="AS204" s="176"/>
      <c r="AT204" s="176"/>
      <c r="AU204" s="91"/>
      <c r="AV204" s="91"/>
      <c r="AW204" s="493"/>
      <c r="AX204" s="493"/>
      <c r="AY204" s="493"/>
      <c r="AZ204" s="493"/>
      <c r="BA204" s="493"/>
      <c r="BB204" s="493"/>
      <c r="BC204" s="493"/>
      <c r="BD204" s="493"/>
      <c r="BE204" s="91"/>
    </row>
    <row r="205" spans="1:57" ht="13.5" customHeight="1">
      <c r="B205" s="316"/>
      <c r="C205" s="114"/>
      <c r="D205" s="248"/>
      <c r="E205" s="204"/>
      <c r="F205" s="90"/>
      <c r="G205" s="118"/>
      <c r="H205" s="87"/>
      <c r="I205" s="90"/>
      <c r="J205" s="118"/>
      <c r="K205" s="89"/>
      <c r="L205" s="91"/>
      <c r="M205" s="91"/>
      <c r="N205" s="91"/>
      <c r="O205" s="739"/>
      <c r="P205" s="1448"/>
      <c r="Q205" s="1453"/>
      <c r="R205" s="91"/>
      <c r="S205" s="97"/>
      <c r="T205" s="164"/>
      <c r="U205" s="663"/>
      <c r="V205" s="91"/>
      <c r="W205" s="89"/>
      <c r="X205" s="176"/>
      <c r="Y205" s="220"/>
      <c r="Z205" s="91"/>
      <c r="AA205" s="1444"/>
      <c r="AB205" s="114"/>
      <c r="AC205" s="662"/>
      <c r="AD205" s="91"/>
      <c r="AE205" s="663"/>
      <c r="AF205" s="92"/>
      <c r="AG205" s="91"/>
      <c r="AH205" s="91"/>
      <c r="AI205" s="663"/>
      <c r="AJ205" s="89"/>
      <c r="AK205" s="176"/>
      <c r="AL205" s="220"/>
      <c r="AM205" s="164"/>
      <c r="AN205" s="301"/>
      <c r="AO205" s="91"/>
      <c r="AP205" s="91"/>
      <c r="AQ205" s="91"/>
      <c r="AR205" s="91"/>
      <c r="AS205" s="1496"/>
      <c r="AT205" s="176"/>
      <c r="AU205" s="91"/>
      <c r="AV205" s="91"/>
      <c r="AW205" s="204"/>
      <c r="AX205" s="493"/>
      <c r="AY205" s="1498"/>
      <c r="AZ205" s="646"/>
      <c r="BA205" s="493"/>
      <c r="BB205" s="493"/>
      <c r="BC205" s="1498"/>
      <c r="BD205" s="646"/>
      <c r="BE205" s="91"/>
    </row>
    <row r="206" spans="1:57" ht="15" customHeight="1">
      <c r="B206" s="100"/>
      <c r="C206" s="87"/>
      <c r="D206" s="83"/>
      <c r="E206" s="87"/>
      <c r="F206" s="86"/>
      <c r="G206" s="118"/>
      <c r="H206" s="87"/>
      <c r="I206" s="86"/>
      <c r="J206" s="129"/>
      <c r="K206" s="91"/>
      <c r="L206" s="91"/>
      <c r="M206" s="91"/>
      <c r="N206" s="91"/>
      <c r="O206" s="114"/>
      <c r="P206" s="558"/>
      <c r="Q206" s="663"/>
      <c r="R206" s="91"/>
      <c r="S206" s="97"/>
      <c r="T206" s="164"/>
      <c r="U206" s="665"/>
      <c r="V206" s="91"/>
      <c r="W206" s="739"/>
      <c r="X206" s="86"/>
      <c r="Y206" s="129"/>
      <c r="Z206" s="91"/>
      <c r="AA206" s="91"/>
      <c r="AB206" s="114"/>
      <c r="AC206" s="666"/>
      <c r="AD206" s="91"/>
      <c r="AE206" s="663"/>
      <c r="AF206" s="92"/>
      <c r="AG206" s="91"/>
      <c r="AH206" s="91"/>
      <c r="AI206" s="663"/>
      <c r="AJ206" s="89"/>
      <c r="AK206" s="176"/>
      <c r="AL206" s="220"/>
      <c r="AM206" s="164"/>
      <c r="AN206" s="301"/>
      <c r="AO206" s="91"/>
      <c r="AP206" s="91"/>
      <c r="AQ206" s="91"/>
      <c r="AR206" s="89"/>
      <c r="AS206" s="176"/>
      <c r="AT206" s="176"/>
      <c r="AU206" s="108"/>
      <c r="AV206" s="108"/>
      <c r="AW206" s="108"/>
      <c r="AX206" s="176"/>
      <c r="AY206" s="1503"/>
      <c r="AZ206" s="176"/>
      <c r="BA206" s="176"/>
      <c r="BB206" s="1504"/>
      <c r="BC206" s="1503"/>
      <c r="BD206" s="91"/>
      <c r="BE206" s="91"/>
    </row>
    <row r="207" spans="1:57" ht="15" customHeight="1">
      <c r="B207" s="100"/>
      <c r="C207" s="87"/>
      <c r="D207" s="83"/>
      <c r="E207" s="739"/>
      <c r="F207" s="86"/>
      <c r="G207" s="118"/>
      <c r="H207" s="92"/>
      <c r="I207" s="95"/>
      <c r="J207" s="237"/>
      <c r="K207" s="298"/>
      <c r="L207" s="91"/>
      <c r="M207" s="91"/>
      <c r="N207" s="91"/>
      <c r="O207" s="114"/>
      <c r="P207" s="164"/>
      <c r="Q207" s="1470"/>
      <c r="R207" s="91"/>
      <c r="S207" s="1445"/>
      <c r="T207" s="164"/>
      <c r="U207" s="665"/>
      <c r="V207" s="91"/>
      <c r="W207" s="739"/>
      <c r="X207" s="86"/>
      <c r="Y207" s="129"/>
      <c r="Z207" s="91"/>
      <c r="AA207" s="91"/>
      <c r="AB207" s="91"/>
      <c r="AC207" s="663"/>
      <c r="AD207" s="91"/>
      <c r="AE207" s="663"/>
      <c r="AF207" s="87"/>
      <c r="AG207" s="662"/>
      <c r="AH207" s="91"/>
      <c r="AI207" s="663"/>
      <c r="AJ207" s="89"/>
      <c r="AK207" s="176"/>
      <c r="AL207" s="220"/>
      <c r="AM207" s="164"/>
      <c r="AN207" s="301"/>
      <c r="AO207" s="91"/>
      <c r="AP207" s="91"/>
      <c r="AQ207" s="91"/>
      <c r="AR207" s="209"/>
      <c r="AS207" s="91"/>
      <c r="AT207" s="91"/>
      <c r="AU207" s="91"/>
      <c r="AV207" s="91"/>
      <c r="AW207" s="91"/>
      <c r="AX207" s="91"/>
      <c r="AY207" s="91"/>
      <c r="AZ207" s="91"/>
      <c r="BA207" s="91"/>
      <c r="BB207" s="91"/>
      <c r="BC207" s="91"/>
      <c r="BD207" s="91"/>
      <c r="BE207" s="91"/>
    </row>
    <row r="208" spans="1:57" ht="14.25" customHeight="1">
      <c r="B208" s="100"/>
      <c r="C208" s="87"/>
      <c r="D208" s="86"/>
      <c r="E208" s="92"/>
      <c r="F208" s="86"/>
      <c r="G208" s="118"/>
      <c r="H208" s="92"/>
      <c r="I208" s="93"/>
      <c r="J208" s="128"/>
      <c r="K208" s="298"/>
      <c r="L208" s="91"/>
      <c r="M208" s="91"/>
      <c r="N208" s="91"/>
      <c r="O208" s="114"/>
      <c r="P208" s="164"/>
      <c r="Q208" s="663"/>
      <c r="R208" s="91"/>
      <c r="S208" s="1445"/>
      <c r="T208" s="164"/>
      <c r="U208" s="1466"/>
      <c r="V208" s="91"/>
      <c r="W208" s="739"/>
      <c r="X208" s="86"/>
      <c r="Y208" s="129"/>
      <c r="Z208" s="91"/>
      <c r="AA208" s="91"/>
      <c r="AB208" s="91"/>
      <c r="AC208" s="663"/>
      <c r="AD208" s="91"/>
      <c r="AE208" s="663"/>
      <c r="AF208" s="91"/>
      <c r="AG208" s="663"/>
      <c r="AH208" s="91"/>
      <c r="AI208" s="663"/>
      <c r="AJ208" s="91"/>
      <c r="AK208" s="91"/>
      <c r="AL208" s="91"/>
      <c r="AM208" s="91"/>
      <c r="AN208" s="91"/>
      <c r="AO208" s="91"/>
      <c r="AP208" s="87"/>
      <c r="AQ208" s="206"/>
      <c r="AR208" s="124"/>
      <c r="AS208" s="91"/>
      <c r="AT208" s="91"/>
      <c r="AU208" s="91"/>
      <c r="AV208" s="91"/>
      <c r="AW208" s="91"/>
      <c r="AX208" s="91"/>
      <c r="AY208" s="91"/>
      <c r="AZ208" s="91"/>
      <c r="BA208" s="91"/>
      <c r="BB208" s="91"/>
      <c r="BC208" s="91"/>
      <c r="BD208" s="91"/>
      <c r="BE208" s="91"/>
    </row>
    <row r="209" spans="2:57" ht="12.75" customHeight="1">
      <c r="B209" s="696"/>
      <c r="C209" s="87"/>
      <c r="D209" s="707"/>
      <c r="E209" s="87"/>
      <c r="F209" s="86"/>
      <c r="G209" s="118"/>
      <c r="H209" s="87"/>
      <c r="I209" s="86"/>
      <c r="J209" s="129"/>
      <c r="K209" s="148"/>
      <c r="L209" s="207"/>
      <c r="M209" s="302"/>
      <c r="N209" s="91"/>
      <c r="O209" s="114"/>
      <c r="P209" s="164"/>
      <c r="Q209" s="663"/>
      <c r="R209" s="91"/>
      <c r="S209" s="1445"/>
      <c r="T209" s="164"/>
      <c r="U209" s="665"/>
      <c r="V209" s="91"/>
      <c r="W209" s="87"/>
      <c r="X209" s="86"/>
      <c r="Y209" s="129"/>
      <c r="Z209" s="91"/>
      <c r="AA209" s="91"/>
      <c r="AB209" s="121"/>
      <c r="AC209" s="662"/>
      <c r="AD209" s="121"/>
      <c r="AE209" s="662"/>
      <c r="AF209" s="121"/>
      <c r="AG209" s="662"/>
      <c r="AH209" s="121"/>
      <c r="AI209" s="663"/>
      <c r="AJ209" s="121"/>
      <c r="AK209" s="91"/>
      <c r="AL209" s="90"/>
      <c r="AM209" s="91"/>
      <c r="AN209" s="91"/>
      <c r="AO209" s="91"/>
      <c r="AP209" s="87"/>
      <c r="AQ209" s="206"/>
      <c r="AR209" s="124"/>
      <c r="AS209" s="91"/>
      <c r="AT209" s="91"/>
      <c r="AU209" s="91"/>
      <c r="AV209" s="91"/>
      <c r="AW209" s="91"/>
      <c r="AX209" s="91"/>
      <c r="AY209" s="91"/>
      <c r="AZ209" s="91"/>
      <c r="BA209" s="91"/>
      <c r="BB209" s="91"/>
      <c r="BC209" s="91"/>
      <c r="BD209" s="91"/>
      <c r="BE209" s="91"/>
    </row>
    <row r="210" spans="2:57" ht="14.25" customHeight="1">
      <c r="B210" s="91"/>
      <c r="C210" s="99"/>
      <c r="D210" s="91"/>
      <c r="E210" s="92"/>
      <c r="F210" s="95"/>
      <c r="G210" s="237"/>
      <c r="H210" s="92"/>
      <c r="I210" s="93"/>
      <c r="J210" s="128"/>
      <c r="K210" s="87"/>
      <c r="L210" s="86"/>
      <c r="M210" s="129"/>
      <c r="N210" s="91"/>
      <c r="O210" s="91"/>
      <c r="P210" s="91"/>
      <c r="Q210" s="91"/>
      <c r="R210" s="91"/>
      <c r="S210" s="1445"/>
      <c r="T210" s="164"/>
      <c r="U210" s="665"/>
      <c r="V210" s="91"/>
      <c r="W210" s="92"/>
      <c r="X210" s="93"/>
      <c r="Y210" s="128"/>
      <c r="Z210" s="91"/>
      <c r="AA210" s="91"/>
      <c r="AB210" s="91"/>
      <c r="AC210" s="663"/>
      <c r="AD210" s="91"/>
      <c r="AE210" s="663"/>
      <c r="AF210" s="91"/>
      <c r="AG210" s="663"/>
      <c r="AH210" s="91"/>
      <c r="AI210" s="663"/>
      <c r="AJ210" s="1505"/>
      <c r="AK210" s="91"/>
      <c r="AL210" s="86"/>
      <c r="AM210" s="91"/>
      <c r="AN210" s="214"/>
      <c r="AO210" s="91"/>
      <c r="AP210" s="91"/>
      <c r="AQ210" s="206"/>
      <c r="AR210" s="124"/>
      <c r="AS210" s="91"/>
      <c r="AT210" s="91"/>
      <c r="AU210" s="91"/>
      <c r="AV210" s="91"/>
      <c r="AW210" s="91"/>
      <c r="AX210" s="91"/>
      <c r="AY210" s="91"/>
      <c r="AZ210" s="91"/>
      <c r="BA210" s="91"/>
      <c r="BB210" s="91"/>
      <c r="BC210" s="91"/>
      <c r="BD210" s="91"/>
      <c r="BE210" s="91"/>
    </row>
    <row r="211" spans="2:57" ht="15.75" customHeight="1">
      <c r="B211" s="1455"/>
      <c r="C211" s="99"/>
      <c r="D211" s="1465"/>
      <c r="E211" s="1482"/>
      <c r="F211" s="91"/>
      <c r="G211" s="91"/>
      <c r="H211" s="91"/>
      <c r="I211" s="91"/>
      <c r="J211" s="91"/>
      <c r="K211" s="91"/>
      <c r="L211" s="91"/>
      <c r="M211" s="91"/>
      <c r="N211" s="91"/>
      <c r="O211" s="91"/>
      <c r="P211" s="91"/>
      <c r="Q211" s="91"/>
      <c r="R211" s="91"/>
      <c r="S211" s="114"/>
      <c r="T211" s="164"/>
      <c r="U211" s="669"/>
      <c r="V211" s="91"/>
      <c r="W211" s="92"/>
      <c r="X211" s="93"/>
      <c r="Y211" s="128"/>
      <c r="Z211" s="91"/>
      <c r="AA211" s="91"/>
      <c r="AB211" s="91"/>
      <c r="AC211" s="663"/>
      <c r="AD211" s="91"/>
      <c r="AE211" s="663"/>
      <c r="AF211" s="91"/>
      <c r="AG211" s="663"/>
      <c r="AH211" s="147"/>
      <c r="AI211" s="663"/>
      <c r="AJ211" s="236"/>
      <c r="AK211" s="91"/>
      <c r="AL211" s="91"/>
      <c r="AM211" s="91"/>
      <c r="AN211" s="91"/>
      <c r="AO211" s="91"/>
      <c r="AP211" s="91"/>
      <c r="AQ211" s="206"/>
      <c r="AR211" s="124"/>
      <c r="AS211" s="91"/>
      <c r="AT211" s="91"/>
      <c r="AU211" s="91"/>
      <c r="AV211" s="91"/>
      <c r="AW211" s="91"/>
      <c r="AX211" s="91"/>
      <c r="AY211" s="91"/>
      <c r="AZ211" s="91"/>
      <c r="BA211" s="91"/>
      <c r="BB211" s="91"/>
      <c r="BC211" s="91"/>
      <c r="BD211" s="91"/>
      <c r="BE211" s="91"/>
    </row>
    <row r="212" spans="2:57" ht="12.75" customHeight="1">
      <c r="B212" s="696"/>
      <c r="C212" s="707"/>
      <c r="D212" s="696"/>
      <c r="E212" s="91"/>
      <c r="F212" s="91"/>
      <c r="G212" s="91"/>
      <c r="H212" s="87"/>
      <c r="I212" s="86"/>
      <c r="J212" s="129"/>
      <c r="K212" s="91"/>
      <c r="L212" s="91"/>
      <c r="M212" s="91"/>
      <c r="N212" s="91"/>
      <c r="O212" s="91"/>
      <c r="P212" s="91"/>
      <c r="Q212" s="91"/>
      <c r="R212" s="91"/>
      <c r="S212" s="91"/>
      <c r="T212" s="91"/>
      <c r="U212" s="91"/>
      <c r="V212" s="91"/>
      <c r="W212" s="92"/>
      <c r="X212" s="303"/>
      <c r="Y212" s="304"/>
      <c r="Z212" s="91"/>
      <c r="AA212" s="91"/>
      <c r="AB212" s="91"/>
      <c r="AC212" s="663"/>
      <c r="AD212" s="91"/>
      <c r="AE212" s="663"/>
      <c r="AF212" s="147"/>
      <c r="AG212" s="663"/>
      <c r="AH212" s="147"/>
      <c r="AI212" s="663"/>
      <c r="AJ212" s="236"/>
      <c r="AK212" s="91"/>
      <c r="AL212" s="91"/>
      <c r="AM212" s="91"/>
      <c r="AN212" s="89"/>
      <c r="AO212" s="90"/>
      <c r="AP212" s="240"/>
      <c r="AQ212" s="206"/>
      <c r="AR212" s="124"/>
      <c r="AS212" s="91"/>
      <c r="AT212" s="91"/>
      <c r="AU212" s="91"/>
      <c r="AV212" s="91"/>
      <c r="AW212" s="91"/>
      <c r="AX212" s="91"/>
      <c r="AY212" s="91"/>
      <c r="AZ212" s="91"/>
      <c r="BA212" s="91"/>
      <c r="BB212" s="91"/>
      <c r="BC212" s="91"/>
      <c r="BD212" s="91"/>
      <c r="BE212" s="91"/>
    </row>
    <row r="213" spans="2:57" ht="15" customHeight="1">
      <c r="B213" s="696"/>
      <c r="C213" s="126"/>
      <c r="D213" s="696"/>
      <c r="E213" s="91"/>
      <c r="F213" s="91"/>
      <c r="G213" s="493"/>
      <c r="H213" s="493"/>
      <c r="I213" s="493"/>
      <c r="J213" s="1440"/>
      <c r="K213" s="91"/>
      <c r="L213" s="493"/>
      <c r="M213" s="91"/>
      <c r="N213" s="91"/>
      <c r="O213" s="91"/>
      <c r="P213" s="91"/>
      <c r="Q213" s="91"/>
      <c r="R213" s="91"/>
      <c r="S213" s="1506"/>
      <c r="T213" s="91"/>
      <c r="U213" s="91"/>
      <c r="V213" s="91"/>
      <c r="W213" s="92"/>
      <c r="X213" s="90"/>
      <c r="Y213" s="118"/>
      <c r="Z213" s="91"/>
      <c r="AA213" s="91"/>
      <c r="AB213" s="91"/>
      <c r="AC213" s="663"/>
      <c r="AD213" s="91"/>
      <c r="AE213" s="663"/>
      <c r="AF213" s="91"/>
      <c r="AG213" s="663"/>
      <c r="AH213" s="91"/>
      <c r="AI213" s="663"/>
      <c r="AJ213" s="236"/>
      <c r="AK213" s="91"/>
      <c r="AL213" s="86"/>
      <c r="AM213" s="91"/>
      <c r="AN213" s="89"/>
      <c r="AO213" s="90"/>
      <c r="AP213" s="240"/>
      <c r="AQ213" s="98"/>
      <c r="AR213" s="127"/>
      <c r="AS213" s="91"/>
      <c r="AT213" s="91"/>
      <c r="AU213" s="91"/>
      <c r="AV213" s="91"/>
      <c r="AW213" s="91"/>
      <c r="AX213" s="91"/>
      <c r="AY213" s="91"/>
      <c r="AZ213" s="91"/>
      <c r="BA213" s="91"/>
      <c r="BB213" s="91"/>
      <c r="BC213" s="91"/>
      <c r="BD213" s="91"/>
      <c r="BE213" s="91"/>
    </row>
    <row r="214" spans="2:57" ht="15" customHeight="1">
      <c r="B214" s="696"/>
      <c r="C214" s="493"/>
      <c r="D214" s="1441"/>
      <c r="E214" s="91"/>
      <c r="F214" s="91"/>
      <c r="G214" s="91"/>
      <c r="H214" s="91"/>
      <c r="I214" s="91"/>
      <c r="J214" s="91"/>
      <c r="K214" s="91"/>
      <c r="L214" s="91"/>
      <c r="M214" s="91"/>
      <c r="N214" s="91"/>
      <c r="O214" s="91"/>
      <c r="P214" s="91"/>
      <c r="Q214" s="91"/>
      <c r="R214" s="1438"/>
      <c r="S214" s="91"/>
      <c r="T214" s="493"/>
      <c r="U214" s="493"/>
      <c r="V214" s="91"/>
      <c r="W214" s="87"/>
      <c r="X214" s="90"/>
      <c r="Y214" s="118"/>
      <c r="Z214" s="91"/>
      <c r="AA214" s="91"/>
      <c r="AB214" s="91"/>
      <c r="AC214" s="663"/>
      <c r="AD214" s="91"/>
      <c r="AE214" s="663"/>
      <c r="AF214" s="147"/>
      <c r="AG214" s="663"/>
      <c r="AH214" s="147"/>
      <c r="AI214" s="663"/>
      <c r="AJ214" s="123"/>
      <c r="AK214" s="91"/>
      <c r="AL214" s="91"/>
      <c r="AM214" s="91"/>
      <c r="AN214" s="89"/>
      <c r="AO214" s="90"/>
      <c r="AP214" s="240"/>
      <c r="AQ214" s="206"/>
      <c r="AR214" s="124"/>
      <c r="AS214" s="91"/>
      <c r="AT214" s="91"/>
      <c r="AU214" s="91"/>
      <c r="AV214" s="91"/>
      <c r="AW214" s="91"/>
      <c r="AX214" s="91"/>
      <c r="AY214" s="91"/>
      <c r="AZ214" s="91"/>
      <c r="BA214" s="91"/>
      <c r="BB214" s="91"/>
      <c r="BC214" s="91"/>
      <c r="BD214" s="91"/>
      <c r="BE214" s="91"/>
    </row>
    <row r="215" spans="2:57" ht="18.75" customHeight="1">
      <c r="B215" s="493"/>
      <c r="C215" s="707"/>
      <c r="D215" s="696"/>
      <c r="E215" s="91"/>
      <c r="F215" s="1438"/>
      <c r="G215" s="91"/>
      <c r="H215" s="91"/>
      <c r="I215" s="1442"/>
      <c r="J215" s="91"/>
      <c r="K215" s="91"/>
      <c r="L215" s="91"/>
      <c r="M215" s="91"/>
      <c r="N215" s="91"/>
      <c r="O215" s="493"/>
      <c r="P215" s="91"/>
      <c r="Q215" s="91"/>
      <c r="R215" s="91"/>
      <c r="S215" s="91"/>
      <c r="T215" s="91"/>
      <c r="U215" s="89"/>
      <c r="V215" s="91"/>
      <c r="W215" s="89"/>
      <c r="X215" s="90"/>
      <c r="Y215" s="118"/>
      <c r="Z215" s="91"/>
      <c r="AA215" s="91"/>
      <c r="AB215" s="91"/>
      <c r="AC215" s="663"/>
      <c r="AD215" s="91"/>
      <c r="AE215" s="663"/>
      <c r="AF215" s="91"/>
      <c r="AG215" s="663"/>
      <c r="AH215" s="91"/>
      <c r="AI215" s="663"/>
      <c r="AJ215" s="91"/>
      <c r="AK215" s="91"/>
      <c r="AL215" s="91"/>
      <c r="AM215" s="91"/>
      <c r="AN215" s="91"/>
      <c r="AO215" s="91"/>
      <c r="AP215" s="97"/>
      <c r="AQ215" s="98"/>
      <c r="AR215" s="127"/>
      <c r="AS215" s="91"/>
      <c r="AT215" s="91"/>
      <c r="AU215" s="91"/>
      <c r="AV215" s="91"/>
      <c r="AW215" s="91"/>
      <c r="AX215" s="91"/>
      <c r="AY215" s="91"/>
      <c r="AZ215" s="91"/>
      <c r="BA215" s="91"/>
      <c r="BB215" s="91"/>
      <c r="BC215" s="91"/>
      <c r="BD215" s="91"/>
      <c r="BE215" s="91"/>
    </row>
    <row r="216" spans="2:57" ht="15" customHeight="1">
      <c r="B216" s="100"/>
      <c r="C216" s="87"/>
      <c r="D216" s="86"/>
      <c r="E216" s="1443"/>
      <c r="F216" s="91"/>
      <c r="G216" s="91"/>
      <c r="H216" s="91"/>
      <c r="I216" s="91"/>
      <c r="J216" s="91"/>
      <c r="K216" s="91"/>
      <c r="L216" s="91"/>
      <c r="M216" s="91"/>
      <c r="N216" s="91"/>
      <c r="O216" s="91"/>
      <c r="P216" s="91"/>
      <c r="Q216" s="791"/>
      <c r="R216" s="91"/>
      <c r="S216" s="91"/>
      <c r="T216" s="83"/>
      <c r="U216" s="1438"/>
      <c r="V216" s="1440"/>
      <c r="W216" s="91"/>
      <c r="X216" s="91"/>
      <c r="Y216" s="91"/>
      <c r="Z216" s="91"/>
      <c r="AA216" s="91"/>
      <c r="AB216" s="1437"/>
      <c r="AC216" s="663"/>
      <c r="AD216" s="91"/>
      <c r="AE216" s="663"/>
      <c r="AF216" s="91"/>
      <c r="AG216" s="663"/>
      <c r="AH216" s="91"/>
      <c r="AI216" s="663"/>
      <c r="AJ216" s="91"/>
      <c r="AK216" s="98"/>
      <c r="AL216" s="106"/>
      <c r="AM216" s="91"/>
      <c r="AN216" s="91"/>
      <c r="AO216" s="91"/>
      <c r="AP216" s="87"/>
      <c r="AQ216" s="98"/>
      <c r="AR216" s="127"/>
      <c r="AS216" s="91"/>
      <c r="AT216" s="91"/>
      <c r="AU216" s="91"/>
      <c r="AV216" s="91"/>
      <c r="AW216" s="91"/>
      <c r="AX216" s="91"/>
      <c r="AY216" s="91"/>
      <c r="AZ216" s="91"/>
      <c r="BA216" s="91"/>
      <c r="BB216" s="91"/>
      <c r="BC216" s="91"/>
      <c r="BD216" s="91"/>
      <c r="BE216" s="91"/>
    </row>
    <row r="217" spans="2:57" ht="15.75" customHeight="1">
      <c r="B217" s="100"/>
      <c r="C217" s="707"/>
      <c r="D217" s="86"/>
      <c r="E217" s="91"/>
      <c r="F217" s="91"/>
      <c r="G217" s="91"/>
      <c r="H217" s="91"/>
      <c r="I217" s="91"/>
      <c r="J217" s="91"/>
      <c r="K217" s="91"/>
      <c r="L217" s="91"/>
      <c r="M217" s="91"/>
      <c r="N217" s="91"/>
      <c r="O217" s="204"/>
      <c r="P217" s="91"/>
      <c r="Q217" s="91"/>
      <c r="R217" s="91"/>
      <c r="S217" s="100"/>
      <c r="T217" s="91"/>
      <c r="U217" s="91"/>
      <c r="V217" s="91"/>
      <c r="W217" s="91"/>
      <c r="X217" s="91"/>
      <c r="Y217" s="91"/>
      <c r="Z217" s="91"/>
      <c r="AA217" s="91"/>
      <c r="AB217" s="509"/>
      <c r="AC217" s="663"/>
      <c r="AD217" s="91"/>
      <c r="AE217" s="663"/>
      <c r="AF217" s="91"/>
      <c r="AG217" s="663"/>
      <c r="AH217" s="91"/>
      <c r="AI217" s="663"/>
      <c r="AJ217" s="87"/>
      <c r="AK217" s="206"/>
      <c r="AL217" s="106"/>
      <c r="AM217" s="91"/>
      <c r="AN217" s="91"/>
      <c r="AO217" s="91"/>
      <c r="AP217" s="91"/>
      <c r="AQ217" s="91"/>
      <c r="AR217" s="91"/>
      <c r="AS217" s="91"/>
      <c r="AT217" s="91"/>
      <c r="AU217" s="91"/>
      <c r="AV217" s="91"/>
      <c r="AW217" s="91"/>
      <c r="AX217" s="91"/>
      <c r="AY217" s="91"/>
      <c r="AZ217" s="91"/>
      <c r="BA217" s="91"/>
      <c r="BB217" s="91"/>
      <c r="BC217" s="91"/>
      <c r="BD217" s="91"/>
      <c r="BE217" s="91"/>
    </row>
    <row r="218" spans="2:57" ht="15.75" customHeight="1">
      <c r="B218" s="322"/>
      <c r="C218" s="696"/>
      <c r="D218" s="707"/>
      <c r="E218" s="284"/>
      <c r="F218" s="91"/>
      <c r="G218" s="91"/>
      <c r="H218" s="91"/>
      <c r="I218" s="91"/>
      <c r="J218" s="91"/>
      <c r="K218" s="172"/>
      <c r="L218" s="97"/>
      <c r="M218" s="97"/>
      <c r="N218" s="91"/>
      <c r="O218" s="91"/>
      <c r="P218" s="91"/>
      <c r="Q218" s="91"/>
      <c r="R218" s="91"/>
      <c r="S218" s="91"/>
      <c r="T218" s="91"/>
      <c r="U218" s="91"/>
      <c r="V218" s="91"/>
      <c r="W218" s="91"/>
      <c r="X218" s="91"/>
      <c r="Y218" s="91"/>
      <c r="Z218" s="91"/>
      <c r="AA218" s="91"/>
      <c r="AB218" s="97"/>
      <c r="AC218" s="663"/>
      <c r="AD218" s="91"/>
      <c r="AE218" s="543"/>
      <c r="AF218" s="506"/>
      <c r="AG218" s="663"/>
      <c r="AH218" s="91"/>
      <c r="AI218" s="663"/>
      <c r="AJ218" s="91"/>
      <c r="AK218" s="207"/>
      <c r="AL218" s="302"/>
      <c r="AM218" s="207"/>
      <c r="AN218" s="302"/>
      <c r="AO218" s="91"/>
      <c r="AP218" s="89"/>
      <c r="AQ218" s="204"/>
      <c r="AR218" s="91"/>
      <c r="AS218" s="91"/>
      <c r="AT218" s="91"/>
      <c r="AU218" s="91"/>
      <c r="AV218" s="91"/>
      <c r="AW218" s="91"/>
      <c r="AX218" s="91"/>
      <c r="AY218" s="91"/>
      <c r="AZ218" s="91"/>
      <c r="BA218" s="91"/>
      <c r="BB218" s="91"/>
      <c r="BC218" s="91"/>
      <c r="BD218" s="91"/>
      <c r="BE218" s="91"/>
    </row>
    <row r="219" spans="2:57" ht="14.25" customHeight="1">
      <c r="B219" s="696"/>
      <c r="C219" s="695"/>
      <c r="D219" s="696"/>
      <c r="E219" s="249"/>
      <c r="F219" s="207"/>
      <c r="G219" s="209"/>
      <c r="H219" s="249"/>
      <c r="I219" s="207"/>
      <c r="J219" s="209"/>
      <c r="K219" s="249"/>
      <c r="L219" s="207"/>
      <c r="M219" s="209"/>
      <c r="N219" s="91"/>
      <c r="O219" s="791"/>
      <c r="P219" s="91"/>
      <c r="Q219" s="91"/>
      <c r="R219" s="87"/>
      <c r="S219" s="1444"/>
      <c r="T219" s="1444"/>
      <c r="U219" s="1439"/>
      <c r="V219" s="91"/>
      <c r="W219" s="91"/>
      <c r="X219" s="91"/>
      <c r="Y219" s="91"/>
      <c r="Z219" s="91"/>
      <c r="AA219" s="91"/>
      <c r="AB219" s="97"/>
      <c r="AC219" s="662"/>
      <c r="AD219" s="114"/>
      <c r="AE219" s="91"/>
      <c r="AF219" s="114"/>
      <c r="AG219" s="663"/>
      <c r="AH219" s="86"/>
      <c r="AI219" s="663"/>
      <c r="AJ219" s="89"/>
      <c r="AK219" s="1429"/>
      <c r="AL219" s="1507"/>
      <c r="AM219" s="1448"/>
      <c r="AN219" s="301"/>
      <c r="AO219" s="91"/>
      <c r="AP219" s="91"/>
      <c r="AQ219" s="91"/>
      <c r="AR219" s="91"/>
      <c r="AS219" s="91"/>
      <c r="AT219" s="91"/>
      <c r="AU219" s="91"/>
      <c r="AV219" s="91"/>
      <c r="AW219" s="91"/>
      <c r="AX219" s="91"/>
      <c r="AY219" s="91"/>
      <c r="AZ219" s="91"/>
      <c r="BA219" s="91"/>
      <c r="BB219" s="91"/>
      <c r="BC219" s="91"/>
      <c r="BD219" s="91"/>
      <c r="BE219" s="91"/>
    </row>
    <row r="220" spans="2:57">
      <c r="B220" s="266"/>
      <c r="C220" s="114"/>
      <c r="D220" s="248"/>
      <c r="E220" s="89"/>
      <c r="F220" s="1260"/>
      <c r="G220" s="1433"/>
      <c r="H220" s="87"/>
      <c r="I220" s="90"/>
      <c r="J220" s="118"/>
      <c r="K220" s="213"/>
      <c r="L220" s="90"/>
      <c r="M220" s="118"/>
      <c r="N220" s="91"/>
      <c r="O220" s="1444"/>
      <c r="P220" s="1444"/>
      <c r="Q220" s="1439"/>
      <c r="R220" s="91"/>
      <c r="S220" s="114"/>
      <c r="T220" s="106"/>
      <c r="U220" s="91"/>
      <c r="V220" s="91"/>
      <c r="W220" s="1444"/>
      <c r="X220" s="1444"/>
      <c r="Y220" s="1439"/>
      <c r="Z220" s="91"/>
      <c r="AA220" s="91"/>
      <c r="AB220" s="97"/>
      <c r="AC220" s="666"/>
      <c r="AD220" s="114"/>
      <c r="AE220" s="91"/>
      <c r="AF220" s="114"/>
      <c r="AG220" s="663"/>
      <c r="AH220" s="86"/>
      <c r="AI220" s="663"/>
      <c r="AJ220" s="89"/>
      <c r="AK220" s="90"/>
      <c r="AL220" s="118"/>
      <c r="AM220" s="164"/>
      <c r="AN220" s="301"/>
      <c r="AO220" s="91"/>
      <c r="AP220" s="91"/>
      <c r="AQ220" s="91"/>
      <c r="AR220" s="91"/>
      <c r="AS220" s="91"/>
      <c r="AT220" s="91"/>
      <c r="AU220" s="91"/>
      <c r="AV220" s="127"/>
      <c r="AW220" s="91"/>
      <c r="AX220" s="91"/>
      <c r="AY220" s="91"/>
      <c r="AZ220" s="91"/>
      <c r="BA220" s="91"/>
      <c r="BB220" s="91"/>
      <c r="BC220" s="91"/>
      <c r="BD220" s="91"/>
      <c r="BE220" s="91"/>
    </row>
    <row r="221" spans="2:57">
      <c r="B221" s="266"/>
      <c r="C221" s="698"/>
      <c r="D221" s="556"/>
      <c r="E221" s="89"/>
      <c r="F221" s="90"/>
      <c r="G221" s="118"/>
      <c r="H221" s="89"/>
      <c r="I221" s="90"/>
      <c r="J221" s="118"/>
      <c r="K221" s="89"/>
      <c r="L221" s="86"/>
      <c r="M221" s="129"/>
      <c r="N221" s="91"/>
      <c r="O221" s="114"/>
      <c r="P221" s="164"/>
      <c r="Q221" s="663"/>
      <c r="R221" s="91"/>
      <c r="S221" s="87"/>
      <c r="T221" s="670"/>
      <c r="U221" s="663"/>
      <c r="V221" s="91"/>
      <c r="W221" s="87"/>
      <c r="X221" s="147"/>
      <c r="Y221" s="663"/>
      <c r="Z221" s="91"/>
      <c r="AA221" s="91"/>
      <c r="AB221" s="97"/>
      <c r="AC221" s="662"/>
      <c r="AD221" s="114"/>
      <c r="AE221" s="91"/>
      <c r="AF221" s="114"/>
      <c r="AG221" s="663"/>
      <c r="AH221" s="89"/>
      <c r="AI221" s="663"/>
      <c r="AJ221" s="87"/>
      <c r="AK221" s="90"/>
      <c r="AL221" s="1433"/>
      <c r="AM221" s="164"/>
      <c r="AN221" s="301"/>
      <c r="AO221" s="91"/>
      <c r="AP221" s="91"/>
      <c r="AQ221" s="91"/>
      <c r="AR221" s="91"/>
      <c r="AS221" s="91"/>
      <c r="AT221" s="91"/>
      <c r="AU221" s="91"/>
      <c r="AV221" s="91"/>
      <c r="AW221" s="91"/>
      <c r="AX221" s="91"/>
      <c r="AY221" s="91"/>
      <c r="AZ221" s="91"/>
      <c r="BA221" s="91"/>
      <c r="BB221" s="91"/>
      <c r="BC221" s="91"/>
      <c r="BD221" s="91"/>
      <c r="BE221" s="91"/>
    </row>
    <row r="222" spans="2:57" ht="15" customHeight="1">
      <c r="B222" s="102"/>
      <c r="C222" s="87"/>
      <c r="D222" s="83"/>
      <c r="E222" s="87"/>
      <c r="F222" s="90"/>
      <c r="G222" s="1508"/>
      <c r="H222" s="87"/>
      <c r="I222" s="86"/>
      <c r="J222" s="129"/>
      <c r="K222" s="89"/>
      <c r="L222" s="86"/>
      <c r="M222" s="129"/>
      <c r="N222" s="91"/>
      <c r="O222" s="114"/>
      <c r="P222" s="164"/>
      <c r="Q222" s="1450"/>
      <c r="R222" s="91"/>
      <c r="S222" s="87"/>
      <c r="T222" s="164"/>
      <c r="U222" s="663"/>
      <c r="V222" s="91"/>
      <c r="W222" s="91"/>
      <c r="X222" s="91"/>
      <c r="Y222" s="91"/>
      <c r="Z222" s="91"/>
      <c r="AA222" s="91"/>
      <c r="AB222" s="1445"/>
      <c r="AC222" s="91"/>
      <c r="AD222" s="114"/>
      <c r="AE222" s="91"/>
      <c r="AF222" s="114"/>
      <c r="AG222" s="91"/>
      <c r="AH222" s="89"/>
      <c r="AI222" s="663"/>
      <c r="AJ222" s="87"/>
      <c r="AK222" s="90"/>
      <c r="AL222" s="118"/>
      <c r="AM222" s="164"/>
      <c r="AN222" s="301"/>
      <c r="AO222" s="91"/>
      <c r="AP222" s="91"/>
      <c r="AQ222" s="91"/>
      <c r="AR222" s="91"/>
      <c r="AS222" s="91"/>
      <c r="AT222" s="91"/>
      <c r="AU222" s="91"/>
      <c r="AV222" s="91"/>
      <c r="AW222" s="91"/>
      <c r="AX222" s="91"/>
      <c r="AY222" s="91"/>
      <c r="AZ222" s="91"/>
      <c r="BA222" s="91"/>
      <c r="BB222" s="91"/>
      <c r="BC222" s="91"/>
      <c r="BD222" s="91"/>
      <c r="BE222" s="91"/>
    </row>
    <row r="223" spans="2:57" ht="13.5" customHeight="1">
      <c r="B223" s="266"/>
      <c r="C223" s="114"/>
      <c r="D223" s="248"/>
      <c r="E223" s="91"/>
      <c r="F223" s="91"/>
      <c r="G223" s="91"/>
      <c r="H223" s="89"/>
      <c r="I223" s="90"/>
      <c r="J223" s="118"/>
      <c r="K223" s="87"/>
      <c r="L223" s="86"/>
      <c r="M223" s="129"/>
      <c r="N223" s="91"/>
      <c r="O223" s="114"/>
      <c r="P223" s="164"/>
      <c r="Q223" s="663"/>
      <c r="R223" s="91"/>
      <c r="S223" s="87"/>
      <c r="T223" s="1448"/>
      <c r="U223" s="666"/>
      <c r="V223" s="91"/>
      <c r="W223" s="106"/>
      <c r="X223" s="1444"/>
      <c r="Y223" s="1439"/>
      <c r="Z223" s="91"/>
      <c r="AA223" s="91"/>
      <c r="AB223" s="1445"/>
      <c r="AC223" s="1446"/>
      <c r="AD223" s="114"/>
      <c r="AE223" s="663"/>
      <c r="AF223" s="114"/>
      <c r="AG223" s="91"/>
      <c r="AH223" s="89"/>
      <c r="AI223" s="663"/>
      <c r="AJ223" s="89"/>
      <c r="AK223" s="90"/>
      <c r="AL223" s="118"/>
      <c r="AM223" s="164"/>
      <c r="AN223" s="301"/>
      <c r="AO223" s="91"/>
      <c r="AP223" s="91"/>
      <c r="AQ223" s="91"/>
      <c r="AR223" s="91"/>
      <c r="AS223" s="91"/>
      <c r="AT223" s="91"/>
      <c r="AU223" s="91"/>
      <c r="AV223" s="91"/>
      <c r="AW223" s="91"/>
      <c r="AX223" s="91"/>
      <c r="AY223" s="91"/>
      <c r="AZ223" s="91"/>
      <c r="BA223" s="91"/>
      <c r="BB223" s="91"/>
      <c r="BC223" s="91"/>
      <c r="BD223" s="91"/>
      <c r="BE223" s="91"/>
    </row>
    <row r="224" spans="2:57" ht="13.5" customHeight="1">
      <c r="B224" s="266"/>
      <c r="C224" s="87"/>
      <c r="D224" s="248"/>
      <c r="E224" s="91"/>
      <c r="F224" s="91"/>
      <c r="G224" s="91"/>
      <c r="H224" s="91"/>
      <c r="I224" s="91"/>
      <c r="J224" s="91"/>
      <c r="K224" s="91"/>
      <c r="L224" s="91"/>
      <c r="M224" s="91"/>
      <c r="N224" s="91"/>
      <c r="O224" s="114"/>
      <c r="P224" s="1448"/>
      <c r="Q224" s="666"/>
      <c r="R224" s="91"/>
      <c r="S224" s="1475"/>
      <c r="T224" s="673"/>
      <c r="U224" s="324"/>
      <c r="V224" s="91"/>
      <c r="W224" s="114"/>
      <c r="X224" s="1447"/>
      <c r="Y224" s="1462"/>
      <c r="Z224" s="91"/>
      <c r="AA224" s="91"/>
      <c r="AB224" s="97"/>
      <c r="AC224" s="665"/>
      <c r="AD224" s="87"/>
      <c r="AE224" s="91"/>
      <c r="AF224" s="114"/>
      <c r="AG224" s="91"/>
      <c r="AH224" s="87"/>
      <c r="AI224" s="663"/>
      <c r="AJ224" s="87"/>
      <c r="AK224" s="86"/>
      <c r="AL224" s="129"/>
      <c r="AM224" s="164"/>
      <c r="AN224" s="301"/>
      <c r="AO224" s="91"/>
      <c r="AP224" s="91"/>
      <c r="AQ224" s="91"/>
      <c r="AR224" s="91"/>
      <c r="AS224" s="91"/>
      <c r="AT224" s="91"/>
      <c r="AU224" s="91"/>
      <c r="AV224" s="91"/>
      <c r="AW224" s="91"/>
      <c r="AX224" s="91"/>
      <c r="AY224" s="91"/>
      <c r="AZ224" s="91"/>
      <c r="BA224" s="91"/>
      <c r="BB224" s="91"/>
      <c r="BC224" s="91"/>
      <c r="BD224" s="91"/>
      <c r="BE224" s="91"/>
    </row>
    <row r="225" spans="2:57" ht="14.25" customHeight="1">
      <c r="B225" s="1455"/>
      <c r="C225" s="707"/>
      <c r="D225" s="1153"/>
      <c r="E225" s="322"/>
      <c r="F225" s="91"/>
      <c r="G225" s="323"/>
      <c r="H225" s="126"/>
      <c r="I225" s="91"/>
      <c r="J225" s="91"/>
      <c r="K225" s="298"/>
      <c r="L225" s="91"/>
      <c r="M225" s="91"/>
      <c r="N225" s="91"/>
      <c r="O225" s="87"/>
      <c r="P225" s="164"/>
      <c r="Q225" s="1453"/>
      <c r="R225" s="91"/>
      <c r="S225" s="91"/>
      <c r="T225" s="91"/>
      <c r="U225" s="91"/>
      <c r="V225" s="91"/>
      <c r="W225" s="87"/>
      <c r="X225" s="106"/>
      <c r="Y225" s="89"/>
      <c r="Z225" s="91"/>
      <c r="AA225" s="91"/>
      <c r="AB225" s="1445"/>
      <c r="AC225" s="665"/>
      <c r="AD225" s="114"/>
      <c r="AE225" s="91"/>
      <c r="AF225" s="114"/>
      <c r="AG225" s="91"/>
      <c r="AH225" s="87"/>
      <c r="AI225" s="663"/>
      <c r="AJ225" s="89"/>
      <c r="AK225" s="90"/>
      <c r="AL225" s="118"/>
      <c r="AM225" s="164"/>
      <c r="AN225" s="301"/>
      <c r="AO225" s="91"/>
      <c r="AP225" s="91"/>
      <c r="AQ225" s="91"/>
      <c r="AR225" s="91"/>
      <c r="AS225" s="91"/>
      <c r="AT225" s="91"/>
      <c r="AU225" s="91"/>
      <c r="AV225" s="91"/>
      <c r="AW225" s="91"/>
      <c r="AX225" s="91"/>
      <c r="AY225" s="91"/>
      <c r="AZ225" s="91"/>
      <c r="BA225" s="91"/>
      <c r="BB225" s="91"/>
      <c r="BC225" s="91"/>
      <c r="BD225" s="91"/>
      <c r="BE225" s="91"/>
    </row>
    <row r="226" spans="2:57" ht="12.75" customHeight="1">
      <c r="B226" s="696"/>
      <c r="C226" s="695"/>
      <c r="D226" s="696"/>
      <c r="E226" s="148"/>
      <c r="F226" s="207"/>
      <c r="G226" s="209"/>
      <c r="H226" s="148"/>
      <c r="I226" s="207"/>
      <c r="J226" s="209"/>
      <c r="K226" s="148"/>
      <c r="L226" s="207"/>
      <c r="M226" s="209"/>
      <c r="N226" s="91"/>
      <c r="O226" s="114"/>
      <c r="P226" s="1448"/>
      <c r="Q226" s="663"/>
      <c r="R226" s="91"/>
      <c r="S226" s="91"/>
      <c r="T226" s="164"/>
      <c r="U226" s="91"/>
      <c r="V226" s="91"/>
      <c r="W226" s="92"/>
      <c r="X226" s="147"/>
      <c r="Y226" s="663"/>
      <c r="Z226" s="91"/>
      <c r="AA226" s="91"/>
      <c r="AB226" s="1445"/>
      <c r="AC226" s="91"/>
      <c r="AD226" s="114"/>
      <c r="AE226" s="91"/>
      <c r="AF226" s="114"/>
      <c r="AG226" s="91"/>
      <c r="AH226" s="87"/>
      <c r="AI226" s="1470"/>
      <c r="AJ226" s="87"/>
      <c r="AK226" s="100"/>
      <c r="AL226" s="129"/>
      <c r="AM226" s="164"/>
      <c r="AN226" s="301"/>
      <c r="AO226" s="91"/>
      <c r="AP226" s="91"/>
      <c r="AQ226" s="91"/>
      <c r="AR226" s="91"/>
      <c r="AS226" s="91"/>
      <c r="AT226" s="91"/>
      <c r="AU226" s="91"/>
      <c r="AV226" s="91"/>
      <c r="AW226" s="91"/>
      <c r="AX226" s="91"/>
      <c r="AY226" s="91"/>
      <c r="AZ226" s="91"/>
      <c r="BA226" s="91"/>
      <c r="BB226" s="91"/>
      <c r="BC226" s="91"/>
      <c r="BD226" s="91"/>
      <c r="BE226" s="91"/>
    </row>
    <row r="227" spans="2:57" ht="13.5" customHeight="1">
      <c r="B227" s="100"/>
      <c r="C227" s="87"/>
      <c r="D227" s="83"/>
      <c r="E227" s="87"/>
      <c r="F227" s="86"/>
      <c r="G227" s="123"/>
      <c r="H227" s="87"/>
      <c r="I227" s="86"/>
      <c r="J227" s="123"/>
      <c r="K227" s="87"/>
      <c r="L227" s="86"/>
      <c r="M227" s="129"/>
      <c r="N227" s="91"/>
      <c r="O227" s="114"/>
      <c r="P227" s="164"/>
      <c r="Q227" s="663"/>
      <c r="R227" s="91"/>
      <c r="S227" s="97"/>
      <c r="T227" s="1448"/>
      <c r="U227" s="1466"/>
      <c r="V227" s="91"/>
      <c r="W227" s="89"/>
      <c r="X227" s="106"/>
      <c r="Y227" s="663"/>
      <c r="Z227" s="91"/>
      <c r="AA227" s="91"/>
      <c r="AB227" s="1445"/>
      <c r="AC227" s="1466"/>
      <c r="AD227" s="206"/>
      <c r="AE227" s="91"/>
      <c r="AF227" s="114"/>
      <c r="AG227" s="663"/>
      <c r="AH227" s="87"/>
      <c r="AI227" s="1470"/>
      <c r="AJ227" s="87"/>
      <c r="AK227" s="176"/>
      <c r="AL227" s="220"/>
      <c r="AM227" s="1448"/>
      <c r="AN227" s="301"/>
      <c r="AO227" s="91"/>
      <c r="AP227" s="91"/>
      <c r="AQ227" s="91"/>
      <c r="AR227" s="91"/>
      <c r="AS227" s="91"/>
      <c r="AT227" s="91"/>
      <c r="AU227" s="91"/>
      <c r="AV227" s="91"/>
      <c r="AW227" s="91"/>
      <c r="AX227" s="91"/>
      <c r="AY227" s="91"/>
      <c r="AZ227" s="91"/>
      <c r="BA227" s="91"/>
      <c r="BB227" s="91"/>
      <c r="BC227" s="91"/>
      <c r="BD227" s="91"/>
      <c r="BE227" s="91"/>
    </row>
    <row r="228" spans="2:57" ht="13.5" customHeight="1">
      <c r="B228" s="709"/>
      <c r="C228" s="208"/>
      <c r="D228" s="556"/>
      <c r="E228" s="87"/>
      <c r="F228" s="86"/>
      <c r="G228" s="123"/>
      <c r="H228" s="87"/>
      <c r="I228" s="86"/>
      <c r="J228" s="123"/>
      <c r="K228" s="212"/>
      <c r="L228" s="1440"/>
      <c r="M228" s="1440"/>
      <c r="N228" s="91"/>
      <c r="O228" s="206"/>
      <c r="P228" s="164"/>
      <c r="Q228" s="663"/>
      <c r="R228" s="91"/>
      <c r="S228" s="1445"/>
      <c r="T228" s="1448"/>
      <c r="U228" s="1466"/>
      <c r="V228" s="91"/>
      <c r="W228" s="87"/>
      <c r="X228" s="106"/>
      <c r="Y228" s="91"/>
      <c r="Z228" s="91"/>
      <c r="AA228" s="91"/>
      <c r="AB228" s="1445"/>
      <c r="AC228" s="91"/>
      <c r="AD228" s="114"/>
      <c r="AE228" s="663"/>
      <c r="AF228" s="114"/>
      <c r="AG228" s="663"/>
      <c r="AH228" s="87"/>
      <c r="AI228" s="91"/>
      <c r="AJ228" s="87"/>
      <c r="AK228" s="176"/>
      <c r="AL228" s="220"/>
      <c r="AM228" s="164"/>
      <c r="AN228" s="301"/>
      <c r="AO228" s="91"/>
      <c r="AP228" s="91"/>
      <c r="AQ228" s="91"/>
      <c r="AR228" s="91"/>
      <c r="AS228" s="91"/>
      <c r="AT228" s="91"/>
      <c r="AU228" s="91"/>
      <c r="AV228" s="91"/>
      <c r="AW228" s="91"/>
      <c r="AX228" s="91"/>
      <c r="AY228" s="91"/>
      <c r="AZ228" s="91"/>
      <c r="BA228" s="91"/>
      <c r="BB228" s="91"/>
      <c r="BC228" s="91"/>
      <c r="BD228" s="91"/>
      <c r="BE228" s="91"/>
    </row>
    <row r="229" spans="2:57" ht="13.5" customHeight="1">
      <c r="B229" s="100"/>
      <c r="C229" s="87"/>
      <c r="D229" s="83"/>
      <c r="E229" s="87"/>
      <c r="F229" s="86"/>
      <c r="G229" s="123"/>
      <c r="H229" s="87"/>
      <c r="I229" s="86"/>
      <c r="J229" s="123"/>
      <c r="K229" s="1440"/>
      <c r="L229" s="1440"/>
      <c r="M229" s="1440"/>
      <c r="N229" s="91"/>
      <c r="O229" s="106"/>
      <c r="P229" s="164"/>
      <c r="Q229" s="666"/>
      <c r="R229" s="91"/>
      <c r="S229" s="1445"/>
      <c r="T229" s="164"/>
      <c r="U229" s="1466"/>
      <c r="V229" s="91"/>
      <c r="W229" s="87"/>
      <c r="X229" s="106"/>
      <c r="Y229" s="91"/>
      <c r="Z229" s="91"/>
      <c r="AA229" s="91"/>
      <c r="AB229" s="1445"/>
      <c r="AC229" s="91"/>
      <c r="AD229" s="639"/>
      <c r="AE229" s="91"/>
      <c r="AF229" s="114"/>
      <c r="AG229" s="663"/>
      <c r="AH229" s="87"/>
      <c r="AI229" s="91"/>
      <c r="AJ229" s="87"/>
      <c r="AK229" s="176"/>
      <c r="AL229" s="220"/>
      <c r="AM229" s="164"/>
      <c r="AN229" s="301"/>
      <c r="AO229" s="91"/>
      <c r="AP229" s="91"/>
      <c r="AQ229" s="91"/>
      <c r="AR229" s="91"/>
      <c r="AS229" s="91"/>
      <c r="AT229" s="91"/>
      <c r="AU229" s="91"/>
      <c r="AV229" s="91"/>
      <c r="AW229" s="91"/>
      <c r="AX229" s="91"/>
      <c r="AY229" s="91"/>
      <c r="AZ229" s="91"/>
      <c r="BA229" s="91"/>
      <c r="BB229" s="91"/>
      <c r="BC229" s="91"/>
      <c r="BD229" s="91"/>
      <c r="BE229" s="91"/>
    </row>
    <row r="230" spans="2:57" ht="13.5" customHeight="1">
      <c r="B230" s="100"/>
      <c r="C230" s="87"/>
      <c r="D230" s="83"/>
      <c r="E230" s="87"/>
      <c r="F230" s="86"/>
      <c r="G230" s="123"/>
      <c r="H230" s="87"/>
      <c r="I230" s="1509"/>
      <c r="J230" s="1510"/>
      <c r="K230" s="148"/>
      <c r="L230" s="207"/>
      <c r="M230" s="209"/>
      <c r="N230" s="91"/>
      <c r="O230" s="114"/>
      <c r="P230" s="164"/>
      <c r="Q230" s="1470"/>
      <c r="R230" s="91"/>
      <c r="S230" s="1445"/>
      <c r="T230" s="164"/>
      <c r="U230" s="665"/>
      <c r="V230" s="91"/>
      <c r="W230" s="89"/>
      <c r="X230" s="91"/>
      <c r="Y230" s="91"/>
      <c r="Z230" s="91"/>
      <c r="AA230" s="91"/>
      <c r="AB230" s="1445"/>
      <c r="AC230" s="662"/>
      <c r="AD230" s="114"/>
      <c r="AE230" s="1453"/>
      <c r="AF230" s="114"/>
      <c r="AG230" s="91"/>
      <c r="AH230" s="87"/>
      <c r="AI230" s="663"/>
      <c r="AJ230" s="87"/>
      <c r="AK230" s="176"/>
      <c r="AL230" s="220"/>
      <c r="AM230" s="164"/>
      <c r="AN230" s="301"/>
      <c r="AO230" s="91"/>
      <c r="AP230" s="91"/>
      <c r="AQ230" s="91"/>
      <c r="AR230" s="91"/>
      <c r="AS230" s="91"/>
      <c r="AT230" s="91"/>
      <c r="AU230" s="91"/>
      <c r="AV230" s="91"/>
      <c r="AW230" s="91"/>
      <c r="AX230" s="91"/>
      <c r="AY230" s="91"/>
      <c r="AZ230" s="91"/>
      <c r="BA230" s="91"/>
      <c r="BB230" s="91"/>
      <c r="BC230" s="91"/>
      <c r="BD230" s="91"/>
      <c r="BE230" s="91"/>
    </row>
    <row r="231" spans="2:57" ht="13.5" customHeight="1">
      <c r="B231" s="100"/>
      <c r="C231" s="87"/>
      <c r="D231" s="699"/>
      <c r="E231" s="87"/>
      <c r="F231" s="86"/>
      <c r="G231" s="129"/>
      <c r="H231" s="87"/>
      <c r="I231" s="1509"/>
      <c r="J231" s="1510"/>
      <c r="K231" s="87"/>
      <c r="L231" s="90"/>
      <c r="M231" s="118"/>
      <c r="N231" s="91"/>
      <c r="O231" s="114"/>
      <c r="P231" s="164"/>
      <c r="Q231" s="663"/>
      <c r="R231" s="91"/>
      <c r="S231" s="1445"/>
      <c r="T231" s="164"/>
      <c r="U231" s="662"/>
      <c r="V231" s="91"/>
      <c r="W231" s="87"/>
      <c r="X231" s="91"/>
      <c r="Y231" s="662"/>
      <c r="Z231" s="91"/>
      <c r="AA231" s="91"/>
      <c r="AB231" s="1445"/>
      <c r="AC231" s="1452"/>
      <c r="AD231" s="114"/>
      <c r="AE231" s="663"/>
      <c r="AF231" s="114"/>
      <c r="AG231" s="663"/>
      <c r="AH231" s="87"/>
      <c r="AI231" s="91"/>
      <c r="AJ231" s="92"/>
      <c r="AK231" s="176"/>
      <c r="AL231" s="220"/>
      <c r="AM231" s="164"/>
      <c r="AN231" s="301"/>
      <c r="AO231" s="91"/>
      <c r="AP231" s="91"/>
      <c r="AQ231" s="91"/>
      <c r="AR231" s="91"/>
      <c r="AS231" s="91"/>
      <c r="AT231" s="91"/>
      <c r="AU231" s="91"/>
      <c r="AV231" s="91"/>
      <c r="AW231" s="91"/>
      <c r="AX231" s="91"/>
      <c r="AY231" s="91"/>
      <c r="AZ231" s="91"/>
      <c r="BA231" s="91"/>
      <c r="BB231" s="91"/>
      <c r="BC231" s="91"/>
      <c r="BD231" s="91"/>
      <c r="BE231" s="91"/>
    </row>
    <row r="232" spans="2:57" ht="12" customHeight="1">
      <c r="B232" s="100"/>
      <c r="C232" s="87"/>
      <c r="D232" s="83"/>
      <c r="E232" s="87"/>
      <c r="F232" s="86"/>
      <c r="G232" s="129"/>
      <c r="H232" s="87"/>
      <c r="I232" s="1449"/>
      <c r="J232" s="123"/>
      <c r="K232" s="87"/>
      <c r="L232" s="86"/>
      <c r="M232" s="129"/>
      <c r="N232" s="91"/>
      <c r="O232" s="114"/>
      <c r="P232" s="164"/>
      <c r="Q232" s="663"/>
      <c r="R232" s="91"/>
      <c r="S232" s="1445"/>
      <c r="T232" s="164"/>
      <c r="U232" s="662"/>
      <c r="V232" s="91"/>
      <c r="W232" s="114"/>
      <c r="X232" s="1511"/>
      <c r="Y232" s="1512"/>
      <c r="Z232" s="91"/>
      <c r="AA232" s="91"/>
      <c r="AB232" s="1445"/>
      <c r="AC232" s="91"/>
      <c r="AD232" s="114"/>
      <c r="AE232" s="663"/>
      <c r="AF232" s="114"/>
      <c r="AG232" s="91"/>
      <c r="AH232" s="116"/>
      <c r="AI232" s="663"/>
      <c r="AJ232" s="87"/>
      <c r="AK232" s="176"/>
      <c r="AL232" s="220"/>
      <c r="AM232" s="164"/>
      <c r="AN232" s="301"/>
      <c r="AO232" s="91"/>
      <c r="AP232" s="91"/>
      <c r="AQ232" s="91"/>
      <c r="AR232" s="91"/>
      <c r="AS232" s="91"/>
      <c r="AT232" s="91"/>
      <c r="AU232" s="91"/>
      <c r="AV232" s="91"/>
      <c r="AW232" s="91"/>
      <c r="AX232" s="91"/>
      <c r="AY232" s="91"/>
      <c r="AZ232" s="91"/>
      <c r="BA232" s="91"/>
      <c r="BB232" s="91"/>
      <c r="BC232" s="91"/>
      <c r="BD232" s="91"/>
      <c r="BE232" s="91"/>
    </row>
    <row r="233" spans="2:57" ht="15" customHeight="1">
      <c r="B233" s="100"/>
      <c r="C233" s="87"/>
      <c r="D233" s="83"/>
      <c r="E233" s="87"/>
      <c r="F233" s="100"/>
      <c r="G233" s="129"/>
      <c r="H233" s="89"/>
      <c r="I233" s="86"/>
      <c r="J233" s="123"/>
      <c r="K233" s="87"/>
      <c r="L233" s="86"/>
      <c r="M233" s="129"/>
      <c r="N233" s="91"/>
      <c r="O233" s="114"/>
      <c r="P233" s="164"/>
      <c r="Q233" s="663"/>
      <c r="R233" s="91"/>
      <c r="S233" s="114"/>
      <c r="T233" s="673"/>
      <c r="U233" s="1513"/>
      <c r="V233" s="91"/>
      <c r="W233" s="87"/>
      <c r="X233" s="86"/>
      <c r="Y233" s="106"/>
      <c r="Z233" s="91"/>
      <c r="AA233" s="91"/>
      <c r="AB233" s="1445"/>
      <c r="AC233" s="91"/>
      <c r="AD233" s="114"/>
      <c r="AE233" s="91"/>
      <c r="AF233" s="114"/>
      <c r="AG233" s="663"/>
      <c r="AH233" s="91"/>
      <c r="AI233" s="663"/>
      <c r="AJ233" s="89"/>
      <c r="AK233" s="176"/>
      <c r="AL233" s="220"/>
      <c r="AM233" s="164"/>
      <c r="AN233" s="301"/>
      <c r="AO233" s="91"/>
      <c r="AP233" s="91"/>
      <c r="AQ233" s="91"/>
      <c r="AR233" s="91"/>
      <c r="AS233" s="91"/>
      <c r="AT233" s="91"/>
      <c r="AU233" s="91"/>
      <c r="AV233" s="91"/>
      <c r="AW233" s="91"/>
      <c r="AX233" s="91"/>
      <c r="AY233" s="91"/>
      <c r="AZ233" s="91"/>
      <c r="BA233" s="91"/>
      <c r="BB233" s="91"/>
      <c r="BC233" s="91"/>
      <c r="BD233" s="91"/>
      <c r="BE233" s="91"/>
    </row>
    <row r="234" spans="2:57" ht="15.75">
      <c r="B234" s="104"/>
      <c r="C234" s="87"/>
      <c r="D234" s="248"/>
      <c r="E234" s="298"/>
      <c r="F234" s="91"/>
      <c r="G234" s="91"/>
      <c r="H234" s="1445"/>
      <c r="I234" s="86"/>
      <c r="J234" s="123"/>
      <c r="K234" s="87"/>
      <c r="L234" s="86"/>
      <c r="M234" s="129"/>
      <c r="N234" s="91"/>
      <c r="O234" s="114"/>
      <c r="P234" s="1448"/>
      <c r="Q234" s="666"/>
      <c r="R234" s="91"/>
      <c r="S234" s="91"/>
      <c r="T234" s="91"/>
      <c r="U234" s="91"/>
      <c r="V234" s="91"/>
      <c r="W234" s="126"/>
      <c r="X234" s="91"/>
      <c r="Y234" s="91"/>
      <c r="Z234" s="91"/>
      <c r="AA234" s="91"/>
      <c r="AB234" s="1459"/>
      <c r="AC234" s="663"/>
      <c r="AD234" s="91"/>
      <c r="AE234" s="663"/>
      <c r="AF234" s="114"/>
      <c r="AG234" s="91"/>
      <c r="AH234" s="91"/>
      <c r="AI234" s="663"/>
      <c r="AJ234" s="89"/>
      <c r="AK234" s="176"/>
      <c r="AL234" s="220"/>
      <c r="AM234" s="164"/>
      <c r="AN234" s="301"/>
      <c r="AO234" s="91"/>
      <c r="AP234" s="91"/>
      <c r="AQ234" s="91"/>
      <c r="AR234" s="86"/>
      <c r="AS234" s="91"/>
      <c r="AT234" s="91"/>
      <c r="AU234" s="91"/>
      <c r="AV234" s="91"/>
      <c r="AW234" s="91"/>
      <c r="AX234" s="91"/>
      <c r="AY234" s="91"/>
      <c r="AZ234" s="91"/>
      <c r="BA234" s="91"/>
      <c r="BB234" s="91"/>
      <c r="BC234" s="91"/>
      <c r="BD234" s="91"/>
      <c r="BE234" s="91"/>
    </row>
    <row r="235" spans="2:57" ht="15.75">
      <c r="B235" s="696"/>
      <c r="C235" s="707"/>
      <c r="D235" s="696"/>
      <c r="E235" s="148"/>
      <c r="F235" s="207"/>
      <c r="G235" s="209"/>
      <c r="H235" s="89"/>
      <c r="I235" s="90"/>
      <c r="J235" s="118"/>
      <c r="K235" s="87"/>
      <c r="L235" s="86"/>
      <c r="M235" s="129"/>
      <c r="N235" s="91"/>
      <c r="O235" s="114"/>
      <c r="P235" s="164"/>
      <c r="Q235" s="1453"/>
      <c r="R235" s="91"/>
      <c r="S235" s="91"/>
      <c r="T235" s="91"/>
      <c r="U235" s="91"/>
      <c r="V235" s="91"/>
      <c r="W235" s="91"/>
      <c r="X235" s="91"/>
      <c r="Y235" s="91"/>
      <c r="Z235" s="91"/>
      <c r="AA235" s="1444"/>
      <c r="AB235" s="114"/>
      <c r="AC235" s="662"/>
      <c r="AD235" s="91"/>
      <c r="AE235" s="663"/>
      <c r="AF235" s="89"/>
      <c r="AG235" s="91"/>
      <c r="AH235" s="91"/>
      <c r="AI235" s="663"/>
      <c r="AJ235" s="89"/>
      <c r="AK235" s="176"/>
      <c r="AL235" s="220"/>
      <c r="AM235" s="164"/>
      <c r="AN235" s="301"/>
      <c r="AO235" s="91"/>
      <c r="AP235" s="91"/>
      <c r="AQ235" s="91"/>
      <c r="AR235" s="91"/>
      <c r="AS235" s="91"/>
      <c r="AT235" s="91"/>
      <c r="AU235" s="91"/>
      <c r="AV235" s="91"/>
      <c r="AW235" s="91"/>
      <c r="AX235" s="91"/>
      <c r="AY235" s="91"/>
      <c r="AZ235" s="91"/>
      <c r="BA235" s="91"/>
      <c r="BB235" s="91"/>
      <c r="BC235" s="91"/>
      <c r="BD235" s="91"/>
      <c r="BE235" s="91"/>
    </row>
    <row r="236" spans="2:57" ht="15.75">
      <c r="B236" s="696"/>
      <c r="C236" s="707"/>
      <c r="D236" s="696"/>
      <c r="E236" s="87"/>
      <c r="F236" s="86"/>
      <c r="G236" s="129"/>
      <c r="H236" s="87"/>
      <c r="I236" s="90"/>
      <c r="J236" s="118"/>
      <c r="K236" s="87"/>
      <c r="L236" s="98"/>
      <c r="M236" s="127"/>
      <c r="N236" s="91"/>
      <c r="O236" s="114"/>
      <c r="P236" s="164"/>
      <c r="Q236" s="663"/>
      <c r="R236" s="91"/>
      <c r="S236" s="91"/>
      <c r="T236" s="91"/>
      <c r="U236" s="91"/>
      <c r="V236" s="91"/>
      <c r="W236" s="91"/>
      <c r="X236" s="91"/>
      <c r="Y236" s="91"/>
      <c r="Z236" s="91"/>
      <c r="AA236" s="1476"/>
      <c r="AB236" s="114"/>
      <c r="AC236" s="666"/>
      <c r="AD236" s="91"/>
      <c r="AE236" s="663"/>
      <c r="AF236" s="87"/>
      <c r="AG236" s="91"/>
      <c r="AH236" s="91"/>
      <c r="AI236" s="663"/>
      <c r="AJ236" s="89"/>
      <c r="AK236" s="176"/>
      <c r="AL236" s="220"/>
      <c r="AM236" s="164"/>
      <c r="AN236" s="301"/>
      <c r="AO236" s="91"/>
      <c r="AP236" s="91"/>
      <c r="AQ236" s="91"/>
      <c r="AR236" s="89"/>
      <c r="AS236" s="91"/>
      <c r="AT236" s="91"/>
      <c r="AU236" s="91"/>
      <c r="AV236" s="91"/>
      <c r="AW236" s="91"/>
      <c r="AX236" s="91"/>
      <c r="AY236" s="91"/>
      <c r="AZ236" s="91"/>
      <c r="BA236" s="91"/>
      <c r="BB236" s="91"/>
      <c r="BC236" s="91"/>
      <c r="BD236" s="91"/>
      <c r="BE236" s="91"/>
    </row>
    <row r="237" spans="2:57" ht="15.75">
      <c r="B237" s="696"/>
      <c r="C237" s="707"/>
      <c r="D237" s="696"/>
      <c r="E237" s="87"/>
      <c r="F237" s="86"/>
      <c r="G237" s="129"/>
      <c r="H237" s="87"/>
      <c r="I237" s="86"/>
      <c r="J237" s="129"/>
      <c r="K237" s="92"/>
      <c r="L237" s="95"/>
      <c r="M237" s="237"/>
      <c r="N237" s="91"/>
      <c r="O237" s="114"/>
      <c r="P237" s="164"/>
      <c r="Q237" s="663"/>
      <c r="R237" s="91"/>
      <c r="S237" s="91"/>
      <c r="T237" s="91"/>
      <c r="U237" s="91"/>
      <c r="V237" s="91"/>
      <c r="W237" s="91"/>
      <c r="X237" s="91"/>
      <c r="Y237" s="91"/>
      <c r="Z237" s="91"/>
      <c r="AA237" s="91"/>
      <c r="AB237" s="91"/>
      <c r="AC237" s="663"/>
      <c r="AD237" s="284"/>
      <c r="AE237" s="663"/>
      <c r="AF237" s="102"/>
      <c r="AG237" s="91"/>
      <c r="AH237" s="91"/>
      <c r="AI237" s="663"/>
      <c r="AJ237" s="89"/>
      <c r="AK237" s="176"/>
      <c r="AL237" s="220"/>
      <c r="AM237" s="164"/>
      <c r="AN237" s="301"/>
      <c r="AO237" s="91"/>
      <c r="AP237" s="91"/>
      <c r="AQ237" s="91"/>
      <c r="AR237" s="209"/>
      <c r="AS237" s="91"/>
      <c r="AT237" s="91"/>
      <c r="AU237" s="91"/>
      <c r="AV237" s="91"/>
      <c r="AW237" s="91"/>
      <c r="AX237" s="91"/>
      <c r="AY237" s="91"/>
      <c r="AZ237" s="91"/>
      <c r="BA237" s="91"/>
      <c r="BB237" s="91"/>
      <c r="BC237" s="91"/>
      <c r="BD237" s="91"/>
      <c r="BE237" s="91"/>
    </row>
    <row r="238" spans="2:57">
      <c r="B238" s="696"/>
      <c r="C238" s="707"/>
      <c r="D238" s="696"/>
      <c r="E238" s="87"/>
      <c r="F238" s="86"/>
      <c r="G238" s="129"/>
      <c r="H238" s="87"/>
      <c r="I238" s="86"/>
      <c r="J238" s="129"/>
      <c r="K238" s="92"/>
      <c r="L238" s="93"/>
      <c r="M238" s="128"/>
      <c r="N238" s="91"/>
      <c r="O238" s="114"/>
      <c r="P238" s="1514"/>
      <c r="Q238" s="1462"/>
      <c r="R238" s="91"/>
      <c r="S238" s="114"/>
      <c r="T238" s="786"/>
      <c r="U238" s="673"/>
      <c r="V238" s="91"/>
      <c r="W238" s="91"/>
      <c r="X238" s="91"/>
      <c r="Y238" s="91"/>
      <c r="Z238" s="91"/>
      <c r="AA238" s="91"/>
      <c r="AB238" s="756"/>
      <c r="AC238" s="663"/>
      <c r="AD238" s="148"/>
      <c r="AE238" s="240"/>
      <c r="AF238" s="87"/>
      <c r="AG238" s="91"/>
      <c r="AH238" s="91"/>
      <c r="AI238" s="663"/>
      <c r="AJ238" s="87"/>
      <c r="AK238" s="86"/>
      <c r="AL238" s="106"/>
      <c r="AM238" s="91"/>
      <c r="AN238" s="91"/>
      <c r="AO238" s="91"/>
      <c r="AP238" s="87"/>
      <c r="AQ238" s="206"/>
      <c r="AR238" s="124"/>
      <c r="AS238" s="91"/>
      <c r="AT238" s="91"/>
      <c r="AU238" s="91"/>
      <c r="AV238" s="91"/>
      <c r="AW238" s="91"/>
      <c r="AX238" s="91"/>
      <c r="AY238" s="91"/>
      <c r="AZ238" s="91"/>
      <c r="BA238" s="91"/>
      <c r="BB238" s="91"/>
      <c r="BC238" s="91"/>
      <c r="BD238" s="91"/>
      <c r="BE238" s="91"/>
    </row>
    <row r="239" spans="2:57">
      <c r="B239" s="696"/>
      <c r="C239" s="707"/>
      <c r="D239" s="696"/>
      <c r="E239" s="87"/>
      <c r="F239" s="86"/>
      <c r="G239" s="129"/>
      <c r="H239" s="87"/>
      <c r="I239" s="86"/>
      <c r="J239" s="129"/>
      <c r="K239" s="87"/>
      <c r="L239" s="206"/>
      <c r="M239" s="124"/>
      <c r="N239" s="91"/>
      <c r="O239" s="91"/>
      <c r="P239" s="91"/>
      <c r="Q239" s="91"/>
      <c r="R239" s="91"/>
      <c r="S239" s="114"/>
      <c r="T239" s="672"/>
      <c r="U239" s="673"/>
      <c r="V239" s="91"/>
      <c r="W239" s="91"/>
      <c r="X239" s="91"/>
      <c r="Y239" s="91"/>
      <c r="Z239" s="91"/>
      <c r="AA239" s="91"/>
      <c r="AB239" s="91"/>
      <c r="AC239" s="663"/>
      <c r="AD239" s="91"/>
      <c r="AE239" s="663"/>
      <c r="AF239" s="91"/>
      <c r="AG239" s="663"/>
      <c r="AH239" s="86"/>
      <c r="AI239" s="240"/>
      <c r="AJ239" s="209"/>
      <c r="AK239" s="91"/>
      <c r="AL239" s="91"/>
      <c r="AM239" s="91"/>
      <c r="AN239" s="91"/>
      <c r="AO239" s="91"/>
      <c r="AP239" s="148"/>
      <c r="AQ239" s="207"/>
      <c r="AR239" s="209"/>
      <c r="AS239" s="91"/>
      <c r="AT239" s="91"/>
      <c r="AU239" s="91"/>
      <c r="AV239" s="91"/>
      <c r="AW239" s="91"/>
      <c r="AX239" s="91"/>
      <c r="AY239" s="91"/>
      <c r="AZ239" s="91"/>
      <c r="BA239" s="91"/>
      <c r="BB239" s="91"/>
      <c r="BC239" s="91"/>
      <c r="BD239" s="91"/>
      <c r="BE239" s="91"/>
    </row>
    <row r="240" spans="2:57">
      <c r="B240" s="696"/>
      <c r="C240" s="707"/>
      <c r="D240" s="696"/>
      <c r="E240" s="298"/>
      <c r="F240" s="91"/>
      <c r="G240" s="91"/>
      <c r="H240" s="89"/>
      <c r="I240" s="1515"/>
      <c r="J240" s="1516"/>
      <c r="K240" s="92"/>
      <c r="L240" s="86"/>
      <c r="M240" s="118"/>
      <c r="N240" s="91"/>
      <c r="O240" s="91"/>
      <c r="P240" s="91"/>
      <c r="Q240" s="91"/>
      <c r="R240" s="91"/>
      <c r="S240" s="114"/>
      <c r="T240" s="674"/>
      <c r="U240" s="673"/>
      <c r="V240" s="91"/>
      <c r="W240" s="86"/>
      <c r="X240" s="91"/>
      <c r="Y240" s="91"/>
      <c r="Z240" s="91"/>
      <c r="AA240" s="91"/>
      <c r="AB240" s="91"/>
      <c r="AC240" s="663"/>
      <c r="AD240" s="91"/>
      <c r="AE240" s="663"/>
      <c r="AF240" s="91"/>
      <c r="AG240" s="663"/>
      <c r="AH240" s="86"/>
      <c r="AI240" s="663"/>
      <c r="AJ240" s="91"/>
      <c r="AK240" s="91"/>
      <c r="AL240" s="91"/>
      <c r="AM240" s="91"/>
      <c r="AN240" s="91"/>
      <c r="AO240" s="91"/>
      <c r="AP240" s="87"/>
      <c r="AQ240" s="206"/>
      <c r="AR240" s="124"/>
      <c r="AS240" s="87"/>
      <c r="AT240" s="206"/>
      <c r="AU240" s="124"/>
      <c r="AV240" s="106"/>
      <c r="AW240" s="91"/>
      <c r="AX240" s="91"/>
      <c r="AY240" s="91"/>
      <c r="AZ240" s="91"/>
      <c r="BA240" s="91"/>
      <c r="BB240" s="91"/>
      <c r="BC240" s="91"/>
      <c r="BD240" s="91"/>
      <c r="BE240" s="91"/>
    </row>
    <row r="241" spans="2:57">
      <c r="B241" s="1455"/>
      <c r="C241" s="99"/>
      <c r="D241" s="1465"/>
      <c r="E241" s="89"/>
      <c r="F241" s="90"/>
      <c r="G241" s="118"/>
      <c r="H241" s="91"/>
      <c r="I241" s="91"/>
      <c r="J241" s="91"/>
      <c r="K241" s="91"/>
      <c r="L241" s="91"/>
      <c r="M241" s="91"/>
      <c r="N241" s="91"/>
      <c r="O241" s="91"/>
      <c r="P241" s="91"/>
      <c r="Q241" s="91"/>
      <c r="R241" s="91"/>
      <c r="S241" s="91"/>
      <c r="T241" s="91"/>
      <c r="U241" s="91"/>
      <c r="V241" s="91"/>
      <c r="W241" s="91"/>
      <c r="X241" s="91"/>
      <c r="Y241" s="91"/>
      <c r="Z241" s="91"/>
      <c r="AA241" s="91"/>
      <c r="AB241" s="91"/>
      <c r="AC241" s="663"/>
      <c r="AD241" s="91"/>
      <c r="AE241" s="663"/>
      <c r="AF241" s="91"/>
      <c r="AG241" s="663"/>
      <c r="AH241" s="86"/>
      <c r="AI241" s="663"/>
      <c r="AJ241" s="91"/>
      <c r="AK241" s="91"/>
      <c r="AL241" s="91"/>
      <c r="AM241" s="91"/>
      <c r="AN241" s="91"/>
      <c r="AO241" s="91"/>
      <c r="AP241" s="87"/>
      <c r="AQ241" s="86"/>
      <c r="AR241" s="123"/>
      <c r="AS241" s="87"/>
      <c r="AT241" s="208"/>
      <c r="AU241" s="127"/>
      <c r="AV241" s="91"/>
      <c r="AW241" s="91"/>
      <c r="AX241" s="91"/>
      <c r="AY241" s="91"/>
      <c r="AZ241" s="91"/>
      <c r="BA241" s="91"/>
      <c r="BB241" s="91"/>
      <c r="BC241" s="91"/>
      <c r="BD241" s="91"/>
      <c r="BE241" s="91"/>
    </row>
    <row r="242" spans="2:57">
      <c r="B242" s="696"/>
      <c r="C242" s="707"/>
      <c r="D242" s="696"/>
      <c r="E242" s="91"/>
      <c r="F242" s="1438"/>
      <c r="G242" s="91"/>
      <c r="H242" s="91"/>
      <c r="I242" s="1442"/>
      <c r="J242" s="91"/>
      <c r="K242" s="91"/>
      <c r="L242" s="91"/>
      <c r="M242" s="91"/>
      <c r="N242" s="91"/>
      <c r="O242" s="91"/>
      <c r="P242" s="91"/>
      <c r="Q242" s="91"/>
      <c r="R242" s="91"/>
      <c r="S242" s="91"/>
      <c r="T242" s="91"/>
      <c r="U242" s="91"/>
      <c r="V242" s="91"/>
      <c r="W242" s="86"/>
      <c r="X242" s="91"/>
      <c r="Y242" s="91"/>
      <c r="Z242" s="91"/>
      <c r="AA242" s="91"/>
      <c r="AB242" s="91"/>
      <c r="AC242" s="543"/>
      <c r="AD242" s="91"/>
      <c r="AE242" s="663"/>
      <c r="AF242" s="91"/>
      <c r="AG242" s="662"/>
      <c r="AH242" s="98"/>
      <c r="AI242" s="663"/>
      <c r="AJ242" s="91"/>
      <c r="AK242" s="91"/>
      <c r="AL242" s="91"/>
      <c r="AM242" s="91"/>
      <c r="AN242" s="91"/>
      <c r="AO242" s="91"/>
      <c r="AP242" s="87"/>
      <c r="AQ242" s="86"/>
      <c r="AR242" s="129"/>
      <c r="AS242" s="87"/>
      <c r="AT242" s="91"/>
      <c r="AU242" s="127"/>
      <c r="AV242" s="106"/>
      <c r="AW242" s="91"/>
      <c r="AX242" s="91"/>
      <c r="AY242" s="91"/>
      <c r="AZ242" s="91"/>
      <c r="BA242" s="91"/>
      <c r="BB242" s="91"/>
      <c r="BC242" s="91"/>
      <c r="BD242" s="91"/>
      <c r="BE242" s="91"/>
    </row>
    <row r="243" spans="2:57" ht="15.75">
      <c r="B243" s="322"/>
      <c r="C243" s="87"/>
      <c r="D243" s="86"/>
      <c r="E243" s="284"/>
      <c r="F243" s="91"/>
      <c r="G243" s="91"/>
      <c r="H243" s="91"/>
      <c r="I243" s="91"/>
      <c r="J243" s="91"/>
      <c r="K243" s="172"/>
      <c r="L243" s="97"/>
      <c r="M243" s="97"/>
      <c r="N243" s="91"/>
      <c r="O243" s="791"/>
      <c r="P243" s="91"/>
      <c r="Q243" s="91"/>
      <c r="R243" s="87"/>
      <c r="S243" s="91"/>
      <c r="T243" s="91"/>
      <c r="U243" s="91"/>
      <c r="V243" s="91"/>
      <c r="W243" s="91"/>
      <c r="X243" s="91"/>
      <c r="Y243" s="91"/>
      <c r="Z243" s="91"/>
      <c r="AA243" s="91"/>
      <c r="AB243" s="91"/>
      <c r="AC243" s="543"/>
      <c r="AD243" s="91"/>
      <c r="AE243" s="663"/>
      <c r="AF243" s="91"/>
      <c r="AG243" s="663"/>
      <c r="AH243" s="91"/>
      <c r="AI243" s="663"/>
      <c r="AJ243" s="91"/>
      <c r="AK243" s="91"/>
      <c r="AL243" s="91"/>
      <c r="AM243" s="91"/>
      <c r="AN243" s="91"/>
      <c r="AO243" s="91"/>
      <c r="AP243" s="89"/>
      <c r="AQ243" s="90"/>
      <c r="AR243" s="129"/>
      <c r="AS243" s="89"/>
      <c r="AT243" s="90"/>
      <c r="AU243" s="129"/>
      <c r="AV243" s="91"/>
      <c r="AW243" s="91"/>
      <c r="AX243" s="91"/>
      <c r="AY243" s="91"/>
      <c r="AZ243" s="91"/>
      <c r="BA243" s="91"/>
      <c r="BB243" s="91"/>
      <c r="BC243" s="91"/>
      <c r="BD243" s="91"/>
      <c r="BE243" s="91"/>
    </row>
    <row r="244" spans="2:57">
      <c r="B244" s="696"/>
      <c r="C244" s="695"/>
      <c r="D244" s="696"/>
      <c r="E244" s="249"/>
      <c r="F244" s="207"/>
      <c r="G244" s="209"/>
      <c r="H244" s="249"/>
      <c r="I244" s="207"/>
      <c r="J244" s="209"/>
      <c r="K244" s="249"/>
      <c r="L244" s="207"/>
      <c r="M244" s="209"/>
      <c r="N244" s="164"/>
      <c r="O244" s="1444"/>
      <c r="P244" s="1444"/>
      <c r="Q244" s="1439"/>
      <c r="R244" s="91"/>
      <c r="S244" s="1444"/>
      <c r="T244" s="1444"/>
      <c r="U244" s="1439"/>
      <c r="V244" s="91"/>
      <c r="W244" s="1444"/>
      <c r="X244" s="1444"/>
      <c r="Y244" s="1439"/>
      <c r="Z244" s="91"/>
      <c r="AA244" s="91"/>
      <c r="AB244" s="91"/>
      <c r="AC244" s="663"/>
      <c r="AD244" s="87"/>
      <c r="AE244" s="662"/>
      <c r="AF244" s="129"/>
      <c r="AG244" s="663"/>
      <c r="AH244" s="91"/>
      <c r="AI244" s="240"/>
      <c r="AJ244" s="91"/>
      <c r="AK244" s="91"/>
      <c r="AL244" s="91"/>
      <c r="AM244" s="91"/>
      <c r="AN244" s="91"/>
      <c r="AO244" s="91"/>
      <c r="AP244" s="87"/>
      <c r="AQ244" s="91"/>
      <c r="AR244" s="129"/>
      <c r="AS244" s="87"/>
      <c r="AT244" s="91"/>
      <c r="AU244" s="91"/>
      <c r="AV244" s="91"/>
      <c r="AW244" s="91"/>
      <c r="AX244" s="91"/>
      <c r="AY244" s="91"/>
      <c r="AZ244" s="91"/>
      <c r="BA244" s="91"/>
      <c r="BB244" s="91"/>
      <c r="BC244" s="91"/>
      <c r="BD244" s="91"/>
      <c r="BE244" s="91"/>
    </row>
    <row r="245" spans="2:57">
      <c r="B245" s="266"/>
      <c r="C245" s="114"/>
      <c r="D245" s="248"/>
      <c r="E245" s="87"/>
      <c r="F245" s="90"/>
      <c r="G245" s="118"/>
      <c r="H245" s="87"/>
      <c r="I245" s="100"/>
      <c r="J245" s="1517"/>
      <c r="K245" s="213"/>
      <c r="L245" s="90"/>
      <c r="M245" s="118"/>
      <c r="N245" s="91"/>
      <c r="O245" s="114"/>
      <c r="P245" s="164"/>
      <c r="Q245" s="663"/>
      <c r="R245" s="91"/>
      <c r="S245" s="91"/>
      <c r="T245" s="164"/>
      <c r="U245" s="91"/>
      <c r="V245" s="91"/>
      <c r="W245" s="87"/>
      <c r="X245" s="91"/>
      <c r="Y245" s="663"/>
      <c r="Z245" s="91"/>
      <c r="AA245" s="91"/>
      <c r="AB245" s="91"/>
      <c r="AC245" s="663"/>
      <c r="AD245" s="87"/>
      <c r="AE245" s="662"/>
      <c r="AF245" s="129"/>
      <c r="AG245" s="663"/>
      <c r="AH245" s="91"/>
      <c r="AI245" s="663"/>
      <c r="AJ245" s="86"/>
      <c r="AK245" s="91"/>
      <c r="AL245" s="91"/>
      <c r="AM245" s="91"/>
      <c r="AN245" s="91"/>
      <c r="AO245" s="91"/>
      <c r="AP245" s="87"/>
      <c r="AQ245" s="91"/>
      <c r="AR245" s="129"/>
      <c r="AS245" s="91"/>
      <c r="AT245" s="91"/>
      <c r="AU245" s="91"/>
      <c r="AV245" s="91"/>
      <c r="AW245" s="91"/>
      <c r="AX245" s="91"/>
      <c r="AY245" s="91"/>
      <c r="AZ245" s="91"/>
      <c r="BA245" s="91"/>
      <c r="BB245" s="91"/>
      <c r="BC245" s="91"/>
      <c r="BD245" s="91"/>
      <c r="BE245" s="91"/>
    </row>
    <row r="246" spans="2:57">
      <c r="B246" s="709"/>
      <c r="C246" s="208"/>
      <c r="D246" s="696"/>
      <c r="E246" s="87"/>
      <c r="F246" s="86"/>
      <c r="G246" s="129"/>
      <c r="H246" s="87"/>
      <c r="I246" s="86"/>
      <c r="J246" s="129"/>
      <c r="K246" s="87"/>
      <c r="L246" s="86"/>
      <c r="M246" s="129"/>
      <c r="N246" s="91"/>
      <c r="O246" s="114"/>
      <c r="P246" s="164"/>
      <c r="Q246" s="1518"/>
      <c r="R246" s="91"/>
      <c r="S246" s="97"/>
      <c r="T246" s="1448"/>
      <c r="U246" s="665"/>
      <c r="V246" s="91"/>
      <c r="W246" s="91"/>
      <c r="X246" s="91"/>
      <c r="Y246" s="91"/>
      <c r="Z246" s="91"/>
      <c r="AA246" s="91"/>
      <c r="AB246" s="236"/>
      <c r="AC246" s="663"/>
      <c r="AD246" s="87"/>
      <c r="AE246" s="662"/>
      <c r="AF246" s="129"/>
      <c r="AG246" s="663"/>
      <c r="AH246" s="91"/>
      <c r="AI246" s="663"/>
      <c r="AJ246" s="86"/>
      <c r="AK246" s="91"/>
      <c r="AL246" s="91"/>
      <c r="AM246" s="91"/>
      <c r="AN246" s="91"/>
      <c r="AO246" s="91"/>
      <c r="AP246" s="87"/>
      <c r="AQ246" s="91"/>
      <c r="AR246" s="129"/>
      <c r="AS246" s="91"/>
      <c r="AT246" s="91"/>
      <c r="AU246" s="91"/>
      <c r="AV246" s="91"/>
      <c r="AW246" s="91"/>
      <c r="AX246" s="91"/>
      <c r="AY246" s="91"/>
      <c r="AZ246" s="91"/>
      <c r="BA246" s="91"/>
      <c r="BB246" s="91"/>
      <c r="BC246" s="91"/>
      <c r="BD246" s="91"/>
      <c r="BE246" s="91"/>
    </row>
    <row r="247" spans="2:57" ht="15.75">
      <c r="B247" s="102"/>
      <c r="C247" s="114"/>
      <c r="D247" s="83"/>
      <c r="E247" s="87"/>
      <c r="F247" s="86"/>
      <c r="G247" s="129"/>
      <c r="H247" s="89"/>
      <c r="I247" s="86"/>
      <c r="J247" s="129"/>
      <c r="K247" s="87"/>
      <c r="L247" s="90"/>
      <c r="M247" s="118"/>
      <c r="N247" s="91"/>
      <c r="O247" s="114"/>
      <c r="P247" s="164"/>
      <c r="Q247" s="663"/>
      <c r="R247" s="91"/>
      <c r="S247" s="1445"/>
      <c r="T247" s="1448"/>
      <c r="U247" s="665"/>
      <c r="V247" s="91"/>
      <c r="W247" s="106"/>
      <c r="X247" s="1444"/>
      <c r="Y247" s="1439"/>
      <c r="Z247" s="91"/>
      <c r="AA247" s="91"/>
      <c r="AB247" s="541"/>
      <c r="AC247" s="663"/>
      <c r="AD247" s="91"/>
      <c r="AE247" s="663"/>
      <c r="AF247" s="91"/>
      <c r="AG247" s="663"/>
      <c r="AH247" s="91"/>
      <c r="AI247" s="663"/>
      <c r="AJ247" s="91"/>
      <c r="AK247" s="91"/>
      <c r="AL247" s="91"/>
      <c r="AM247" s="91"/>
      <c r="AN247" s="91"/>
      <c r="AO247" s="91"/>
      <c r="AP247" s="91"/>
      <c r="AQ247" s="91"/>
      <c r="AR247" s="91"/>
      <c r="AS247" s="91"/>
      <c r="AT247" s="91"/>
      <c r="AU247" s="91"/>
      <c r="AV247" s="91"/>
      <c r="AW247" s="91"/>
      <c r="AX247" s="91"/>
      <c r="AY247" s="91"/>
      <c r="AZ247" s="91"/>
      <c r="BA247" s="91"/>
      <c r="BB247" s="91"/>
      <c r="BC247" s="91"/>
      <c r="BD247" s="91"/>
      <c r="BE247" s="91"/>
    </row>
    <row r="248" spans="2:57">
      <c r="B248" s="266"/>
      <c r="C248" s="114"/>
      <c r="D248" s="708"/>
      <c r="E248" s="298"/>
      <c r="F248" s="91"/>
      <c r="G248" s="91"/>
      <c r="H248" s="87"/>
      <c r="I248" s="98"/>
      <c r="J248" s="127"/>
      <c r="K248" s="89"/>
      <c r="L248" s="90"/>
      <c r="M248" s="118"/>
      <c r="N248" s="91"/>
      <c r="O248" s="114"/>
      <c r="P248" s="164"/>
      <c r="Q248" s="663"/>
      <c r="R248" s="91"/>
      <c r="S248" s="1445"/>
      <c r="T248" s="164"/>
      <c r="U248" s="665"/>
      <c r="V248" s="91"/>
      <c r="W248" s="114"/>
      <c r="X248" s="1447"/>
      <c r="Y248" s="663"/>
      <c r="Z248" s="91"/>
      <c r="AA248" s="91"/>
      <c r="AB248" s="509"/>
      <c r="AC248" s="663"/>
      <c r="AD248" s="91"/>
      <c r="AE248" s="663"/>
      <c r="AF248" s="91"/>
      <c r="AG248" s="663"/>
      <c r="AH248" s="91"/>
      <c r="AI248" s="663"/>
      <c r="AJ248" s="91"/>
      <c r="AK248" s="207"/>
      <c r="AL248" s="302"/>
      <c r="AM248" s="207"/>
      <c r="AN248" s="302"/>
      <c r="AO248" s="91"/>
      <c r="AP248" s="89"/>
      <c r="AQ248" s="204"/>
      <c r="AR248" s="91"/>
      <c r="AS248" s="91"/>
      <c r="AT248" s="91"/>
      <c r="AU248" s="91"/>
      <c r="AV248" s="91"/>
      <c r="AW248" s="91"/>
      <c r="AX248" s="91"/>
      <c r="AY248" s="91"/>
      <c r="AZ248" s="91"/>
      <c r="BA248" s="91"/>
      <c r="BB248" s="91"/>
      <c r="BC248" s="91"/>
      <c r="BD248" s="91"/>
      <c r="BE248" s="91"/>
    </row>
    <row r="249" spans="2:57">
      <c r="B249" s="266"/>
      <c r="C249" s="114"/>
      <c r="D249" s="248"/>
      <c r="E249" s="249"/>
      <c r="F249" s="207"/>
      <c r="G249" s="209"/>
      <c r="H249" s="91"/>
      <c r="I249" s="90"/>
      <c r="J249" s="118"/>
      <c r="K249" s="298"/>
      <c r="L249" s="86"/>
      <c r="M249" s="123"/>
      <c r="N249" s="91"/>
      <c r="O249" s="87"/>
      <c r="P249" s="164"/>
      <c r="Q249" s="1453"/>
      <c r="R249" s="91"/>
      <c r="S249" s="1445"/>
      <c r="T249" s="164"/>
      <c r="U249" s="662"/>
      <c r="V249" s="91"/>
      <c r="W249" s="87"/>
      <c r="X249" s="106"/>
      <c r="Y249" s="89"/>
      <c r="Z249" s="91"/>
      <c r="AA249" s="91"/>
      <c r="AB249" s="97"/>
      <c r="AC249" s="663"/>
      <c r="AD249" s="91"/>
      <c r="AE249" s="663"/>
      <c r="AF249" s="87"/>
      <c r="AG249" s="662"/>
      <c r="AH249" s="91"/>
      <c r="AI249" s="663"/>
      <c r="AJ249" s="87"/>
      <c r="AK249" s="86"/>
      <c r="AL249" s="129"/>
      <c r="AM249" s="670"/>
      <c r="AN249" s="301"/>
      <c r="AO249" s="91"/>
      <c r="AP249" s="91"/>
      <c r="AQ249" s="91"/>
      <c r="AR249" s="91"/>
      <c r="AS249" s="91"/>
      <c r="AT249" s="91"/>
      <c r="AU249" s="91"/>
      <c r="AV249" s="91"/>
      <c r="AW249" s="91"/>
      <c r="AX249" s="91"/>
      <c r="AY249" s="91"/>
      <c r="AZ249" s="91"/>
      <c r="BA249" s="91"/>
      <c r="BB249" s="91"/>
      <c r="BC249" s="91"/>
      <c r="BD249" s="91"/>
      <c r="BE249" s="91"/>
    </row>
    <row r="250" spans="2:57">
      <c r="B250" s="266"/>
      <c r="C250" s="87"/>
      <c r="D250" s="248"/>
      <c r="E250" s="89"/>
      <c r="F250" s="90"/>
      <c r="G250" s="118"/>
      <c r="H250" s="91"/>
      <c r="I250" s="91"/>
      <c r="J250" s="91"/>
      <c r="K250" s="298"/>
      <c r="L250" s="90"/>
      <c r="M250" s="123"/>
      <c r="N250" s="164"/>
      <c r="O250" s="114"/>
      <c r="P250" s="164"/>
      <c r="Q250" s="666"/>
      <c r="R250" s="91"/>
      <c r="S250" s="1445"/>
      <c r="T250" s="164"/>
      <c r="U250" s="1452"/>
      <c r="V250" s="91"/>
      <c r="W250" s="92"/>
      <c r="X250" s="106"/>
      <c r="Y250" s="663"/>
      <c r="Z250" s="91"/>
      <c r="AA250" s="91"/>
      <c r="AB250" s="97"/>
      <c r="AC250" s="663"/>
      <c r="AD250" s="91"/>
      <c r="AE250" s="543"/>
      <c r="AF250" s="506"/>
      <c r="AG250" s="663"/>
      <c r="AH250" s="91"/>
      <c r="AI250" s="663"/>
      <c r="AJ250" s="87"/>
      <c r="AK250" s="86"/>
      <c r="AL250" s="129"/>
      <c r="AM250" s="164"/>
      <c r="AN250" s="301"/>
      <c r="AO250" s="91"/>
      <c r="AP250" s="91"/>
      <c r="AQ250" s="91"/>
      <c r="AR250" s="91"/>
      <c r="AS250" s="91"/>
      <c r="AT250" s="91"/>
      <c r="AU250" s="91"/>
      <c r="AV250" s="91"/>
      <c r="AW250" s="91"/>
      <c r="AX250" s="91"/>
      <c r="AY250" s="91"/>
      <c r="AZ250" s="91"/>
      <c r="BA250" s="91"/>
      <c r="BB250" s="91"/>
      <c r="BC250" s="91"/>
      <c r="BD250" s="91"/>
      <c r="BE250" s="91"/>
    </row>
    <row r="251" spans="2:57">
      <c r="B251" s="104"/>
      <c r="C251" s="87"/>
      <c r="D251" s="248"/>
      <c r="E251" s="91"/>
      <c r="F251" s="91"/>
      <c r="G251" s="91"/>
      <c r="H251" s="298"/>
      <c r="I251" s="86"/>
      <c r="J251" s="129"/>
      <c r="K251" s="148"/>
      <c r="L251" s="207"/>
      <c r="M251" s="209"/>
      <c r="N251" s="91"/>
      <c r="O251" s="114"/>
      <c r="P251" s="164"/>
      <c r="Q251" s="663"/>
      <c r="R251" s="91"/>
      <c r="S251" s="114"/>
      <c r="T251" s="1448"/>
      <c r="U251" s="1513"/>
      <c r="V251" s="91"/>
      <c r="W251" s="89"/>
      <c r="X251" s="106"/>
      <c r="Y251" s="663"/>
      <c r="Z251" s="91"/>
      <c r="AA251" s="91"/>
      <c r="AB251" s="97"/>
      <c r="AC251" s="663"/>
      <c r="AD251" s="114"/>
      <c r="AE251" s="91"/>
      <c r="AF251" s="114"/>
      <c r="AG251" s="663"/>
      <c r="AH251" s="86"/>
      <c r="AI251" s="663"/>
      <c r="AJ251" s="87"/>
      <c r="AK251" s="98"/>
      <c r="AL251" s="127"/>
      <c r="AM251" s="164"/>
      <c r="AN251" s="301"/>
      <c r="AO251" s="91"/>
      <c r="AP251" s="91"/>
      <c r="AQ251" s="91"/>
      <c r="AR251" s="91"/>
      <c r="AS251" s="91"/>
      <c r="AT251" s="91"/>
      <c r="AU251" s="91"/>
      <c r="AV251" s="91"/>
      <c r="AW251" s="91"/>
      <c r="AX251" s="91"/>
      <c r="AY251" s="91"/>
      <c r="AZ251" s="91"/>
      <c r="BA251" s="91"/>
      <c r="BB251" s="91"/>
      <c r="BC251" s="91"/>
      <c r="BD251" s="91"/>
      <c r="BE251" s="91"/>
    </row>
    <row r="252" spans="2:57">
      <c r="B252" s="1455"/>
      <c r="C252" s="707"/>
      <c r="D252" s="1153"/>
      <c r="E252" s="212"/>
      <c r="F252" s="91"/>
      <c r="G252" s="91"/>
      <c r="H252" s="148"/>
      <c r="I252" s="207"/>
      <c r="J252" s="209"/>
      <c r="K252" s="231"/>
      <c r="L252" s="86"/>
      <c r="M252" s="129"/>
      <c r="N252" s="91"/>
      <c r="O252" s="114"/>
      <c r="P252" s="164"/>
      <c r="Q252" s="663"/>
      <c r="R252" s="91"/>
      <c r="S252" s="91"/>
      <c r="T252" s="91"/>
      <c r="U252" s="91"/>
      <c r="V252" s="91"/>
      <c r="W252" s="87"/>
      <c r="X252" s="106"/>
      <c r="Y252" s="91"/>
      <c r="Z252" s="91"/>
      <c r="AA252" s="91"/>
      <c r="AB252" s="97"/>
      <c r="AC252" s="663"/>
      <c r="AD252" s="114"/>
      <c r="AE252" s="91"/>
      <c r="AF252" s="114"/>
      <c r="AG252" s="663"/>
      <c r="AH252" s="86"/>
      <c r="AI252" s="663"/>
      <c r="AJ252" s="87"/>
      <c r="AK252" s="86"/>
      <c r="AL252" s="129"/>
      <c r="AM252" s="164"/>
      <c r="AN252" s="301"/>
      <c r="AO252" s="91"/>
      <c r="AP252" s="91"/>
      <c r="AQ252" s="91"/>
      <c r="AR252" s="91"/>
      <c r="AS252" s="91"/>
      <c r="AT252" s="91"/>
      <c r="AU252" s="91"/>
      <c r="AV252" s="91"/>
      <c r="AW252" s="91"/>
      <c r="AX252" s="91"/>
      <c r="AY252" s="91"/>
      <c r="AZ252" s="91"/>
      <c r="BA252" s="91"/>
      <c r="BB252" s="91"/>
      <c r="BC252" s="91"/>
      <c r="BD252" s="91"/>
      <c r="BE252" s="91"/>
    </row>
    <row r="253" spans="2:57">
      <c r="B253" s="696"/>
      <c r="C253" s="695"/>
      <c r="D253" s="696"/>
      <c r="E253" s="148"/>
      <c r="F253" s="207"/>
      <c r="G253" s="209"/>
      <c r="H253" s="87"/>
      <c r="I253" s="1467"/>
      <c r="J253" s="129"/>
      <c r="K253" s="231"/>
      <c r="L253" s="86"/>
      <c r="M253" s="129"/>
      <c r="N253" s="91"/>
      <c r="O253" s="114"/>
      <c r="P253" s="164"/>
      <c r="Q253" s="666"/>
      <c r="R253" s="91"/>
      <c r="S253" s="91"/>
      <c r="T253" s="91"/>
      <c r="U253" s="91"/>
      <c r="V253" s="91"/>
      <c r="W253" s="87"/>
      <c r="X253" s="106"/>
      <c r="Y253" s="91"/>
      <c r="Z253" s="91"/>
      <c r="AA253" s="91"/>
      <c r="AB253" s="1445"/>
      <c r="AC253" s="665"/>
      <c r="AD253" s="114"/>
      <c r="AE253" s="91"/>
      <c r="AF253" s="114"/>
      <c r="AG253" s="91"/>
      <c r="AH253" s="89"/>
      <c r="AI253" s="663"/>
      <c r="AJ253" s="87"/>
      <c r="AK253" s="86"/>
      <c r="AL253" s="129"/>
      <c r="AM253" s="164"/>
      <c r="AN253" s="301"/>
      <c r="AO253" s="91"/>
      <c r="AP253" s="91"/>
      <c r="AQ253" s="91"/>
      <c r="AR253" s="91"/>
      <c r="AS253" s="91"/>
      <c r="AT253" s="91"/>
      <c r="AU253" s="91"/>
      <c r="AV253" s="91"/>
      <c r="AW253" s="91"/>
      <c r="AX253" s="91"/>
      <c r="AY253" s="91"/>
      <c r="AZ253" s="91"/>
      <c r="BA253" s="91"/>
      <c r="BB253" s="91"/>
      <c r="BC253" s="91"/>
      <c r="BD253" s="91"/>
      <c r="BE253" s="91"/>
    </row>
    <row r="254" spans="2:57">
      <c r="B254" s="266"/>
      <c r="C254" s="87"/>
      <c r="D254" s="83"/>
      <c r="E254" s="87"/>
      <c r="F254" s="90"/>
      <c r="G254" s="118"/>
      <c r="H254" s="87"/>
      <c r="I254" s="86"/>
      <c r="J254" s="129"/>
      <c r="K254" s="87"/>
      <c r="L254" s="98"/>
      <c r="M254" s="127"/>
      <c r="N254" s="91"/>
      <c r="O254" s="114"/>
      <c r="P254" s="164"/>
      <c r="Q254" s="663"/>
      <c r="R254" s="91"/>
      <c r="S254" s="91"/>
      <c r="T254" s="91"/>
      <c r="U254" s="91"/>
      <c r="V254" s="91"/>
      <c r="W254" s="89"/>
      <c r="X254" s="91"/>
      <c r="Y254" s="91"/>
      <c r="Z254" s="91"/>
      <c r="AA254" s="91"/>
      <c r="AB254" s="1445"/>
      <c r="AC254" s="1446"/>
      <c r="AD254" s="114"/>
      <c r="AE254" s="91"/>
      <c r="AF254" s="114"/>
      <c r="AG254" s="91"/>
      <c r="AH254" s="89"/>
      <c r="AI254" s="663"/>
      <c r="AJ254" s="87"/>
      <c r="AK254" s="100"/>
      <c r="AL254" s="129"/>
      <c r="AM254" s="164"/>
      <c r="AN254" s="301"/>
      <c r="AO254" s="91"/>
      <c r="AP254" s="91"/>
      <c r="AQ254" s="91"/>
      <c r="AR254" s="91"/>
      <c r="AS254" s="91"/>
      <c r="AT254" s="91"/>
      <c r="AU254" s="91"/>
      <c r="AV254" s="91"/>
      <c r="AW254" s="91"/>
      <c r="AX254" s="91"/>
      <c r="AY254" s="91"/>
      <c r="AZ254" s="91"/>
      <c r="BA254" s="91"/>
      <c r="BB254" s="91"/>
      <c r="BC254" s="91"/>
      <c r="BD254" s="91"/>
      <c r="BE254" s="91"/>
    </row>
    <row r="255" spans="2:57">
      <c r="B255" s="709"/>
      <c r="C255" s="208"/>
      <c r="D255" s="556"/>
      <c r="E255" s="87"/>
      <c r="F255" s="86"/>
      <c r="G255" s="129"/>
      <c r="H255" s="87"/>
      <c r="I255" s="98"/>
      <c r="J255" s="127"/>
      <c r="K255" s="87"/>
      <c r="L255" s="86"/>
      <c r="M255" s="129"/>
      <c r="N255" s="324"/>
      <c r="O255" s="114"/>
      <c r="P255" s="164"/>
      <c r="Q255" s="1470"/>
      <c r="R255" s="91"/>
      <c r="S255" s="91"/>
      <c r="T255" s="91"/>
      <c r="U255" s="91"/>
      <c r="V255" s="91"/>
      <c r="W255" s="87"/>
      <c r="X255" s="91"/>
      <c r="Y255" s="91"/>
      <c r="Z255" s="91"/>
      <c r="AA255" s="91"/>
      <c r="AB255" s="97"/>
      <c r="AC255" s="91"/>
      <c r="AD255" s="114"/>
      <c r="AE255" s="663"/>
      <c r="AF255" s="114"/>
      <c r="AG255" s="91"/>
      <c r="AH255" s="89"/>
      <c r="AI255" s="663"/>
      <c r="AJ255" s="87"/>
      <c r="AK255" s="86"/>
      <c r="AL255" s="129"/>
      <c r="AM255" s="164"/>
      <c r="AN255" s="301"/>
      <c r="AO255" s="91"/>
      <c r="AP255" s="91"/>
      <c r="AQ255" s="91"/>
      <c r="AR255" s="91"/>
      <c r="AS255" s="91"/>
      <c r="AT255" s="91"/>
      <c r="AU255" s="91"/>
      <c r="AV255" s="91"/>
      <c r="AW255" s="91"/>
      <c r="AX255" s="91"/>
      <c r="AY255" s="91"/>
      <c r="AZ255" s="91"/>
      <c r="BA255" s="91"/>
      <c r="BB255" s="91"/>
      <c r="BC255" s="91"/>
      <c r="BD255" s="91"/>
      <c r="BE255" s="91"/>
    </row>
    <row r="256" spans="2:57">
      <c r="B256" s="100"/>
      <c r="C256" s="87"/>
      <c r="D256" s="83"/>
      <c r="E256" s="87"/>
      <c r="F256" s="86"/>
      <c r="G256" s="129"/>
      <c r="H256" s="87"/>
      <c r="I256" s="86"/>
      <c r="J256" s="129"/>
      <c r="K256" s="231"/>
      <c r="L256" s="86"/>
      <c r="M256" s="129"/>
      <c r="N256" s="91"/>
      <c r="O256" s="87"/>
      <c r="P256" s="558"/>
      <c r="Q256" s="663"/>
      <c r="R256" s="91"/>
      <c r="S256" s="114"/>
      <c r="T256" s="672"/>
      <c r="U256" s="787"/>
      <c r="V256" s="91"/>
      <c r="W256" s="114"/>
      <c r="X256" s="1511"/>
      <c r="Y256" s="1512"/>
      <c r="Z256" s="91"/>
      <c r="AA256" s="91"/>
      <c r="AB256" s="1445"/>
      <c r="AC256" s="91"/>
      <c r="AD256" s="87"/>
      <c r="AE256" s="91"/>
      <c r="AF256" s="114"/>
      <c r="AG256" s="91"/>
      <c r="AH256" s="87"/>
      <c r="AI256" s="663"/>
      <c r="AJ256" s="89"/>
      <c r="AK256" s="90"/>
      <c r="AL256" s="118"/>
      <c r="AM256" s="164"/>
      <c r="AN256" s="301"/>
      <c r="AO256" s="91"/>
      <c r="AP256" s="91"/>
      <c r="AQ256" s="91"/>
      <c r="AR256" s="91"/>
      <c r="AS256" s="91"/>
      <c r="AT256" s="91"/>
      <c r="AU256" s="91"/>
      <c r="AV256" s="91"/>
      <c r="AW256" s="91"/>
      <c r="AX256" s="91"/>
      <c r="AY256" s="91"/>
      <c r="AZ256" s="91"/>
      <c r="BA256" s="91"/>
      <c r="BB256" s="91"/>
      <c r="BC256" s="91"/>
      <c r="BD256" s="91"/>
      <c r="BE256" s="91"/>
    </row>
    <row r="257" spans="2:57" ht="15.75">
      <c r="B257" s="100"/>
      <c r="C257" s="87"/>
      <c r="D257" s="83"/>
      <c r="E257" s="87"/>
      <c r="F257" s="86"/>
      <c r="G257" s="129"/>
      <c r="H257" s="89"/>
      <c r="I257" s="90"/>
      <c r="J257" s="118"/>
      <c r="K257" s="89"/>
      <c r="L257" s="100"/>
      <c r="M257" s="129"/>
      <c r="N257" s="91"/>
      <c r="O257" s="114"/>
      <c r="P257" s="164"/>
      <c r="Q257" s="663"/>
      <c r="R257" s="91"/>
      <c r="S257" s="114"/>
      <c r="T257" s="672"/>
      <c r="U257" s="673"/>
      <c r="V257" s="91"/>
      <c r="W257" s="89"/>
      <c r="X257" s="176"/>
      <c r="Y257" s="220"/>
      <c r="Z257" s="91"/>
      <c r="AA257" s="91"/>
      <c r="AB257" s="1445"/>
      <c r="AC257" s="665"/>
      <c r="AD257" s="114"/>
      <c r="AE257" s="91"/>
      <c r="AF257" s="114"/>
      <c r="AG257" s="91"/>
      <c r="AH257" s="87"/>
      <c r="AI257" s="663"/>
      <c r="AJ257" s="87"/>
      <c r="AK257" s="86"/>
      <c r="AL257" s="118"/>
      <c r="AM257" s="1448"/>
      <c r="AN257" s="301"/>
      <c r="AO257" s="91"/>
      <c r="AP257" s="91"/>
      <c r="AQ257" s="91"/>
      <c r="AR257" s="91"/>
      <c r="AS257" s="91"/>
      <c r="AT257" s="91"/>
      <c r="AU257" s="91"/>
      <c r="AV257" s="91"/>
      <c r="AW257" s="91"/>
      <c r="AX257" s="91"/>
      <c r="AY257" s="91"/>
      <c r="AZ257" s="91"/>
      <c r="BA257" s="91"/>
      <c r="BB257" s="91"/>
      <c r="BC257" s="91"/>
      <c r="BD257" s="91"/>
      <c r="BE257" s="91"/>
    </row>
    <row r="258" spans="2:57" ht="15.75">
      <c r="B258" s="316"/>
      <c r="C258" s="87"/>
      <c r="D258" s="248"/>
      <c r="E258" s="87"/>
      <c r="F258" s="86"/>
      <c r="G258" s="129"/>
      <c r="H258" s="87"/>
      <c r="I258" s="86"/>
      <c r="J258" s="129"/>
      <c r="K258" s="298"/>
      <c r="L258" s="86"/>
      <c r="M258" s="129"/>
      <c r="N258" s="91"/>
      <c r="O258" s="114"/>
      <c r="P258" s="164"/>
      <c r="Q258" s="663"/>
      <c r="R258" s="91"/>
      <c r="S258" s="114"/>
      <c r="T258" s="672"/>
      <c r="U258" s="673"/>
      <c r="V258" s="91"/>
      <c r="W258" s="89"/>
      <c r="X258" s="176"/>
      <c r="Y258" s="220"/>
      <c r="Z258" s="91"/>
      <c r="AA258" s="91"/>
      <c r="AB258" s="1445"/>
      <c r="AC258" s="665"/>
      <c r="AD258" s="114"/>
      <c r="AE258" s="91"/>
      <c r="AF258" s="114"/>
      <c r="AG258" s="91"/>
      <c r="AH258" s="87"/>
      <c r="AI258" s="663"/>
      <c r="AJ258" s="87"/>
      <c r="AK258" s="176"/>
      <c r="AL258" s="220"/>
      <c r="AM258" s="164"/>
      <c r="AN258" s="301"/>
      <c r="AO258" s="91"/>
      <c r="AP258" s="91"/>
      <c r="AQ258" s="91"/>
      <c r="AR258" s="91"/>
      <c r="AS258" s="91"/>
      <c r="AT258" s="91"/>
      <c r="AU258" s="91"/>
      <c r="AV258" s="91"/>
      <c r="AW258" s="91"/>
      <c r="AX258" s="91"/>
      <c r="AY258" s="91"/>
      <c r="AZ258" s="91"/>
      <c r="BA258" s="91"/>
      <c r="BB258" s="91"/>
      <c r="BC258" s="91"/>
      <c r="BD258" s="91"/>
      <c r="BE258" s="91"/>
    </row>
    <row r="259" spans="2:57" ht="15.75">
      <c r="B259" s="316"/>
      <c r="C259" s="114"/>
      <c r="D259" s="248"/>
      <c r="E259" s="89"/>
      <c r="F259" s="86"/>
      <c r="G259" s="129"/>
      <c r="H259" s="87"/>
      <c r="I259" s="100"/>
      <c r="J259" s="129"/>
      <c r="K259" s="231"/>
      <c r="L259" s="86"/>
      <c r="M259" s="129"/>
      <c r="N259" s="756"/>
      <c r="O259" s="114"/>
      <c r="P259" s="164"/>
      <c r="Q259" s="663"/>
      <c r="R259" s="91"/>
      <c r="S259" s="114"/>
      <c r="T259" s="674"/>
      <c r="U259" s="673"/>
      <c r="V259" s="91"/>
      <c r="W259" s="89"/>
      <c r="X259" s="176"/>
      <c r="Y259" s="220"/>
      <c r="Z259" s="91"/>
      <c r="AA259" s="91"/>
      <c r="AB259" s="1445"/>
      <c r="AC259" s="91"/>
      <c r="AD259" s="206"/>
      <c r="AE259" s="663"/>
      <c r="AF259" s="114"/>
      <c r="AG259" s="91"/>
      <c r="AH259" s="87"/>
      <c r="AI259" s="663"/>
      <c r="AJ259" s="87"/>
      <c r="AK259" s="176"/>
      <c r="AL259" s="220"/>
      <c r="AM259" s="164"/>
      <c r="AN259" s="301"/>
      <c r="AO259" s="91"/>
      <c r="AP259" s="91"/>
      <c r="AQ259" s="91"/>
      <c r="AR259" s="91"/>
      <c r="AS259" s="91"/>
      <c r="AT259" s="91"/>
      <c r="AU259" s="91"/>
      <c r="AV259" s="91"/>
      <c r="AW259" s="91"/>
      <c r="AX259" s="91"/>
      <c r="AY259" s="91"/>
      <c r="AZ259" s="91"/>
      <c r="BA259" s="91"/>
      <c r="BB259" s="91"/>
      <c r="BC259" s="91"/>
      <c r="BD259" s="91"/>
      <c r="BE259" s="91"/>
    </row>
    <row r="260" spans="2:57" ht="15.75">
      <c r="B260" s="100"/>
      <c r="C260" s="87"/>
      <c r="D260" s="83"/>
      <c r="E260" s="87"/>
      <c r="F260" s="98"/>
      <c r="G260" s="127"/>
      <c r="H260" s="87"/>
      <c r="I260" s="86"/>
      <c r="J260" s="129"/>
      <c r="K260" s="87"/>
      <c r="L260" s="98"/>
      <c r="M260" s="127"/>
      <c r="N260" s="91"/>
      <c r="O260" s="114"/>
      <c r="P260" s="1479"/>
      <c r="Q260" s="666"/>
      <c r="R260" s="91"/>
      <c r="S260" s="91"/>
      <c r="T260" s="91"/>
      <c r="U260" s="91"/>
      <c r="V260" s="91"/>
      <c r="W260" s="89"/>
      <c r="X260" s="176"/>
      <c r="Y260" s="220"/>
      <c r="Z260" s="91"/>
      <c r="AA260" s="91"/>
      <c r="AB260" s="1445"/>
      <c r="AC260" s="91"/>
      <c r="AD260" s="114"/>
      <c r="AE260" s="91"/>
      <c r="AF260" s="114"/>
      <c r="AG260" s="663"/>
      <c r="AH260" s="87"/>
      <c r="AI260" s="663"/>
      <c r="AJ260" s="87"/>
      <c r="AK260" s="176"/>
      <c r="AL260" s="220"/>
      <c r="AM260" s="164"/>
      <c r="AN260" s="301"/>
      <c r="AO260" s="91"/>
      <c r="AP260" s="91"/>
      <c r="AQ260" s="91"/>
      <c r="AR260" s="91"/>
      <c r="AS260" s="91"/>
      <c r="AT260" s="91"/>
      <c r="AU260" s="91"/>
      <c r="AV260" s="91"/>
      <c r="AW260" s="91"/>
      <c r="AX260" s="91"/>
      <c r="AY260" s="91"/>
      <c r="AZ260" s="91"/>
      <c r="BA260" s="91"/>
      <c r="BB260" s="91"/>
      <c r="BC260" s="91"/>
      <c r="BD260" s="91"/>
      <c r="BE260" s="91"/>
    </row>
    <row r="261" spans="2:57" ht="15.75">
      <c r="B261" s="266"/>
      <c r="C261" s="87"/>
      <c r="D261" s="83"/>
      <c r="E261" s="92"/>
      <c r="F261" s="95"/>
      <c r="G261" s="237"/>
      <c r="H261" s="89"/>
      <c r="I261" s="90"/>
      <c r="J261" s="118"/>
      <c r="K261" s="87"/>
      <c r="L261" s="86"/>
      <c r="M261" s="129"/>
      <c r="N261" s="91"/>
      <c r="O261" s="114"/>
      <c r="P261" s="164"/>
      <c r="Q261" s="1453"/>
      <c r="R261" s="91"/>
      <c r="S261" s="91"/>
      <c r="T261" s="91"/>
      <c r="U261" s="91"/>
      <c r="V261" s="91"/>
      <c r="W261" s="89"/>
      <c r="X261" s="176"/>
      <c r="Y261" s="220"/>
      <c r="Z261" s="91"/>
      <c r="AA261" s="91"/>
      <c r="AB261" s="1445"/>
      <c r="AC261" s="91"/>
      <c r="AD261" s="639"/>
      <c r="AE261" s="663"/>
      <c r="AF261" s="114"/>
      <c r="AG261" s="663"/>
      <c r="AH261" s="87"/>
      <c r="AI261" s="663"/>
      <c r="AJ261" s="92"/>
      <c r="AK261" s="176"/>
      <c r="AL261" s="220"/>
      <c r="AM261" s="164"/>
      <c r="AN261" s="301"/>
      <c r="AO261" s="91"/>
      <c r="AP261" s="91"/>
      <c r="AQ261" s="91"/>
      <c r="AR261" s="91"/>
      <c r="AS261" s="91"/>
      <c r="AT261" s="91"/>
      <c r="AU261" s="91"/>
      <c r="AV261" s="91"/>
      <c r="AW261" s="91"/>
      <c r="AX261" s="91"/>
      <c r="AY261" s="91"/>
      <c r="AZ261" s="91"/>
      <c r="BA261" s="91"/>
      <c r="BB261" s="91"/>
      <c r="BC261" s="91"/>
      <c r="BD261" s="91"/>
      <c r="BE261" s="91"/>
    </row>
    <row r="262" spans="2:57" ht="15.75">
      <c r="B262" s="696"/>
      <c r="C262" s="707"/>
      <c r="D262" s="696"/>
      <c r="E262" s="92"/>
      <c r="F262" s="93"/>
      <c r="G262" s="128"/>
      <c r="H262" s="298"/>
      <c r="I262" s="91"/>
      <c r="J262" s="91"/>
      <c r="K262" s="231"/>
      <c r="L262" s="98"/>
      <c r="M262" s="127"/>
      <c r="N262" s="91"/>
      <c r="O262" s="231"/>
      <c r="P262" s="164"/>
      <c r="Q262" s="663"/>
      <c r="R262" s="91"/>
      <c r="S262" s="91"/>
      <c r="T262" s="91"/>
      <c r="U262" s="91"/>
      <c r="V262" s="91"/>
      <c r="W262" s="87"/>
      <c r="X262" s="86"/>
      <c r="Y262" s="106"/>
      <c r="Z262" s="91"/>
      <c r="AA262" s="91"/>
      <c r="AB262" s="1445"/>
      <c r="AC262" s="91"/>
      <c r="AD262" s="114"/>
      <c r="AE262" s="91"/>
      <c r="AF262" s="114"/>
      <c r="AG262" s="91"/>
      <c r="AH262" s="87"/>
      <c r="AI262" s="663"/>
      <c r="AJ262" s="87"/>
      <c r="AK262" s="176"/>
      <c r="AL262" s="220"/>
      <c r="AM262" s="164"/>
      <c r="AN262" s="301"/>
      <c r="AO262" s="91"/>
      <c r="AP262" s="91"/>
      <c r="AQ262" s="91"/>
      <c r="AR262" s="91"/>
      <c r="AS262" s="91"/>
      <c r="AT262" s="91"/>
      <c r="AU262" s="91"/>
      <c r="AV262" s="91"/>
      <c r="AW262" s="91"/>
      <c r="AX262" s="91"/>
      <c r="AY262" s="91"/>
      <c r="AZ262" s="91"/>
      <c r="BA262" s="91"/>
      <c r="BB262" s="91"/>
      <c r="BC262" s="91"/>
      <c r="BD262" s="91"/>
      <c r="BE262" s="91"/>
    </row>
    <row r="263" spans="2:57" ht="15.75">
      <c r="B263" s="696"/>
      <c r="C263" s="707"/>
      <c r="D263" s="696"/>
      <c r="E263" s="87"/>
      <c r="F263" s="86"/>
      <c r="G263" s="129"/>
      <c r="H263" s="148"/>
      <c r="I263" s="207"/>
      <c r="J263" s="302"/>
      <c r="K263" s="231"/>
      <c r="L263" s="86"/>
      <c r="M263" s="129"/>
      <c r="N263" s="91"/>
      <c r="O263" s="114"/>
      <c r="P263" s="164"/>
      <c r="Q263" s="663"/>
      <c r="R263" s="91"/>
      <c r="S263" s="91"/>
      <c r="T263" s="91"/>
      <c r="U263" s="91"/>
      <c r="V263" s="91"/>
      <c r="W263" s="91"/>
      <c r="X263" s="91"/>
      <c r="Y263" s="91"/>
      <c r="Z263" s="91"/>
      <c r="AA263" s="91"/>
      <c r="AB263" s="1445"/>
      <c r="AC263" s="662"/>
      <c r="AD263" s="114"/>
      <c r="AE263" s="91"/>
      <c r="AF263" s="114"/>
      <c r="AG263" s="663"/>
      <c r="AH263" s="87"/>
      <c r="AI263" s="663"/>
      <c r="AJ263" s="89"/>
      <c r="AK263" s="176"/>
      <c r="AL263" s="220"/>
      <c r="AM263" s="164"/>
      <c r="AN263" s="301"/>
      <c r="AO263" s="91"/>
      <c r="AP263" s="91"/>
      <c r="AQ263" s="91"/>
      <c r="AR263" s="91"/>
      <c r="AS263" s="91"/>
      <c r="AT263" s="91"/>
      <c r="AU263" s="91"/>
      <c r="AV263" s="91"/>
      <c r="AW263" s="91"/>
      <c r="AX263" s="91"/>
      <c r="AY263" s="91"/>
      <c r="AZ263" s="91"/>
      <c r="BA263" s="91"/>
      <c r="BB263" s="91"/>
      <c r="BC263" s="91"/>
      <c r="BD263" s="91"/>
      <c r="BE263" s="91"/>
    </row>
    <row r="264" spans="2:57" ht="15.75">
      <c r="B264" s="696"/>
      <c r="C264" s="707"/>
      <c r="D264" s="696"/>
      <c r="E264" s="92"/>
      <c r="F264" s="86"/>
      <c r="G264" s="118"/>
      <c r="H264" s="87"/>
      <c r="I264" s="86"/>
      <c r="J264" s="129"/>
      <c r="K264" s="231"/>
      <c r="L264" s="86"/>
      <c r="M264" s="129"/>
      <c r="N264" s="91"/>
      <c r="O264" s="114"/>
      <c r="P264" s="164"/>
      <c r="Q264" s="663"/>
      <c r="R264" s="91"/>
      <c r="S264" s="91"/>
      <c r="T264" s="91"/>
      <c r="U264" s="91"/>
      <c r="V264" s="91"/>
      <c r="W264" s="91"/>
      <c r="X264" s="91"/>
      <c r="Y264" s="91"/>
      <c r="Z264" s="91"/>
      <c r="AA264" s="91"/>
      <c r="AB264" s="1445"/>
      <c r="AC264" s="662"/>
      <c r="AD264" s="114"/>
      <c r="AE264" s="663"/>
      <c r="AF264" s="114"/>
      <c r="AG264" s="91"/>
      <c r="AH264" s="116"/>
      <c r="AI264" s="663"/>
      <c r="AJ264" s="89"/>
      <c r="AK264" s="176"/>
      <c r="AL264" s="220"/>
      <c r="AM264" s="164"/>
      <c r="AN264" s="301"/>
      <c r="AO264" s="91"/>
      <c r="AP264" s="91"/>
      <c r="AQ264" s="91"/>
      <c r="AR264" s="86"/>
      <c r="AS264" s="91"/>
      <c r="AT264" s="91"/>
      <c r="AU264" s="91"/>
      <c r="AV264" s="91"/>
      <c r="AW264" s="91"/>
      <c r="AX264" s="91"/>
      <c r="AY264" s="91"/>
      <c r="AZ264" s="91"/>
      <c r="BA264" s="91"/>
      <c r="BB264" s="91"/>
      <c r="BC264" s="91"/>
      <c r="BD264" s="91"/>
      <c r="BE264" s="91"/>
    </row>
    <row r="265" spans="2:57" ht="15.75">
      <c r="B265" s="1455"/>
      <c r="C265" s="99"/>
      <c r="D265" s="1465"/>
      <c r="E265" s="231"/>
      <c r="F265" s="86"/>
      <c r="G265" s="129"/>
      <c r="H265" s="148"/>
      <c r="I265" s="207"/>
      <c r="J265" s="209"/>
      <c r="K265" s="89"/>
      <c r="L265" s="100"/>
      <c r="M265" s="129"/>
      <c r="N265" s="91"/>
      <c r="O265" s="114"/>
      <c r="P265" s="1479"/>
      <c r="Q265" s="663"/>
      <c r="R265" s="91"/>
      <c r="S265" s="91"/>
      <c r="T265" s="91"/>
      <c r="U265" s="91"/>
      <c r="V265" s="91"/>
      <c r="W265" s="91"/>
      <c r="X265" s="91"/>
      <c r="Y265" s="91"/>
      <c r="Z265" s="91"/>
      <c r="AA265" s="91"/>
      <c r="AB265" s="1459"/>
      <c r="AC265" s="663"/>
      <c r="AD265" s="114"/>
      <c r="AE265" s="91"/>
      <c r="AF265" s="114"/>
      <c r="AG265" s="663"/>
      <c r="AH265" s="91"/>
      <c r="AI265" s="663"/>
      <c r="AJ265" s="89"/>
      <c r="AK265" s="176"/>
      <c r="AL265" s="220"/>
      <c r="AM265" s="164"/>
      <c r="AN265" s="301"/>
      <c r="AO265" s="91"/>
      <c r="AP265" s="91"/>
      <c r="AQ265" s="91"/>
      <c r="AR265" s="91"/>
      <c r="AS265" s="91"/>
      <c r="AT265" s="91"/>
      <c r="AU265" s="91"/>
      <c r="AV265" s="91"/>
      <c r="AW265" s="91"/>
      <c r="AX265" s="91"/>
      <c r="AY265" s="91"/>
      <c r="AZ265" s="91"/>
      <c r="BA265" s="91"/>
      <c r="BB265" s="91"/>
      <c r="BC265" s="91"/>
      <c r="BD265" s="91"/>
      <c r="BE265" s="91"/>
    </row>
    <row r="266" spans="2:57" ht="15.75">
      <c r="B266" s="696"/>
      <c r="C266" s="707"/>
      <c r="D266" s="696"/>
      <c r="E266" s="91"/>
      <c r="F266" s="91"/>
      <c r="G266" s="91"/>
      <c r="H266" s="91"/>
      <c r="I266" s="91"/>
      <c r="J266" s="91"/>
      <c r="K266" s="91"/>
      <c r="L266" s="91"/>
      <c r="M266" s="91"/>
      <c r="N266" s="91"/>
      <c r="O266" s="91"/>
      <c r="P266" s="91"/>
      <c r="Q266" s="91"/>
      <c r="R266" s="91"/>
      <c r="S266" s="91"/>
      <c r="T266" s="91"/>
      <c r="U266" s="91"/>
      <c r="V266" s="91"/>
      <c r="W266" s="91"/>
      <c r="X266" s="91"/>
      <c r="Y266" s="91"/>
      <c r="Z266" s="91"/>
      <c r="AA266" s="1444"/>
      <c r="AB266" s="114"/>
      <c r="AC266" s="662"/>
      <c r="AD266" s="91"/>
      <c r="AE266" s="663"/>
      <c r="AF266" s="114"/>
      <c r="AG266" s="91"/>
      <c r="AH266" s="91"/>
      <c r="AI266" s="663"/>
      <c r="AJ266" s="89"/>
      <c r="AK266" s="176"/>
      <c r="AL266" s="220"/>
      <c r="AM266" s="164"/>
      <c r="AN266" s="301"/>
      <c r="AO266" s="91"/>
      <c r="AP266" s="91"/>
      <c r="AQ266" s="91"/>
      <c r="AR266" s="89"/>
      <c r="AS266" s="91"/>
      <c r="AT266" s="91"/>
      <c r="AU266" s="91"/>
      <c r="AV266" s="91"/>
      <c r="AW266" s="91"/>
      <c r="AX266" s="91"/>
      <c r="AY266" s="91"/>
      <c r="AZ266" s="91"/>
      <c r="BA266" s="91"/>
      <c r="BB266" s="91"/>
      <c r="BC266" s="91"/>
      <c r="BD266" s="91"/>
      <c r="BE266" s="91"/>
    </row>
    <row r="267" spans="2:57" ht="15.75">
      <c r="B267" s="91"/>
      <c r="C267" s="99"/>
      <c r="D267" s="91"/>
      <c r="E267" s="91"/>
      <c r="F267" s="91"/>
      <c r="G267" s="91"/>
      <c r="H267" s="91"/>
      <c r="I267" s="91"/>
      <c r="J267" s="91"/>
      <c r="K267" s="91"/>
      <c r="L267" s="91"/>
      <c r="M267" s="91"/>
      <c r="N267" s="91"/>
      <c r="O267" s="91"/>
      <c r="P267" s="91"/>
      <c r="Q267" s="91"/>
      <c r="R267" s="91"/>
      <c r="S267" s="91"/>
      <c r="T267" s="91"/>
      <c r="U267" s="91"/>
      <c r="V267" s="91"/>
      <c r="W267" s="91"/>
      <c r="X267" s="91"/>
      <c r="Y267" s="91"/>
      <c r="Z267" s="91"/>
      <c r="AA267" s="91"/>
      <c r="AB267" s="114"/>
      <c r="AC267" s="666"/>
      <c r="AD267" s="91"/>
      <c r="AE267" s="663"/>
      <c r="AF267" s="92"/>
      <c r="AG267" s="91"/>
      <c r="AH267" s="91"/>
      <c r="AI267" s="663"/>
      <c r="AJ267" s="89"/>
      <c r="AK267" s="176"/>
      <c r="AL267" s="220"/>
      <c r="AM267" s="164"/>
      <c r="AN267" s="301"/>
      <c r="AO267" s="91"/>
      <c r="AP267" s="91"/>
      <c r="AQ267" s="91"/>
      <c r="AR267" s="209"/>
      <c r="AS267" s="91"/>
      <c r="AT267" s="91"/>
      <c r="AU267" s="91"/>
      <c r="AV267" s="91"/>
      <c r="AW267" s="91"/>
      <c r="AX267" s="91"/>
      <c r="AY267" s="91"/>
      <c r="AZ267" s="91"/>
      <c r="BA267" s="91"/>
      <c r="BB267" s="91"/>
      <c r="BC267" s="91"/>
      <c r="BD267" s="91"/>
      <c r="BE267" s="91"/>
    </row>
    <row r="268" spans="2:57">
      <c r="B268" s="696"/>
      <c r="C268" s="126"/>
      <c r="D268" s="696"/>
      <c r="E268" s="91"/>
      <c r="F268" s="91"/>
      <c r="G268" s="493"/>
      <c r="H268" s="493"/>
      <c r="I268" s="493"/>
      <c r="J268" s="1440"/>
      <c r="K268" s="91"/>
      <c r="L268" s="493"/>
      <c r="M268" s="91"/>
      <c r="N268" s="91"/>
      <c r="O268" s="91"/>
      <c r="P268" s="91"/>
      <c r="Q268" s="91"/>
      <c r="R268" s="91"/>
      <c r="S268" s="91"/>
      <c r="T268" s="91"/>
      <c r="U268" s="91"/>
      <c r="V268" s="91"/>
      <c r="W268" s="91"/>
      <c r="X268" s="91"/>
      <c r="Y268" s="91"/>
      <c r="Z268" s="91"/>
      <c r="AA268" s="91"/>
      <c r="AB268" s="756"/>
      <c r="AC268" s="663"/>
      <c r="AD268" s="91"/>
      <c r="AE268" s="663"/>
      <c r="AF268" s="102"/>
      <c r="AG268" s="91"/>
      <c r="AH268" s="91"/>
      <c r="AI268" s="663"/>
      <c r="AJ268" s="87"/>
      <c r="AK268" s="86"/>
      <c r="AL268" s="106"/>
      <c r="AM268" s="91"/>
      <c r="AN268" s="91"/>
      <c r="AO268" s="91"/>
      <c r="AP268" s="87"/>
      <c r="AQ268" s="206"/>
      <c r="AR268" s="91"/>
      <c r="AS268" s="1440"/>
      <c r="AT268" s="1440"/>
      <c r="AU268" s="115"/>
      <c r="AV268" s="1440"/>
      <c r="AW268" s="1440"/>
      <c r="AX268" s="91"/>
      <c r="AY268" s="91"/>
      <c r="AZ268" s="91"/>
      <c r="BA268" s="91"/>
      <c r="BB268" s="91"/>
      <c r="BC268" s="91"/>
      <c r="BD268" s="91"/>
      <c r="BE268" s="91"/>
    </row>
    <row r="269" spans="2:57">
      <c r="B269" s="493"/>
      <c r="C269" s="493"/>
      <c r="D269" s="1441"/>
      <c r="E269" s="91"/>
      <c r="F269" s="1438"/>
      <c r="G269" s="91"/>
      <c r="H269" s="91"/>
      <c r="I269" s="1442"/>
      <c r="J269" s="91"/>
      <c r="K269" s="91"/>
      <c r="L269" s="91"/>
      <c r="M269" s="91"/>
      <c r="N269" s="91"/>
      <c r="O269" s="91"/>
      <c r="P269" s="91"/>
      <c r="Q269" s="91"/>
      <c r="R269" s="1438"/>
      <c r="S269" s="91"/>
      <c r="T269" s="493"/>
      <c r="U269" s="493"/>
      <c r="V269" s="91"/>
      <c r="W269" s="91"/>
      <c r="X269" s="207"/>
      <c r="Y269" s="302"/>
      <c r="Z269" s="91"/>
      <c r="AA269" s="91"/>
      <c r="AB269" s="1519"/>
      <c r="AC269" s="663"/>
      <c r="AD269" s="91"/>
      <c r="AE269" s="663"/>
      <c r="AF269" s="91"/>
      <c r="AG269" s="663"/>
      <c r="AH269" s="91"/>
      <c r="AI269" s="663"/>
      <c r="AJ269" s="91"/>
      <c r="AK269" s="91"/>
      <c r="AL269" s="91"/>
      <c r="AM269" s="91"/>
      <c r="AN269" s="91"/>
      <c r="AO269" s="91"/>
      <c r="AP269" s="91"/>
      <c r="AQ269" s="91"/>
      <c r="AR269" s="148"/>
      <c r="AS269" s="207"/>
      <c r="AT269" s="209"/>
      <c r="AU269" s="148"/>
      <c r="AV269" s="207"/>
      <c r="AW269" s="209"/>
      <c r="AX269" s="91"/>
      <c r="AY269" s="91"/>
      <c r="AZ269" s="91"/>
      <c r="BA269" s="91"/>
      <c r="BB269" s="91"/>
      <c r="BC269" s="91"/>
      <c r="BD269" s="91"/>
      <c r="BE269" s="91"/>
    </row>
    <row r="270" spans="2:57">
      <c r="B270" s="100"/>
      <c r="C270" s="87"/>
      <c r="D270" s="86"/>
      <c r="E270" s="1443"/>
      <c r="F270" s="91"/>
      <c r="G270" s="91"/>
      <c r="H270" s="91"/>
      <c r="I270" s="91"/>
      <c r="J270" s="91"/>
      <c r="K270" s="91"/>
      <c r="L270" s="91"/>
      <c r="M270" s="91"/>
      <c r="N270" s="91"/>
      <c r="O270" s="493"/>
      <c r="P270" s="91"/>
      <c r="Q270" s="91"/>
      <c r="R270" s="91"/>
      <c r="S270" s="91"/>
      <c r="T270" s="91"/>
      <c r="U270" s="89"/>
      <c r="V270" s="91"/>
      <c r="W270" s="91"/>
      <c r="X270" s="86"/>
      <c r="Y270" s="127"/>
      <c r="Z270" s="91"/>
      <c r="AA270" s="91"/>
      <c r="AB270" s="91"/>
      <c r="AC270" s="663"/>
      <c r="AD270" s="91"/>
      <c r="AE270" s="663"/>
      <c r="AF270" s="87"/>
      <c r="AG270" s="662"/>
      <c r="AH270" s="91"/>
      <c r="AI270" s="663"/>
      <c r="AJ270" s="91"/>
      <c r="AK270" s="91"/>
      <c r="AL270" s="91"/>
      <c r="AM270" s="91"/>
      <c r="AN270" s="91"/>
      <c r="AO270" s="91"/>
      <c r="AP270" s="91"/>
      <c r="AQ270" s="91"/>
      <c r="AR270" s="91"/>
      <c r="AS270" s="91"/>
      <c r="AT270" s="91"/>
      <c r="AU270" s="91"/>
      <c r="AV270" s="91"/>
      <c r="AW270" s="91"/>
      <c r="AX270" s="91"/>
      <c r="AY270" s="91"/>
      <c r="AZ270" s="91"/>
      <c r="BA270" s="91"/>
      <c r="BB270" s="91"/>
      <c r="BC270" s="91"/>
      <c r="BD270" s="91"/>
      <c r="BE270" s="91"/>
    </row>
    <row r="271" spans="2:57" ht="12.75" customHeight="1">
      <c r="B271" s="100"/>
      <c r="C271" s="707"/>
      <c r="D271" s="86"/>
      <c r="E271" s="91"/>
      <c r="F271" s="91"/>
      <c r="G271" s="91"/>
      <c r="H271" s="91"/>
      <c r="I271" s="91"/>
      <c r="J271" s="91"/>
      <c r="K271" s="91"/>
      <c r="L271" s="91"/>
      <c r="M271" s="91"/>
      <c r="N271" s="91"/>
      <c r="O271" s="91"/>
      <c r="P271" s="91"/>
      <c r="Q271" s="791"/>
      <c r="R271" s="91"/>
      <c r="S271" s="91"/>
      <c r="T271" s="83"/>
      <c r="U271" s="1438"/>
      <c r="V271" s="1440"/>
      <c r="W271" s="91"/>
      <c r="X271" s="86"/>
      <c r="Y271" s="127"/>
      <c r="Z271" s="91"/>
      <c r="AA271" s="91"/>
      <c r="AB271" s="225"/>
      <c r="AC271" s="663"/>
      <c r="AD271" s="91"/>
      <c r="AE271" s="663"/>
      <c r="AF271" s="87"/>
      <c r="AG271" s="91"/>
      <c r="AH271" s="91"/>
      <c r="AI271" s="663"/>
      <c r="AJ271" s="91"/>
      <c r="AK271" s="91"/>
      <c r="AL271" s="91"/>
      <c r="AM271" s="91"/>
      <c r="AN271" s="91"/>
      <c r="AO271" s="91"/>
      <c r="AP271" s="91"/>
      <c r="AQ271" s="91"/>
      <c r="AR271" s="91"/>
      <c r="AS271" s="91"/>
      <c r="AT271" s="91"/>
      <c r="AU271" s="91"/>
      <c r="AV271" s="91"/>
      <c r="AW271" s="91"/>
      <c r="AX271" s="91"/>
      <c r="AY271" s="91"/>
      <c r="AZ271" s="91"/>
      <c r="BA271" s="91"/>
      <c r="BB271" s="91"/>
      <c r="BC271" s="91"/>
      <c r="BD271" s="91"/>
      <c r="BE271" s="91"/>
    </row>
    <row r="272" spans="2:57" ht="15.75" customHeight="1">
      <c r="B272" s="322"/>
      <c r="C272" s="87"/>
      <c r="D272" s="86"/>
      <c r="E272" s="126"/>
      <c r="F272" s="91"/>
      <c r="G272" s="91"/>
      <c r="H272" s="126"/>
      <c r="I272" s="91"/>
      <c r="J272" s="91"/>
      <c r="K272" s="1520"/>
      <c r="L272" s="106"/>
      <c r="M272" s="106"/>
      <c r="N272" s="91"/>
      <c r="O272" s="204"/>
      <c r="P272" s="91"/>
      <c r="Q272" s="91"/>
      <c r="R272" s="91"/>
      <c r="S272" s="100"/>
      <c r="T272" s="91"/>
      <c r="U272" s="91"/>
      <c r="V272" s="91"/>
      <c r="W272" s="91"/>
      <c r="X272" s="86"/>
      <c r="Y272" s="127"/>
      <c r="Z272" s="91"/>
      <c r="AA272" s="91"/>
      <c r="AB272" s="509"/>
      <c r="AC272" s="663"/>
      <c r="AD272" s="91"/>
      <c r="AE272" s="663"/>
      <c r="AF272" s="91"/>
      <c r="AG272" s="663"/>
      <c r="AH272" s="91"/>
      <c r="AI272" s="663"/>
      <c r="AJ272" s="91"/>
      <c r="AK272" s="207"/>
      <c r="AL272" s="302"/>
      <c r="AM272" s="207"/>
      <c r="AN272" s="302"/>
      <c r="AO272" s="91"/>
      <c r="AP272" s="89"/>
      <c r="AQ272" s="204"/>
      <c r="AR272" s="91"/>
      <c r="AS272" s="91"/>
      <c r="AT272" s="91"/>
      <c r="AU272" s="91"/>
      <c r="AV272" s="91"/>
      <c r="AW272" s="91"/>
      <c r="AX272" s="91"/>
      <c r="AY272" s="91"/>
      <c r="AZ272" s="91"/>
      <c r="BA272" s="91"/>
      <c r="BB272" s="91"/>
      <c r="BC272" s="91"/>
      <c r="BD272" s="91"/>
      <c r="BE272" s="91"/>
    </row>
    <row r="273" spans="2:57" ht="13.5" customHeight="1">
      <c r="B273" s="696"/>
      <c r="C273" s="695"/>
      <c r="D273" s="696"/>
      <c r="E273" s="148"/>
      <c r="F273" s="207"/>
      <c r="G273" s="302"/>
      <c r="H273" s="148"/>
      <c r="I273" s="207"/>
      <c r="J273" s="302"/>
      <c r="K273" s="148"/>
      <c r="L273" s="207"/>
      <c r="M273" s="209"/>
      <c r="N273" s="91"/>
      <c r="O273" s="493"/>
      <c r="P273" s="91"/>
      <c r="Q273" s="91"/>
      <c r="R273" s="91"/>
      <c r="S273" s="91"/>
      <c r="T273" s="91"/>
      <c r="U273" s="91"/>
      <c r="V273" s="91"/>
      <c r="W273" s="89"/>
      <c r="X273" s="86"/>
      <c r="Y273" s="127"/>
      <c r="Z273" s="91"/>
      <c r="AA273" s="91"/>
      <c r="AB273" s="97"/>
      <c r="AC273" s="662"/>
      <c r="AD273" s="91"/>
      <c r="AE273" s="543"/>
      <c r="AF273" s="506"/>
      <c r="AG273" s="663"/>
      <c r="AH273" s="91"/>
      <c r="AI273" s="663"/>
      <c r="AJ273" s="87"/>
      <c r="AK273" s="86"/>
      <c r="AL273" s="127"/>
      <c r="AM273" s="670"/>
      <c r="AN273" s="301"/>
      <c r="AO273" s="91"/>
      <c r="AP273" s="91"/>
      <c r="AQ273" s="91"/>
      <c r="AR273" s="91"/>
      <c r="AS273" s="91"/>
      <c r="AT273" s="91"/>
      <c r="AU273" s="91"/>
      <c r="AV273" s="91"/>
      <c r="AW273" s="91"/>
      <c r="AX273" s="91"/>
      <c r="AY273" s="91"/>
      <c r="AZ273" s="91"/>
      <c r="BA273" s="91"/>
      <c r="BB273" s="91"/>
      <c r="BC273" s="91"/>
      <c r="BD273" s="91"/>
      <c r="BE273" s="91"/>
    </row>
    <row r="274" spans="2:57">
      <c r="B274" s="100"/>
      <c r="C274" s="87"/>
      <c r="D274" s="83"/>
      <c r="E274" s="87"/>
      <c r="F274" s="1467"/>
      <c r="G274" s="543"/>
      <c r="H274" s="87"/>
      <c r="I274" s="86"/>
      <c r="J274" s="129"/>
      <c r="K274" s="89"/>
      <c r="L274" s="90"/>
      <c r="M274" s="118"/>
      <c r="N274" s="164"/>
      <c r="O274" s="91"/>
      <c r="P274" s="91"/>
      <c r="Q274" s="91"/>
      <c r="R274" s="91"/>
      <c r="S274" s="91"/>
      <c r="T274" s="91"/>
      <c r="U274" s="91"/>
      <c r="V274" s="91"/>
      <c r="W274" s="87"/>
      <c r="X274" s="90"/>
      <c r="Y274" s="127"/>
      <c r="Z274" s="91"/>
      <c r="AA274" s="91"/>
      <c r="AB274" s="97"/>
      <c r="AC274" s="91"/>
      <c r="AD274" s="114"/>
      <c r="AE274" s="91"/>
      <c r="AF274" s="114"/>
      <c r="AG274" s="663"/>
      <c r="AH274" s="86"/>
      <c r="AI274" s="663"/>
      <c r="AJ274" s="87"/>
      <c r="AK274" s="86"/>
      <c r="AL274" s="127"/>
      <c r="AM274" s="164"/>
      <c r="AN274" s="301"/>
      <c r="AO274" s="91"/>
      <c r="AP274" s="91"/>
      <c r="AQ274" s="91"/>
      <c r="AR274" s="148"/>
      <c r="AS274" s="284"/>
      <c r="AT274" s="91"/>
      <c r="AU274" s="91"/>
      <c r="AV274" s="91"/>
      <c r="AW274" s="91"/>
      <c r="AX274" s="91"/>
      <c r="AY274" s="91"/>
      <c r="AZ274" s="91"/>
      <c r="BA274" s="91"/>
      <c r="BB274" s="91"/>
      <c r="BC274" s="91"/>
      <c r="BD274" s="91"/>
      <c r="BE274" s="91"/>
    </row>
    <row r="275" spans="2:57">
      <c r="B275" s="264"/>
      <c r="C275" s="87"/>
      <c r="D275" s="248"/>
      <c r="E275" s="312"/>
      <c r="F275" s="98"/>
      <c r="G275" s="301"/>
      <c r="H275" s="87"/>
      <c r="I275" s="86"/>
      <c r="J275" s="129"/>
      <c r="K275" s="89"/>
      <c r="L275" s="90"/>
      <c r="M275" s="118"/>
      <c r="N275" s="91"/>
      <c r="O275" s="1435"/>
      <c r="P275" s="91"/>
      <c r="Q275" s="91"/>
      <c r="R275" s="87"/>
      <c r="S275" s="1444"/>
      <c r="T275" s="1444"/>
      <c r="U275" s="1439"/>
      <c r="V275" s="91"/>
      <c r="W275" s="1444"/>
      <c r="X275" s="1444"/>
      <c r="Y275" s="1439"/>
      <c r="Z275" s="91"/>
      <c r="AA275" s="91"/>
      <c r="AB275" s="97"/>
      <c r="AC275" s="663"/>
      <c r="AD275" s="114"/>
      <c r="AE275" s="91"/>
      <c r="AF275" s="114"/>
      <c r="AG275" s="663"/>
      <c r="AH275" s="86"/>
      <c r="AI275" s="663"/>
      <c r="AJ275" s="87"/>
      <c r="AK275" s="86"/>
      <c r="AL275" s="127"/>
      <c r="AM275" s="164"/>
      <c r="AN275" s="301"/>
      <c r="AO275" s="91"/>
      <c r="AP275" s="91"/>
      <c r="AQ275" s="91"/>
      <c r="AR275" s="91"/>
      <c r="AS275" s="249"/>
      <c r="AT275" s="207"/>
      <c r="AU275" s="209"/>
      <c r="AV275" s="91"/>
      <c r="AW275" s="91"/>
      <c r="AX275" s="91"/>
      <c r="AY275" s="91"/>
      <c r="AZ275" s="91"/>
      <c r="BA275" s="91"/>
      <c r="BB275" s="91"/>
      <c r="BC275" s="91"/>
      <c r="BD275" s="91"/>
      <c r="BE275" s="91"/>
    </row>
    <row r="276" spans="2:57">
      <c r="B276" s="100"/>
      <c r="C276" s="114"/>
      <c r="D276" s="556"/>
      <c r="E276" s="87"/>
      <c r="F276" s="86"/>
      <c r="G276" s="543"/>
      <c r="H276" s="87"/>
      <c r="I276" s="86"/>
      <c r="J276" s="129"/>
      <c r="K276" s="89"/>
      <c r="L276" s="110"/>
      <c r="M276" s="118"/>
      <c r="N276" s="91"/>
      <c r="O276" s="1444"/>
      <c r="P276" s="1444"/>
      <c r="Q276" s="1439"/>
      <c r="R276" s="91"/>
      <c r="S276" s="114"/>
      <c r="T276" s="164"/>
      <c r="U276" s="663"/>
      <c r="V276" s="91"/>
      <c r="W276" s="106"/>
      <c r="X276" s="1444"/>
      <c r="Y276" s="1439"/>
      <c r="Z276" s="91"/>
      <c r="AA276" s="91"/>
      <c r="AB276" s="97"/>
      <c r="AC276" s="662"/>
      <c r="AD276" s="114"/>
      <c r="AE276" s="91"/>
      <c r="AF276" s="114"/>
      <c r="AG276" s="91"/>
      <c r="AH276" s="89"/>
      <c r="AI276" s="663"/>
      <c r="AJ276" s="89"/>
      <c r="AK276" s="86"/>
      <c r="AL276" s="127"/>
      <c r="AM276" s="164"/>
      <c r="AN276" s="301"/>
      <c r="AO276" s="91"/>
      <c r="AP276" s="91"/>
      <c r="AQ276" s="91"/>
      <c r="AR276" s="91"/>
      <c r="AS276" s="87"/>
      <c r="AT276" s="86"/>
      <c r="AU276" s="129"/>
      <c r="AV276" s="91"/>
      <c r="AW276" s="91"/>
      <c r="AX276" s="91"/>
      <c r="AY276" s="91"/>
      <c r="AZ276" s="91"/>
      <c r="BA276" s="91"/>
      <c r="BB276" s="91"/>
      <c r="BC276" s="91"/>
      <c r="BD276" s="91"/>
      <c r="BE276" s="91"/>
    </row>
    <row r="277" spans="2:57">
      <c r="B277" s="266"/>
      <c r="C277" s="114"/>
      <c r="D277" s="248"/>
      <c r="E277" s="89"/>
      <c r="F277" s="95"/>
      <c r="G277" s="1521"/>
      <c r="H277" s="87"/>
      <c r="I277" s="86"/>
      <c r="J277" s="129"/>
      <c r="K277" s="87"/>
      <c r="L277" s="100"/>
      <c r="M277" s="1522"/>
      <c r="N277" s="1523"/>
      <c r="O277" s="114"/>
      <c r="P277" s="164"/>
      <c r="Q277" s="663"/>
      <c r="R277" s="91"/>
      <c r="S277" s="114"/>
      <c r="T277" s="164"/>
      <c r="U277" s="663"/>
      <c r="V277" s="91"/>
      <c r="W277" s="114"/>
      <c r="X277" s="1447"/>
      <c r="Y277" s="663"/>
      <c r="Z277" s="91"/>
      <c r="AA277" s="91"/>
      <c r="AB277" s="1445"/>
      <c r="AC277" s="665"/>
      <c r="AD277" s="114"/>
      <c r="AE277" s="663"/>
      <c r="AF277" s="114"/>
      <c r="AG277" s="91"/>
      <c r="AH277" s="89"/>
      <c r="AI277" s="663"/>
      <c r="AJ277" s="87"/>
      <c r="AK277" s="90"/>
      <c r="AL277" s="127"/>
      <c r="AM277" s="164"/>
      <c r="AN277" s="301"/>
      <c r="AO277" s="91"/>
      <c r="AP277" s="91"/>
      <c r="AQ277" s="91"/>
      <c r="AR277" s="91"/>
      <c r="AS277" s="87"/>
      <c r="AT277" s="86"/>
      <c r="AU277" s="129"/>
      <c r="AV277" s="91"/>
      <c r="AW277" s="91"/>
      <c r="AX277" s="91"/>
      <c r="AY277" s="91"/>
      <c r="AZ277" s="91"/>
      <c r="BA277" s="91"/>
      <c r="BB277" s="91"/>
      <c r="BC277" s="91"/>
      <c r="BD277" s="91"/>
      <c r="BE277" s="91"/>
    </row>
    <row r="278" spans="2:57">
      <c r="B278" s="266"/>
      <c r="C278" s="87"/>
      <c r="D278" s="248"/>
      <c r="E278" s="87"/>
      <c r="F278" s="86"/>
      <c r="G278" s="543"/>
      <c r="H278" s="284"/>
      <c r="I278" s="90"/>
      <c r="J278" s="118"/>
      <c r="K278" s="87"/>
      <c r="L278" s="86"/>
      <c r="M278" s="129"/>
      <c r="N278" s="91"/>
      <c r="O278" s="114"/>
      <c r="P278" s="164"/>
      <c r="Q278" s="1450"/>
      <c r="R278" s="91"/>
      <c r="S278" s="114"/>
      <c r="T278" s="558"/>
      <c r="U278" s="666"/>
      <c r="V278" s="91"/>
      <c r="W278" s="87"/>
      <c r="X278" s="106"/>
      <c r="Y278" s="89"/>
      <c r="Z278" s="91"/>
      <c r="AA278" s="91"/>
      <c r="AB278" s="1445"/>
      <c r="AC278" s="1446"/>
      <c r="AD278" s="114"/>
      <c r="AE278" s="91"/>
      <c r="AF278" s="114"/>
      <c r="AG278" s="91"/>
      <c r="AH278" s="89"/>
      <c r="AI278" s="663"/>
      <c r="AJ278" s="87"/>
      <c r="AK278" s="86"/>
      <c r="AL278" s="127"/>
      <c r="AM278" s="164"/>
      <c r="AN278" s="301"/>
      <c r="AO278" s="91"/>
      <c r="AP278" s="91"/>
      <c r="AQ278" s="91"/>
      <c r="AR278" s="91"/>
      <c r="AS278" s="87"/>
      <c r="AT278" s="86"/>
      <c r="AU278" s="129"/>
      <c r="AV278" s="91"/>
      <c r="AW278" s="91"/>
      <c r="AX278" s="91"/>
      <c r="AY278" s="91"/>
      <c r="AZ278" s="91"/>
      <c r="BA278" s="91"/>
      <c r="BB278" s="91"/>
      <c r="BC278" s="91"/>
      <c r="BD278" s="91"/>
      <c r="BE278" s="91"/>
    </row>
    <row r="279" spans="2:57">
      <c r="B279" s="1455"/>
      <c r="C279" s="707"/>
      <c r="D279" s="1153"/>
      <c r="E279" s="89"/>
      <c r="F279" s="98"/>
      <c r="G279" s="301"/>
      <c r="H279" s="148"/>
      <c r="I279" s="207"/>
      <c r="J279" s="209"/>
      <c r="K279" s="89"/>
      <c r="L279" s="90"/>
      <c r="M279" s="129"/>
      <c r="N279" s="91"/>
      <c r="O279" s="114"/>
      <c r="P279" s="164"/>
      <c r="Q279" s="663"/>
      <c r="R279" s="91"/>
      <c r="S279" s="114"/>
      <c r="T279" s="164"/>
      <c r="U279" s="1453"/>
      <c r="V279" s="91"/>
      <c r="W279" s="92"/>
      <c r="X279" s="106"/>
      <c r="Y279" s="663"/>
      <c r="Z279" s="91"/>
      <c r="AA279" s="91"/>
      <c r="AB279" s="97"/>
      <c r="AC279" s="91"/>
      <c r="AD279" s="87"/>
      <c r="AE279" s="91"/>
      <c r="AF279" s="114"/>
      <c r="AG279" s="91"/>
      <c r="AH279" s="89"/>
      <c r="AI279" s="663"/>
      <c r="AJ279" s="87"/>
      <c r="AK279" s="86"/>
      <c r="AL279" s="127"/>
      <c r="AM279" s="164"/>
      <c r="AN279" s="301"/>
      <c r="AO279" s="91"/>
      <c r="AP279" s="91"/>
      <c r="AQ279" s="91"/>
      <c r="AR279" s="91"/>
      <c r="AS279" s="87"/>
      <c r="AT279" s="86"/>
      <c r="AU279" s="129"/>
      <c r="AV279" s="91"/>
      <c r="AW279" s="91"/>
      <c r="AX279" s="91"/>
      <c r="AY279" s="91"/>
      <c r="AZ279" s="91"/>
      <c r="BA279" s="91"/>
      <c r="BB279" s="91"/>
      <c r="BC279" s="91"/>
      <c r="BD279" s="91"/>
      <c r="BE279" s="91"/>
    </row>
    <row r="280" spans="2:57">
      <c r="B280" s="709"/>
      <c r="C280" s="695"/>
      <c r="D280" s="696"/>
      <c r="E280" s="89"/>
      <c r="F280" s="90"/>
      <c r="G280" s="301"/>
      <c r="H280" s="87"/>
      <c r="I280" s="86"/>
      <c r="J280" s="129"/>
      <c r="K280" s="284"/>
      <c r="L280" s="91"/>
      <c r="M280" s="91"/>
      <c r="N280" s="164"/>
      <c r="O280" s="114"/>
      <c r="P280" s="164"/>
      <c r="Q280" s="663"/>
      <c r="R280" s="91"/>
      <c r="S280" s="114"/>
      <c r="T280" s="164"/>
      <c r="U280" s="663"/>
      <c r="V280" s="91"/>
      <c r="W280" s="89"/>
      <c r="X280" s="106"/>
      <c r="Y280" s="663"/>
      <c r="Z280" s="91"/>
      <c r="AA280" s="91"/>
      <c r="AB280" s="1445"/>
      <c r="AC280" s="665"/>
      <c r="AD280" s="114"/>
      <c r="AE280" s="91"/>
      <c r="AF280" s="114"/>
      <c r="AG280" s="91"/>
      <c r="AH280" s="89"/>
      <c r="AI280" s="663"/>
      <c r="AJ280" s="97"/>
      <c r="AK280" s="98"/>
      <c r="AL280" s="301"/>
      <c r="AM280" s="164"/>
      <c r="AN280" s="301"/>
      <c r="AO280" s="91"/>
      <c r="AP280" s="91"/>
      <c r="AQ280" s="91"/>
      <c r="AR280" s="91"/>
      <c r="AS280" s="92"/>
      <c r="AT280" s="95"/>
      <c r="AU280" s="237"/>
      <c r="AV280" s="91"/>
      <c r="AW280" s="91"/>
      <c r="AX280" s="91"/>
      <c r="AY280" s="91"/>
      <c r="AZ280" s="91"/>
      <c r="BA280" s="91"/>
      <c r="BB280" s="91"/>
      <c r="BC280" s="91"/>
      <c r="BD280" s="91"/>
      <c r="BE280" s="91"/>
    </row>
    <row r="281" spans="2:57">
      <c r="B281" s="100"/>
      <c r="C281" s="87"/>
      <c r="D281" s="83"/>
      <c r="E281" s="89"/>
      <c r="F281" s="90"/>
      <c r="G281" s="240"/>
      <c r="H281" s="87"/>
      <c r="I281" s="86"/>
      <c r="J281" s="129"/>
      <c r="K281" s="249"/>
      <c r="L281" s="207"/>
      <c r="M281" s="209"/>
      <c r="N281" s="91"/>
      <c r="O281" s="87"/>
      <c r="P281" s="164"/>
      <c r="Q281" s="663"/>
      <c r="R281" s="91"/>
      <c r="S281" s="114"/>
      <c r="T281" s="164"/>
      <c r="U281" s="663"/>
      <c r="V281" s="91"/>
      <c r="W281" s="87"/>
      <c r="X281" s="106"/>
      <c r="Y281" s="91"/>
      <c r="Z281" s="91"/>
      <c r="AA281" s="91"/>
      <c r="AB281" s="1445"/>
      <c r="AC281" s="665"/>
      <c r="AD281" s="114"/>
      <c r="AE281" s="91"/>
      <c r="AF281" s="114"/>
      <c r="AG281" s="91"/>
      <c r="AH281" s="87"/>
      <c r="AI281" s="663"/>
      <c r="AJ281" s="97"/>
      <c r="AK281" s="98"/>
      <c r="AL281" s="301"/>
      <c r="AM281" s="1448"/>
      <c r="AN281" s="301"/>
      <c r="AO281" s="91"/>
      <c r="AP281" s="91"/>
      <c r="AQ281" s="91"/>
      <c r="AR281" s="91"/>
      <c r="AS281" s="87"/>
      <c r="AT281" s="93"/>
      <c r="AU281" s="128"/>
      <c r="AV281" s="91"/>
      <c r="AW281" s="91"/>
      <c r="AX281" s="91"/>
      <c r="AY281" s="91"/>
      <c r="AZ281" s="91"/>
      <c r="BA281" s="91"/>
      <c r="BB281" s="91"/>
      <c r="BC281" s="91"/>
      <c r="BD281" s="91"/>
      <c r="BE281" s="91"/>
    </row>
    <row r="282" spans="2:57" ht="15.75">
      <c r="B282" s="709"/>
      <c r="C282" s="87"/>
      <c r="D282" s="556"/>
      <c r="E282" s="89"/>
      <c r="F282" s="86"/>
      <c r="G282" s="543"/>
      <c r="H282" s="89"/>
      <c r="I282" s="86"/>
      <c r="J282" s="129"/>
      <c r="K282" s="87"/>
      <c r="L282" s="86"/>
      <c r="M282" s="127"/>
      <c r="N282" s="91"/>
      <c r="O282" s="114"/>
      <c r="P282" s="164"/>
      <c r="Q282" s="663"/>
      <c r="R282" s="91"/>
      <c r="S282" s="114"/>
      <c r="T282" s="164"/>
      <c r="U282" s="663"/>
      <c r="V282" s="91"/>
      <c r="W282" s="87"/>
      <c r="X282" s="106"/>
      <c r="Y282" s="91"/>
      <c r="Z282" s="91"/>
      <c r="AA282" s="91"/>
      <c r="AB282" s="1445"/>
      <c r="AC282" s="1466"/>
      <c r="AD282" s="206"/>
      <c r="AE282" s="663"/>
      <c r="AF282" s="114"/>
      <c r="AG282" s="663"/>
      <c r="AH282" s="87"/>
      <c r="AI282" s="663"/>
      <c r="AJ282" s="87"/>
      <c r="AK282" s="176"/>
      <c r="AL282" s="220"/>
      <c r="AM282" s="164"/>
      <c r="AN282" s="301"/>
      <c r="AO282" s="91"/>
      <c r="AP282" s="91"/>
      <c r="AQ282" s="91"/>
      <c r="AR282" s="91"/>
      <c r="AS282" s="87"/>
      <c r="AT282" s="86"/>
      <c r="AU282" s="129"/>
      <c r="AV282" s="91"/>
      <c r="AW282" s="91"/>
      <c r="AX282" s="91"/>
      <c r="AY282" s="91"/>
      <c r="AZ282" s="91"/>
      <c r="BA282" s="91"/>
      <c r="BB282" s="91"/>
      <c r="BC282" s="91"/>
      <c r="BD282" s="91"/>
      <c r="BE282" s="91"/>
    </row>
    <row r="283" spans="2:57" ht="15.75">
      <c r="B283" s="709"/>
      <c r="C283" s="114"/>
      <c r="D283" s="556"/>
      <c r="E283" s="89"/>
      <c r="F283" s="86"/>
      <c r="G283" s="543"/>
      <c r="H283" s="87"/>
      <c r="I283" s="86"/>
      <c r="J283" s="129"/>
      <c r="K283" s="89"/>
      <c r="L283" s="86"/>
      <c r="M283" s="127"/>
      <c r="N283" s="91"/>
      <c r="O283" s="114"/>
      <c r="P283" s="164"/>
      <c r="Q283" s="663"/>
      <c r="R283" s="91"/>
      <c r="S283" s="91"/>
      <c r="T283" s="164"/>
      <c r="U283" s="91"/>
      <c r="V283" s="91"/>
      <c r="W283" s="89"/>
      <c r="X283" s="91"/>
      <c r="Y283" s="91"/>
      <c r="Z283" s="91"/>
      <c r="AA283" s="91"/>
      <c r="AB283" s="1445"/>
      <c r="AC283" s="91"/>
      <c r="AD283" s="114"/>
      <c r="AE283" s="91"/>
      <c r="AF283" s="114"/>
      <c r="AG283" s="91"/>
      <c r="AH283" s="87"/>
      <c r="AI283" s="1470"/>
      <c r="AJ283" s="87"/>
      <c r="AK283" s="176"/>
      <c r="AL283" s="220"/>
      <c r="AM283" s="164"/>
      <c r="AN283" s="301"/>
      <c r="AO283" s="91"/>
      <c r="AP283" s="91"/>
      <c r="AQ283" s="91"/>
      <c r="AR283" s="91"/>
      <c r="AS283" s="102"/>
      <c r="AT283" s="86"/>
      <c r="AU283" s="118"/>
      <c r="AV283" s="91"/>
      <c r="AW283" s="91"/>
      <c r="AX283" s="91"/>
      <c r="AY283" s="91"/>
      <c r="AZ283" s="91"/>
      <c r="BA283" s="91"/>
      <c r="BB283" s="91"/>
      <c r="BC283" s="91"/>
      <c r="BD283" s="91"/>
      <c r="BE283" s="91"/>
    </row>
    <row r="284" spans="2:57" ht="15.75">
      <c r="B284" s="316"/>
      <c r="C284" s="114"/>
      <c r="D284" s="248"/>
      <c r="E284" s="87"/>
      <c r="F284" s="86"/>
      <c r="G284" s="543"/>
      <c r="H284" s="86"/>
      <c r="I284" s="95"/>
      <c r="J284" s="237"/>
      <c r="K284" s="87"/>
      <c r="L284" s="86"/>
      <c r="M284" s="127"/>
      <c r="N284" s="91"/>
      <c r="O284" s="87"/>
      <c r="P284" s="164"/>
      <c r="Q284" s="663"/>
      <c r="R284" s="91"/>
      <c r="S284" s="97"/>
      <c r="T284" s="164"/>
      <c r="U284" s="665"/>
      <c r="V284" s="91"/>
      <c r="W284" s="87"/>
      <c r="X284" s="91"/>
      <c r="Y284" s="91"/>
      <c r="Z284" s="91"/>
      <c r="AA284" s="91"/>
      <c r="AB284" s="1445"/>
      <c r="AC284" s="91"/>
      <c r="AD284" s="639"/>
      <c r="AE284" s="663"/>
      <c r="AF284" s="114"/>
      <c r="AG284" s="663"/>
      <c r="AH284" s="87"/>
      <c r="AI284" s="1470"/>
      <c r="AJ284" s="87"/>
      <c r="AK284" s="176"/>
      <c r="AL284" s="220"/>
      <c r="AM284" s="164"/>
      <c r="AN284" s="301"/>
      <c r="AO284" s="91"/>
      <c r="AP284" s="91"/>
      <c r="AQ284" s="91"/>
      <c r="AR284" s="91"/>
      <c r="AS284" s="97"/>
      <c r="AT284" s="91"/>
      <c r="AU284" s="91"/>
      <c r="AV284" s="91"/>
      <c r="AW284" s="91"/>
      <c r="AX284" s="91"/>
      <c r="AY284" s="91"/>
      <c r="AZ284" s="91"/>
      <c r="BA284" s="91"/>
      <c r="BB284" s="91"/>
      <c r="BC284" s="91"/>
      <c r="BD284" s="91"/>
      <c r="BE284" s="91"/>
    </row>
    <row r="285" spans="2:57" ht="15.75">
      <c r="B285" s="100"/>
      <c r="C285" s="87"/>
      <c r="D285" s="83"/>
      <c r="E285" s="91"/>
      <c r="F285" s="91"/>
      <c r="G285" s="91"/>
      <c r="H285" s="92"/>
      <c r="I285" s="93"/>
      <c r="J285" s="128"/>
      <c r="K285" s="87"/>
      <c r="L285" s="86"/>
      <c r="M285" s="127"/>
      <c r="N285" s="91"/>
      <c r="O285" s="114"/>
      <c r="P285" s="164"/>
      <c r="Q285" s="666"/>
      <c r="R285" s="91"/>
      <c r="S285" s="1445"/>
      <c r="T285" s="1448"/>
      <c r="U285" s="1466"/>
      <c r="V285" s="91"/>
      <c r="W285" s="114"/>
      <c r="X285" s="1456"/>
      <c r="Y285" s="1457"/>
      <c r="Z285" s="91"/>
      <c r="AA285" s="91"/>
      <c r="AB285" s="1445"/>
      <c r="AC285" s="662"/>
      <c r="AD285" s="114"/>
      <c r="AE285" s="91"/>
      <c r="AF285" s="114"/>
      <c r="AG285" s="663"/>
      <c r="AH285" s="87"/>
      <c r="AI285" s="663"/>
      <c r="AJ285" s="92"/>
      <c r="AK285" s="176"/>
      <c r="AL285" s="220"/>
      <c r="AM285" s="164"/>
      <c r="AN285" s="301"/>
      <c r="AO285" s="91"/>
      <c r="AP285" s="91"/>
      <c r="AQ285" s="91"/>
      <c r="AR285" s="91"/>
      <c r="AS285" s="312"/>
      <c r="AT285" s="98"/>
      <c r="AU285" s="127"/>
      <c r="AV285" s="91"/>
      <c r="AW285" s="91"/>
      <c r="AX285" s="91"/>
      <c r="AY285" s="91"/>
      <c r="AZ285" s="91"/>
      <c r="BA285" s="91"/>
      <c r="BB285" s="91"/>
      <c r="BC285" s="91"/>
      <c r="BD285" s="91"/>
      <c r="BE285" s="91"/>
    </row>
    <row r="286" spans="2:57" ht="15.75">
      <c r="B286" s="100"/>
      <c r="C286" s="87"/>
      <c r="D286" s="83"/>
      <c r="E286" s="298"/>
      <c r="F286" s="91"/>
      <c r="G286" s="91"/>
      <c r="H286" s="87"/>
      <c r="I286" s="86"/>
      <c r="J286" s="129"/>
      <c r="K286" s="89"/>
      <c r="L286" s="86"/>
      <c r="M286" s="127"/>
      <c r="N286" s="91"/>
      <c r="O286" s="114"/>
      <c r="P286" s="1448"/>
      <c r="Q286" s="663"/>
      <c r="R286" s="91"/>
      <c r="S286" s="1445"/>
      <c r="T286" s="164"/>
      <c r="U286" s="665"/>
      <c r="V286" s="91"/>
      <c r="W286" s="91"/>
      <c r="X286" s="91"/>
      <c r="Y286" s="91"/>
      <c r="Z286" s="91"/>
      <c r="AA286" s="91"/>
      <c r="AB286" s="1445"/>
      <c r="AC286" s="1452"/>
      <c r="AD286" s="114"/>
      <c r="AE286" s="663"/>
      <c r="AF286" s="114"/>
      <c r="AG286" s="663"/>
      <c r="AH286" s="87"/>
      <c r="AI286" s="663"/>
      <c r="AJ286" s="87"/>
      <c r="AK286" s="176"/>
      <c r="AL286" s="220"/>
      <c r="AM286" s="164"/>
      <c r="AN286" s="301"/>
      <c r="AO286" s="91"/>
      <c r="AP286" s="91"/>
      <c r="AQ286" s="91"/>
      <c r="AR286" s="91"/>
      <c r="AS286" s="87"/>
      <c r="AT286" s="86"/>
      <c r="AU286" s="129"/>
      <c r="AV286" s="91"/>
      <c r="AW286" s="91"/>
      <c r="AX286" s="91"/>
      <c r="AY286" s="91"/>
      <c r="AZ286" s="91"/>
      <c r="BA286" s="91"/>
      <c r="BB286" s="91"/>
      <c r="BC286" s="91"/>
      <c r="BD286" s="91"/>
      <c r="BE286" s="91"/>
    </row>
    <row r="287" spans="2:57" ht="15.75">
      <c r="B287" s="104"/>
      <c r="C287" s="87"/>
      <c r="D287" s="248"/>
      <c r="E287" s="249"/>
      <c r="F287" s="207"/>
      <c r="G287" s="302"/>
      <c r="H287" s="92"/>
      <c r="I287" s="86"/>
      <c r="J287" s="118"/>
      <c r="K287" s="89"/>
      <c r="L287" s="86"/>
      <c r="M287" s="127"/>
      <c r="N287" s="91"/>
      <c r="O287" s="114"/>
      <c r="P287" s="164"/>
      <c r="Q287" s="666"/>
      <c r="R287" s="91"/>
      <c r="S287" s="1445"/>
      <c r="T287" s="164"/>
      <c r="U287" s="662"/>
      <c r="V287" s="91"/>
      <c r="W287" s="91"/>
      <c r="X287" s="91"/>
      <c r="Y287" s="91"/>
      <c r="Z287" s="91"/>
      <c r="AA287" s="91"/>
      <c r="AB287" s="1445"/>
      <c r="AC287" s="91"/>
      <c r="AD287" s="114"/>
      <c r="AE287" s="91"/>
      <c r="AF287" s="114"/>
      <c r="AG287" s="91"/>
      <c r="AH287" s="87"/>
      <c r="AI287" s="663"/>
      <c r="AJ287" s="89"/>
      <c r="AK287" s="176"/>
      <c r="AL287" s="220"/>
      <c r="AM287" s="164"/>
      <c r="AN287" s="301"/>
      <c r="AO287" s="91"/>
      <c r="AP287" s="91"/>
      <c r="AQ287" s="91"/>
      <c r="AR287" s="91"/>
      <c r="AS287" s="97"/>
      <c r="AT287" s="90"/>
      <c r="AU287" s="127"/>
      <c r="AV287" s="91"/>
      <c r="AW287" s="91"/>
      <c r="AX287" s="91"/>
      <c r="AY287" s="91"/>
      <c r="AZ287" s="91"/>
      <c r="BA287" s="91"/>
      <c r="BB287" s="91"/>
      <c r="BC287" s="91"/>
      <c r="BD287" s="91"/>
      <c r="BE287" s="91"/>
    </row>
    <row r="288" spans="2:57" ht="15.75">
      <c r="B288" s="709"/>
      <c r="C288" s="707"/>
      <c r="D288" s="696"/>
      <c r="E288" s="89"/>
      <c r="F288" s="90"/>
      <c r="G288" s="118"/>
      <c r="H288" s="111"/>
      <c r="I288" s="98"/>
      <c r="J288" s="127"/>
      <c r="K288" s="87"/>
      <c r="L288" s="90"/>
      <c r="M288" s="127"/>
      <c r="N288" s="91"/>
      <c r="O288" s="114"/>
      <c r="P288" s="164"/>
      <c r="Q288" s="663"/>
      <c r="R288" s="91"/>
      <c r="S288" s="114"/>
      <c r="T288" s="164"/>
      <c r="U288" s="503"/>
      <c r="V288" s="91"/>
      <c r="W288" s="114"/>
      <c r="X288" s="672"/>
      <c r="Y288" s="673"/>
      <c r="Z288" s="91"/>
      <c r="AA288" s="91"/>
      <c r="AB288" s="1445"/>
      <c r="AC288" s="662"/>
      <c r="AD288" s="114"/>
      <c r="AE288" s="91"/>
      <c r="AF288" s="114"/>
      <c r="AG288" s="663"/>
      <c r="AH288" s="87"/>
      <c r="AI288" s="666"/>
      <c r="AJ288" s="89"/>
      <c r="AK288" s="176"/>
      <c r="AL288" s="220"/>
      <c r="AM288" s="164"/>
      <c r="AN288" s="301"/>
      <c r="AO288" s="91"/>
      <c r="AP288" s="91"/>
      <c r="AQ288" s="91"/>
      <c r="AR288" s="91"/>
      <c r="AS288" s="97"/>
      <c r="AT288" s="98"/>
      <c r="AU288" s="127"/>
      <c r="AV288" s="91"/>
      <c r="AW288" s="91"/>
      <c r="AX288" s="91"/>
      <c r="AY288" s="91"/>
      <c r="AZ288" s="91"/>
      <c r="BA288" s="91"/>
      <c r="BB288" s="91"/>
      <c r="BC288" s="91"/>
      <c r="BD288" s="91"/>
      <c r="BE288" s="91"/>
    </row>
    <row r="289" spans="2:57" ht="15.75">
      <c r="B289" s="696"/>
      <c r="C289" s="707"/>
      <c r="D289" s="696"/>
      <c r="E289" s="91"/>
      <c r="F289" s="91"/>
      <c r="G289" s="91"/>
      <c r="H289" s="89"/>
      <c r="I289" s="110"/>
      <c r="J289" s="127"/>
      <c r="K289" s="87"/>
      <c r="L289" s="86"/>
      <c r="M289" s="127"/>
      <c r="N289" s="91"/>
      <c r="O289" s="114"/>
      <c r="P289" s="164"/>
      <c r="Q289" s="663"/>
      <c r="R289" s="91"/>
      <c r="S289" s="91"/>
      <c r="T289" s="91"/>
      <c r="U289" s="91"/>
      <c r="V289" s="91"/>
      <c r="W289" s="114"/>
      <c r="X289" s="672"/>
      <c r="Y289" s="673"/>
      <c r="Z289" s="91"/>
      <c r="AA289" s="91"/>
      <c r="AB289" s="1459"/>
      <c r="AC289" s="663"/>
      <c r="AD289" s="91"/>
      <c r="AE289" s="663"/>
      <c r="AF289" s="114"/>
      <c r="AG289" s="91"/>
      <c r="AH289" s="116"/>
      <c r="AI289" s="663"/>
      <c r="AJ289" s="89"/>
      <c r="AK289" s="176"/>
      <c r="AL289" s="220"/>
      <c r="AM289" s="164"/>
      <c r="AN289" s="301"/>
      <c r="AO289" s="91"/>
      <c r="AP289" s="91"/>
      <c r="AQ289" s="91"/>
      <c r="AR289" s="91"/>
      <c r="AS289" s="97"/>
      <c r="AT289" s="98"/>
      <c r="AU289" s="127"/>
      <c r="AV289" s="91"/>
      <c r="AW289" s="91"/>
      <c r="AX289" s="91"/>
      <c r="AY289" s="91"/>
      <c r="AZ289" s="91"/>
      <c r="BA289" s="91"/>
      <c r="BB289" s="91"/>
      <c r="BC289" s="91"/>
      <c r="BD289" s="91"/>
      <c r="BE289" s="91"/>
    </row>
    <row r="290" spans="2:57" ht="15.75">
      <c r="B290" s="696"/>
      <c r="C290" s="707"/>
      <c r="D290" s="696"/>
      <c r="E290" s="298"/>
      <c r="F290" s="91"/>
      <c r="G290" s="91"/>
      <c r="H290" s="312"/>
      <c r="I290" s="98"/>
      <c r="J290" s="127"/>
      <c r="K290" s="89"/>
      <c r="L290" s="93"/>
      <c r="M290" s="128"/>
      <c r="N290" s="91"/>
      <c r="O290" s="114"/>
      <c r="P290" s="164"/>
      <c r="Q290" s="663"/>
      <c r="R290" s="91"/>
      <c r="S290" s="91"/>
      <c r="T290" s="91"/>
      <c r="U290" s="91"/>
      <c r="V290" s="91"/>
      <c r="W290" s="114"/>
      <c r="X290" s="672"/>
      <c r="Y290" s="673"/>
      <c r="Z290" s="91"/>
      <c r="AA290" s="1444"/>
      <c r="AB290" s="114"/>
      <c r="AC290" s="662"/>
      <c r="AD290" s="91"/>
      <c r="AE290" s="663"/>
      <c r="AF290" s="92"/>
      <c r="AG290" s="91"/>
      <c r="AH290" s="87"/>
      <c r="AI290" s="663"/>
      <c r="AJ290" s="89"/>
      <c r="AK290" s="176"/>
      <c r="AL290" s="220"/>
      <c r="AM290" s="164"/>
      <c r="AN290" s="301"/>
      <c r="AO290" s="91"/>
      <c r="AP290" s="91"/>
      <c r="AQ290" s="91"/>
      <c r="AR290" s="91"/>
      <c r="AS290" s="91"/>
      <c r="AT290" s="91"/>
      <c r="AU290" s="91"/>
      <c r="AV290" s="91"/>
      <c r="AW290" s="91"/>
      <c r="AX290" s="91"/>
      <c r="AY290" s="91"/>
      <c r="AZ290" s="91"/>
      <c r="BA290" s="91"/>
      <c r="BB290" s="91"/>
      <c r="BC290" s="91"/>
      <c r="BD290" s="91"/>
      <c r="BE290" s="91"/>
    </row>
    <row r="291" spans="2:57" ht="15.75">
      <c r="B291" s="696"/>
      <c r="C291" s="707"/>
      <c r="D291" s="696"/>
      <c r="E291" s="148"/>
      <c r="F291" s="207"/>
      <c r="G291" s="209"/>
      <c r="H291" s="87"/>
      <c r="I291" s="86"/>
      <c r="J291" s="129"/>
      <c r="K291" s="91"/>
      <c r="L291" s="91"/>
      <c r="M291" s="91"/>
      <c r="N291" s="91"/>
      <c r="O291" s="91"/>
      <c r="P291" s="91"/>
      <c r="Q291" s="91"/>
      <c r="R291" s="91"/>
      <c r="S291" s="91"/>
      <c r="T291" s="91"/>
      <c r="U291" s="91"/>
      <c r="V291" s="91"/>
      <c r="W291" s="114"/>
      <c r="X291" s="1478"/>
      <c r="Y291" s="673"/>
      <c r="Z291" s="91"/>
      <c r="AA291" s="91"/>
      <c r="AB291" s="114"/>
      <c r="AC291" s="666"/>
      <c r="AD291" s="91"/>
      <c r="AE291" s="663"/>
      <c r="AF291" s="102"/>
      <c r="AG291" s="91"/>
      <c r="AH291" s="91"/>
      <c r="AI291" s="663"/>
      <c r="AJ291" s="89"/>
      <c r="AK291" s="176"/>
      <c r="AL291" s="220"/>
      <c r="AM291" s="164"/>
      <c r="AN291" s="301"/>
      <c r="AO291" s="91"/>
      <c r="AP291" s="91"/>
      <c r="AQ291" s="91"/>
      <c r="AR291" s="91"/>
      <c r="AS291" s="91"/>
      <c r="AT291" s="91"/>
      <c r="AU291" s="91"/>
      <c r="AV291" s="91"/>
      <c r="AW291" s="91"/>
      <c r="AX291" s="91"/>
      <c r="AY291" s="91"/>
      <c r="AZ291" s="91"/>
      <c r="BA291" s="91"/>
      <c r="BB291" s="91"/>
      <c r="BC291" s="91"/>
      <c r="BD291" s="91"/>
      <c r="BE291" s="91"/>
    </row>
    <row r="292" spans="2:57">
      <c r="B292" s="1455"/>
      <c r="C292" s="99"/>
      <c r="D292" s="1465"/>
      <c r="E292" s="87"/>
      <c r="F292" s="86"/>
      <c r="G292" s="129"/>
      <c r="H292" s="97"/>
      <c r="I292" s="90"/>
      <c r="J292" s="128"/>
      <c r="K292" s="91"/>
      <c r="L292" s="91"/>
      <c r="M292" s="91"/>
      <c r="N292" s="91"/>
      <c r="O292" s="91"/>
      <c r="P292" s="91"/>
      <c r="Q292" s="91"/>
      <c r="R292" s="91"/>
      <c r="S292" s="91"/>
      <c r="T292" s="91"/>
      <c r="U292" s="91"/>
      <c r="V292" s="91"/>
      <c r="W292" s="91"/>
      <c r="X292" s="207"/>
      <c r="Y292" s="302"/>
      <c r="Z292" s="91"/>
      <c r="AA292" s="91"/>
      <c r="AB292" s="126"/>
      <c r="AC292" s="668"/>
      <c r="AD292" s="91"/>
      <c r="AE292" s="663"/>
      <c r="AF292" s="87"/>
      <c r="AG292" s="662"/>
      <c r="AH292" s="91"/>
      <c r="AI292" s="663"/>
      <c r="AJ292" s="87"/>
      <c r="AK292" s="86"/>
      <c r="AL292" s="106"/>
      <c r="AM292" s="91"/>
      <c r="AN292" s="91"/>
      <c r="AO292" s="91"/>
      <c r="AP292" s="87"/>
      <c r="AQ292" s="206"/>
      <c r="AR292" s="91"/>
      <c r="AS292" s="91"/>
      <c r="AT292" s="91"/>
      <c r="AU292" s="91"/>
      <c r="AV292" s="91"/>
      <c r="AW292" s="91"/>
      <c r="AX292" s="91"/>
      <c r="AY292" s="91"/>
      <c r="AZ292" s="91"/>
      <c r="BA292" s="91"/>
      <c r="BB292" s="91"/>
      <c r="BC292" s="91"/>
      <c r="BD292" s="91"/>
      <c r="BE292" s="91"/>
    </row>
    <row r="293" spans="2:57">
      <c r="B293" s="696"/>
      <c r="C293" s="707"/>
      <c r="D293" s="696"/>
      <c r="E293" s="1438"/>
      <c r="F293" s="91"/>
      <c r="G293" s="91"/>
      <c r="H293" s="1442"/>
      <c r="I293" s="91"/>
      <c r="J293" s="91"/>
      <c r="K293" s="91"/>
      <c r="L293" s="91"/>
      <c r="M293" s="91"/>
      <c r="N293" s="91"/>
      <c r="O293" s="91"/>
      <c r="P293" s="91"/>
      <c r="Q293" s="91"/>
      <c r="R293" s="91"/>
      <c r="S293" s="91"/>
      <c r="T293" s="91"/>
      <c r="U293" s="91"/>
      <c r="V293" s="91"/>
      <c r="W293" s="87"/>
      <c r="X293" s="1260"/>
      <c r="Y293" s="1433"/>
      <c r="Z293" s="91"/>
      <c r="AA293" s="91"/>
      <c r="AB293" s="148"/>
      <c r="AC293" s="661"/>
      <c r="AD293" s="302"/>
      <c r="AE293" s="663"/>
      <c r="AF293" s="87"/>
      <c r="AG293" s="663"/>
      <c r="AH293" s="91"/>
      <c r="AI293" s="663"/>
      <c r="AJ293" s="91"/>
      <c r="AK293" s="91"/>
      <c r="AL293" s="91"/>
      <c r="AM293" s="91"/>
      <c r="AN293" s="91"/>
      <c r="AO293" s="91"/>
      <c r="AP293" s="91"/>
      <c r="AQ293" s="91"/>
      <c r="AR293" s="89"/>
      <c r="AS293" s="91"/>
      <c r="AT293" s="91"/>
      <c r="AU293" s="91"/>
      <c r="AV293" s="91"/>
      <c r="AW293" s="91"/>
      <c r="AX293" s="91"/>
      <c r="AY293" s="91"/>
      <c r="AZ293" s="91"/>
      <c r="BA293" s="91"/>
      <c r="BB293" s="91"/>
      <c r="BC293" s="91"/>
      <c r="BD293" s="91"/>
      <c r="BE293" s="91"/>
    </row>
    <row r="294" spans="2:57" ht="15.75">
      <c r="B294" s="322"/>
      <c r="C294" s="696"/>
      <c r="D294" s="707"/>
      <c r="E294" s="212"/>
      <c r="F294" s="91"/>
      <c r="G294" s="91"/>
      <c r="H294" s="91"/>
      <c r="I294" s="91"/>
      <c r="J294" s="91"/>
      <c r="K294" s="126"/>
      <c r="L294" s="91"/>
      <c r="M294" s="91"/>
      <c r="N294" s="164"/>
      <c r="O294" s="791"/>
      <c r="P294" s="91"/>
      <c r="Q294" s="91"/>
      <c r="R294" s="87"/>
      <c r="S294" s="91"/>
      <c r="T294" s="91"/>
      <c r="U294" s="91"/>
      <c r="V294" s="91"/>
      <c r="W294" s="91"/>
      <c r="X294" s="91"/>
      <c r="Y294" s="91"/>
      <c r="Z294" s="91"/>
      <c r="AA294" s="91"/>
      <c r="AB294" s="87"/>
      <c r="AC294" s="662"/>
      <c r="AD294" s="129"/>
      <c r="AE294" s="663"/>
      <c r="AF294" s="91"/>
      <c r="AG294" s="663"/>
      <c r="AH294" s="91"/>
      <c r="AI294" s="663"/>
      <c r="AJ294" s="89"/>
      <c r="AK294" s="91"/>
      <c r="AL294" s="91"/>
      <c r="AM294" s="91"/>
      <c r="AN294" s="91"/>
      <c r="AO294" s="91"/>
      <c r="AP294" s="91"/>
      <c r="AQ294" s="91"/>
      <c r="AR294" s="89"/>
      <c r="AS294" s="90"/>
      <c r="AT294" s="128"/>
      <c r="AU294" s="91"/>
      <c r="AV294" s="91"/>
      <c r="AW294" s="91"/>
      <c r="AX294" s="91"/>
      <c r="AY294" s="91"/>
      <c r="AZ294" s="91"/>
      <c r="BA294" s="91"/>
      <c r="BB294" s="91"/>
      <c r="BC294" s="91"/>
      <c r="BD294" s="91"/>
      <c r="BE294" s="91"/>
    </row>
    <row r="295" spans="2:57">
      <c r="B295" s="696"/>
      <c r="C295" s="695"/>
      <c r="D295" s="696"/>
      <c r="E295" s="148"/>
      <c r="F295" s="207"/>
      <c r="G295" s="209"/>
      <c r="H295" s="148"/>
      <c r="I295" s="207"/>
      <c r="J295" s="209"/>
      <c r="K295" s="148"/>
      <c r="L295" s="207"/>
      <c r="M295" s="302"/>
      <c r="N295" s="91"/>
      <c r="O295" s="1444"/>
      <c r="P295" s="1444"/>
      <c r="Q295" s="1439"/>
      <c r="R295" s="91"/>
      <c r="S295" s="1444"/>
      <c r="T295" s="1444"/>
      <c r="U295" s="1439"/>
      <c r="V295" s="91"/>
      <c r="W295" s="1444"/>
      <c r="X295" s="1444"/>
      <c r="Y295" s="1439"/>
      <c r="Z295" s="91"/>
      <c r="AA295" s="91"/>
      <c r="AB295" s="87"/>
      <c r="AC295" s="662"/>
      <c r="AD295" s="129"/>
      <c r="AE295" s="663"/>
      <c r="AF295" s="114"/>
      <c r="AG295" s="663"/>
      <c r="AH295" s="91"/>
      <c r="AI295" s="663"/>
      <c r="AJ295" s="91"/>
      <c r="AK295" s="207"/>
      <c r="AL295" s="302"/>
      <c r="AM295" s="207"/>
      <c r="AN295" s="302"/>
      <c r="AO295" s="91"/>
      <c r="AP295" s="89"/>
      <c r="AQ295" s="204"/>
      <c r="AR295" s="310"/>
      <c r="AS295" s="91"/>
      <c r="AT295" s="91"/>
      <c r="AU295" s="91"/>
      <c r="AV295" s="91"/>
      <c r="AW295" s="91"/>
      <c r="AX295" s="91"/>
      <c r="AY295" s="91"/>
      <c r="AZ295" s="91"/>
      <c r="BA295" s="91"/>
      <c r="BB295" s="91"/>
      <c r="BC295" s="91"/>
      <c r="BD295" s="91"/>
      <c r="BE295" s="91"/>
    </row>
    <row r="296" spans="2:57" ht="15.75">
      <c r="B296" s="100"/>
      <c r="C296" s="114"/>
      <c r="D296" s="83"/>
      <c r="E296" s="87"/>
      <c r="F296" s="206"/>
      <c r="G296" s="124"/>
      <c r="H296" s="92"/>
      <c r="I296" s="95"/>
      <c r="J296" s="237"/>
      <c r="K296" s="87"/>
      <c r="L296" s="86"/>
      <c r="M296" s="129"/>
      <c r="N296" s="91"/>
      <c r="O296" s="114"/>
      <c r="P296" s="164"/>
      <c r="Q296" s="663"/>
      <c r="R296" s="91"/>
      <c r="S296" s="91"/>
      <c r="T296" s="164"/>
      <c r="U296" s="91"/>
      <c r="V296" s="91"/>
      <c r="W296" s="106"/>
      <c r="X296" s="1444"/>
      <c r="Y296" s="1439"/>
      <c r="Z296" s="91"/>
      <c r="AA296" s="91"/>
      <c r="AB296" s="1437"/>
      <c r="AC296" s="663"/>
      <c r="AD296" s="129"/>
      <c r="AE296" s="663"/>
      <c r="AF296" s="91"/>
      <c r="AG296" s="663"/>
      <c r="AH296" s="91"/>
      <c r="AI296" s="663"/>
      <c r="AJ296" s="87"/>
      <c r="AK296" s="1260"/>
      <c r="AL296" s="1433"/>
      <c r="AM296" s="670"/>
      <c r="AN296" s="301"/>
      <c r="AO296" s="91"/>
      <c r="AP296" s="91"/>
      <c r="AQ296" s="91"/>
      <c r="AR296" s="148"/>
      <c r="AS296" s="207"/>
      <c r="AT296" s="209"/>
      <c r="AU296" s="91"/>
      <c r="AV296" s="91"/>
      <c r="AW296" s="91"/>
      <c r="AX296" s="91"/>
      <c r="AY296" s="91"/>
      <c r="AZ296" s="91"/>
      <c r="BA296" s="91"/>
      <c r="BB296" s="91"/>
      <c r="BC296" s="91"/>
      <c r="BD296" s="91"/>
      <c r="BE296" s="91"/>
    </row>
    <row r="297" spans="2:57">
      <c r="B297" s="696"/>
      <c r="C297" s="114"/>
      <c r="D297" s="696"/>
      <c r="E297" s="312"/>
      <c r="F297" s="98"/>
      <c r="G297" s="127"/>
      <c r="H297" s="87"/>
      <c r="I297" s="86"/>
      <c r="J297" s="129"/>
      <c r="K297" s="87"/>
      <c r="L297" s="86"/>
      <c r="M297" s="129"/>
      <c r="N297" s="91"/>
      <c r="O297" s="114"/>
      <c r="P297" s="164"/>
      <c r="Q297" s="1450"/>
      <c r="R297" s="91"/>
      <c r="S297" s="97"/>
      <c r="T297" s="164"/>
      <c r="U297" s="665"/>
      <c r="V297" s="91"/>
      <c r="W297" s="114"/>
      <c r="X297" s="1447"/>
      <c r="Y297" s="663"/>
      <c r="Z297" s="91"/>
      <c r="AA297" s="91"/>
      <c r="AB297" s="509"/>
      <c r="AC297" s="663"/>
      <c r="AD297" s="114"/>
      <c r="AE297" s="91"/>
      <c r="AF297" s="114"/>
      <c r="AG297" s="663"/>
      <c r="AH297" s="86"/>
      <c r="AI297" s="663"/>
      <c r="AJ297" s="89"/>
      <c r="AK297" s="86"/>
      <c r="AL297" s="129"/>
      <c r="AM297" s="164"/>
      <c r="AN297" s="301"/>
      <c r="AO297" s="91"/>
      <c r="AP297" s="91"/>
      <c r="AQ297" s="91"/>
      <c r="AR297" s="87"/>
      <c r="AS297" s="206"/>
      <c r="AT297" s="124"/>
      <c r="AU297" s="91"/>
      <c r="AV297" s="91"/>
      <c r="AW297" s="91"/>
      <c r="AX297" s="91"/>
      <c r="AY297" s="91"/>
      <c r="AZ297" s="91"/>
      <c r="BA297" s="91"/>
      <c r="BB297" s="91"/>
      <c r="BC297" s="91"/>
      <c r="BD297" s="91"/>
      <c r="BE297" s="91"/>
    </row>
    <row r="298" spans="2:57">
      <c r="B298" s="266"/>
      <c r="C298" s="698"/>
      <c r="D298" s="556"/>
      <c r="E298" s="87"/>
      <c r="F298" s="86"/>
      <c r="G298" s="129"/>
      <c r="H298" s="97"/>
      <c r="I298" s="98"/>
      <c r="J298" s="301"/>
      <c r="K298" s="87"/>
      <c r="L298" s="86"/>
      <c r="M298" s="129"/>
      <c r="N298" s="91"/>
      <c r="O298" s="114"/>
      <c r="P298" s="164"/>
      <c r="Q298" s="663"/>
      <c r="R298" s="91"/>
      <c r="S298" s="1445"/>
      <c r="T298" s="164"/>
      <c r="U298" s="665"/>
      <c r="V298" s="91"/>
      <c r="W298" s="87"/>
      <c r="X298" s="106"/>
      <c r="Y298" s="89"/>
      <c r="Z298" s="91"/>
      <c r="AA298" s="91"/>
      <c r="AB298" s="97"/>
      <c r="AC298" s="663"/>
      <c r="AD298" s="114"/>
      <c r="AE298" s="91"/>
      <c r="AF298" s="114"/>
      <c r="AG298" s="663"/>
      <c r="AH298" s="86"/>
      <c r="AI298" s="663"/>
      <c r="AJ298" s="87"/>
      <c r="AK298" s="86"/>
      <c r="AL298" s="129"/>
      <c r="AM298" s="164"/>
      <c r="AN298" s="301"/>
      <c r="AO298" s="91"/>
      <c r="AP298" s="91"/>
      <c r="AQ298" s="91"/>
      <c r="AR298" s="312"/>
      <c r="AS298" s="98"/>
      <c r="AT298" s="127"/>
      <c r="AU298" s="91"/>
      <c r="AV298" s="91"/>
      <c r="AW298" s="91"/>
      <c r="AX298" s="91"/>
      <c r="AY298" s="91"/>
      <c r="AZ298" s="91"/>
      <c r="BA298" s="91"/>
      <c r="BB298" s="91"/>
      <c r="BC298" s="91"/>
      <c r="BD298" s="91"/>
      <c r="BE298" s="91"/>
    </row>
    <row r="299" spans="2:57">
      <c r="B299" s="100"/>
      <c r="C299" s="114"/>
      <c r="D299" s="556"/>
      <c r="E299" s="91"/>
      <c r="F299" s="91"/>
      <c r="G299" s="91"/>
      <c r="H299" s="91"/>
      <c r="I299" s="91"/>
      <c r="J299" s="91"/>
      <c r="K299" s="87"/>
      <c r="L299" s="86"/>
      <c r="M299" s="129"/>
      <c r="N299" s="91"/>
      <c r="O299" s="87"/>
      <c r="P299" s="670"/>
      <c r="Q299" s="666"/>
      <c r="R299" s="91"/>
      <c r="S299" s="1445"/>
      <c r="T299" s="164"/>
      <c r="U299" s="665"/>
      <c r="V299" s="91"/>
      <c r="W299" s="92"/>
      <c r="X299" s="106"/>
      <c r="Y299" s="663"/>
      <c r="Z299" s="91"/>
      <c r="AA299" s="91"/>
      <c r="AB299" s="97"/>
      <c r="AC299" s="663"/>
      <c r="AD299" s="114"/>
      <c r="AE299" s="91"/>
      <c r="AF299" s="114"/>
      <c r="AG299" s="91"/>
      <c r="AH299" s="89"/>
      <c r="AI299" s="663"/>
      <c r="AJ299" s="89"/>
      <c r="AK299" s="90"/>
      <c r="AL299" s="118"/>
      <c r="AM299" s="164"/>
      <c r="AN299" s="301"/>
      <c r="AO299" s="91"/>
      <c r="AP299" s="91"/>
      <c r="AQ299" s="91"/>
      <c r="AR299" s="87"/>
      <c r="AS299" s="86"/>
      <c r="AT299" s="129"/>
      <c r="AU299" s="91"/>
      <c r="AV299" s="91"/>
      <c r="AW299" s="91"/>
      <c r="AX299" s="91"/>
      <c r="AY299" s="91"/>
      <c r="AZ299" s="91"/>
      <c r="BA299" s="91"/>
      <c r="BB299" s="91"/>
      <c r="BC299" s="91"/>
      <c r="BD299" s="91"/>
      <c r="BE299" s="91"/>
    </row>
    <row r="300" spans="2:57">
      <c r="B300" s="266"/>
      <c r="C300" s="114"/>
      <c r="D300" s="248"/>
      <c r="E300" s="298"/>
      <c r="F300" s="91"/>
      <c r="G300" s="91"/>
      <c r="H300" s="126"/>
      <c r="I300" s="91"/>
      <c r="J300" s="581"/>
      <c r="K300" s="126"/>
      <c r="L300" s="1440"/>
      <c r="M300" s="1440"/>
      <c r="N300" s="91"/>
      <c r="O300" s="87"/>
      <c r="P300" s="1448"/>
      <c r="Q300" s="666"/>
      <c r="R300" s="91"/>
      <c r="S300" s="1445"/>
      <c r="T300" s="164"/>
      <c r="U300" s="1466"/>
      <c r="V300" s="91"/>
      <c r="W300" s="89"/>
      <c r="X300" s="106"/>
      <c r="Y300" s="663"/>
      <c r="Z300" s="91"/>
      <c r="AA300" s="91"/>
      <c r="AB300" s="97"/>
      <c r="AC300" s="663"/>
      <c r="AD300" s="114"/>
      <c r="AE300" s="91"/>
      <c r="AF300" s="114"/>
      <c r="AG300" s="91"/>
      <c r="AH300" s="89"/>
      <c r="AI300" s="663"/>
      <c r="AJ300" s="89"/>
      <c r="AK300" s="90"/>
      <c r="AL300" s="118"/>
      <c r="AM300" s="164"/>
      <c r="AN300" s="301"/>
      <c r="AO300" s="91"/>
      <c r="AP300" s="91"/>
      <c r="AQ300" s="91"/>
      <c r="AR300" s="92"/>
      <c r="AS300" s="95"/>
      <c r="AT300" s="237"/>
      <c r="AU300" s="91"/>
      <c r="AV300" s="91"/>
      <c r="AW300" s="91"/>
      <c r="AX300" s="91"/>
      <c r="AY300" s="91"/>
      <c r="AZ300" s="91"/>
      <c r="BA300" s="91"/>
      <c r="BB300" s="91"/>
      <c r="BC300" s="91"/>
      <c r="BD300" s="91"/>
      <c r="BE300" s="91"/>
    </row>
    <row r="301" spans="2:57">
      <c r="B301" s="266"/>
      <c r="C301" s="114"/>
      <c r="D301" s="248"/>
      <c r="E301" s="148"/>
      <c r="F301" s="207"/>
      <c r="G301" s="209"/>
      <c r="H301" s="148"/>
      <c r="I301" s="207"/>
      <c r="J301" s="209"/>
      <c r="K301" s="148"/>
      <c r="L301" s="207"/>
      <c r="M301" s="209"/>
      <c r="N301" s="164"/>
      <c r="O301" s="114"/>
      <c r="P301" s="558"/>
      <c r="Q301" s="663"/>
      <c r="R301" s="91"/>
      <c r="S301" s="1445"/>
      <c r="T301" s="164"/>
      <c r="U301" s="665"/>
      <c r="V301" s="91"/>
      <c r="W301" s="87"/>
      <c r="X301" s="106"/>
      <c r="Y301" s="91"/>
      <c r="Z301" s="91"/>
      <c r="AA301" s="91"/>
      <c r="AB301" s="97"/>
      <c r="AC301" s="663"/>
      <c r="AD301" s="114"/>
      <c r="AE301" s="663"/>
      <c r="AF301" s="114"/>
      <c r="AG301" s="91"/>
      <c r="AH301" s="89"/>
      <c r="AI301" s="663"/>
      <c r="AJ301" s="87"/>
      <c r="AK301" s="86"/>
      <c r="AL301" s="129"/>
      <c r="AM301" s="164"/>
      <c r="AN301" s="301"/>
      <c r="AO301" s="91"/>
      <c r="AP301" s="91"/>
      <c r="AQ301" s="91"/>
      <c r="AR301" s="87"/>
      <c r="AS301" s="86"/>
      <c r="AT301" s="129"/>
      <c r="AU301" s="91"/>
      <c r="AV301" s="91"/>
      <c r="AW301" s="91"/>
      <c r="AX301" s="91"/>
      <c r="AY301" s="91"/>
      <c r="AZ301" s="91"/>
      <c r="BA301" s="91"/>
      <c r="BB301" s="91"/>
      <c r="BC301" s="91"/>
      <c r="BD301" s="91"/>
      <c r="BE301" s="91"/>
    </row>
    <row r="302" spans="2:57">
      <c r="B302" s="266"/>
      <c r="C302" s="87"/>
      <c r="D302" s="248"/>
      <c r="E302" s="87"/>
      <c r="F302" s="90"/>
      <c r="G302" s="118"/>
      <c r="H302" s="87"/>
      <c r="I302" s="102"/>
      <c r="J302" s="313"/>
      <c r="K302" s="87"/>
      <c r="L302" s="1467"/>
      <c r="M302" s="1468"/>
      <c r="N302" s="91"/>
      <c r="O302" s="114"/>
      <c r="P302" s="164"/>
      <c r="Q302" s="663"/>
      <c r="R302" s="91"/>
      <c r="S302" s="1445"/>
      <c r="T302" s="164"/>
      <c r="U302" s="662"/>
      <c r="V302" s="91"/>
      <c r="W302" s="87"/>
      <c r="X302" s="106"/>
      <c r="Y302" s="91"/>
      <c r="Z302" s="91"/>
      <c r="AA302" s="91"/>
      <c r="AB302" s="1445"/>
      <c r="AC302" s="665"/>
      <c r="AD302" s="87"/>
      <c r="AE302" s="91"/>
      <c r="AF302" s="114"/>
      <c r="AG302" s="91"/>
      <c r="AH302" s="87"/>
      <c r="AI302" s="663"/>
      <c r="AJ302" s="87"/>
      <c r="AK302" s="90"/>
      <c r="AL302" s="118"/>
      <c r="AM302" s="164"/>
      <c r="AN302" s="301"/>
      <c r="AO302" s="91"/>
      <c r="AP302" s="91"/>
      <c r="AQ302" s="91"/>
      <c r="AR302" s="97"/>
      <c r="AS302" s="98"/>
      <c r="AT302" s="301"/>
      <c r="AU302" s="91"/>
      <c r="AV302" s="91"/>
      <c r="AW302" s="91"/>
      <c r="AX302" s="91"/>
      <c r="AY302" s="91"/>
      <c r="AZ302" s="91"/>
      <c r="BA302" s="91"/>
      <c r="BB302" s="91"/>
      <c r="BC302" s="91"/>
      <c r="BD302" s="91"/>
      <c r="BE302" s="91"/>
    </row>
    <row r="303" spans="2:57">
      <c r="B303" s="1455"/>
      <c r="C303" s="707"/>
      <c r="D303" s="1153"/>
      <c r="E303" s="87"/>
      <c r="F303" s="98"/>
      <c r="G303" s="127"/>
      <c r="H303" s="87"/>
      <c r="I303" s="87"/>
      <c r="J303" s="314"/>
      <c r="K303" s="87"/>
      <c r="L303" s="86"/>
      <c r="M303" s="129"/>
      <c r="N303" s="91"/>
      <c r="O303" s="646"/>
      <c r="P303" s="164"/>
      <c r="Q303" s="663"/>
      <c r="R303" s="91"/>
      <c r="S303" s="1445"/>
      <c r="T303" s="164"/>
      <c r="U303" s="662"/>
      <c r="V303" s="91"/>
      <c r="W303" s="89"/>
      <c r="X303" s="91"/>
      <c r="Y303" s="91"/>
      <c r="Z303" s="91"/>
      <c r="AA303" s="91"/>
      <c r="AB303" s="1445"/>
      <c r="AC303" s="1446"/>
      <c r="AD303" s="114"/>
      <c r="AE303" s="91"/>
      <c r="AF303" s="114"/>
      <c r="AG303" s="91"/>
      <c r="AH303" s="87"/>
      <c r="AI303" s="663"/>
      <c r="AJ303" s="87"/>
      <c r="AK303" s="90"/>
      <c r="AL303" s="118"/>
      <c r="AM303" s="164"/>
      <c r="AN303" s="301"/>
      <c r="AO303" s="91"/>
      <c r="AP303" s="91"/>
      <c r="AQ303" s="91"/>
      <c r="AR303" s="87"/>
      <c r="AS303" s="90"/>
      <c r="AT303" s="91"/>
      <c r="AU303" s="91"/>
      <c r="AV303" s="91"/>
      <c r="AW303" s="91"/>
      <c r="AX303" s="91"/>
      <c r="AY303" s="91"/>
      <c r="AZ303" s="91"/>
      <c r="BA303" s="91"/>
      <c r="BB303" s="91"/>
      <c r="BC303" s="91"/>
      <c r="BD303" s="91"/>
      <c r="BE303" s="91"/>
    </row>
    <row r="304" spans="2:57">
      <c r="B304" s="696"/>
      <c r="C304" s="695"/>
      <c r="D304" s="696"/>
      <c r="E304" s="87"/>
      <c r="F304" s="86"/>
      <c r="G304" s="129"/>
      <c r="H304" s="87"/>
      <c r="I304" s="87"/>
      <c r="J304" s="314"/>
      <c r="K304" s="87"/>
      <c r="L304" s="86"/>
      <c r="M304" s="118"/>
      <c r="N304" s="91"/>
      <c r="O304" s="114"/>
      <c r="P304" s="1448"/>
      <c r="Q304" s="1470"/>
      <c r="R304" s="91"/>
      <c r="S304" s="114"/>
      <c r="T304" s="1476"/>
      <c r="U304" s="314"/>
      <c r="V304" s="91"/>
      <c r="W304" s="87"/>
      <c r="X304" s="91"/>
      <c r="Y304" s="91"/>
      <c r="Z304" s="91"/>
      <c r="AA304" s="91"/>
      <c r="AB304" s="97"/>
      <c r="AC304" s="91"/>
      <c r="AD304" s="114"/>
      <c r="AE304" s="91"/>
      <c r="AF304" s="114"/>
      <c r="AG304" s="91"/>
      <c r="AH304" s="87"/>
      <c r="AI304" s="1470"/>
      <c r="AJ304" s="87"/>
      <c r="AK304" s="86"/>
      <c r="AL304" s="129"/>
      <c r="AM304" s="1448"/>
      <c r="AN304" s="301"/>
      <c r="AO304" s="91"/>
      <c r="AP304" s="91"/>
      <c r="AQ304" s="91"/>
      <c r="AR304" s="91"/>
      <c r="AS304" s="91"/>
      <c r="AT304" s="91"/>
      <c r="AU304" s="91"/>
      <c r="AV304" s="91"/>
      <c r="AW304" s="91"/>
      <c r="AX304" s="91"/>
      <c r="AY304" s="91"/>
      <c r="AZ304" s="91"/>
      <c r="BA304" s="91"/>
      <c r="BB304" s="91"/>
      <c r="BC304" s="91"/>
      <c r="BD304" s="91"/>
      <c r="BE304" s="91"/>
    </row>
    <row r="305" spans="2:57">
      <c r="B305" s="266"/>
      <c r="C305" s="87"/>
      <c r="D305" s="83"/>
      <c r="E305" s="87"/>
      <c r="F305" s="86"/>
      <c r="G305" s="129"/>
      <c r="H305" s="1440"/>
      <c r="I305" s="91"/>
      <c r="J305" s="91"/>
      <c r="K305" s="87"/>
      <c r="L305" s="86"/>
      <c r="M305" s="129"/>
      <c r="N305" s="91"/>
      <c r="O305" s="114"/>
      <c r="P305" s="164"/>
      <c r="Q305" s="1470"/>
      <c r="R305" s="91"/>
      <c r="S305" s="91"/>
      <c r="T305" s="91"/>
      <c r="U305" s="91"/>
      <c r="V305" s="91"/>
      <c r="W305" s="114"/>
      <c r="X305" s="1456"/>
      <c r="Y305" s="1457"/>
      <c r="Z305" s="91"/>
      <c r="AA305" s="91"/>
      <c r="AB305" s="1445"/>
      <c r="AC305" s="91"/>
      <c r="AD305" s="206"/>
      <c r="AE305" s="91"/>
      <c r="AF305" s="114"/>
      <c r="AG305" s="91"/>
      <c r="AH305" s="87"/>
      <c r="AI305" s="1470"/>
      <c r="AJ305" s="87"/>
      <c r="AK305" s="86"/>
      <c r="AL305" s="129"/>
      <c r="AM305" s="164"/>
      <c r="AN305" s="301"/>
      <c r="AO305" s="91"/>
      <c r="AP305" s="91"/>
      <c r="AQ305" s="91"/>
      <c r="AR305" s="91"/>
      <c r="AS305" s="91"/>
      <c r="AT305" s="91"/>
      <c r="AU305" s="91"/>
      <c r="AV305" s="91"/>
      <c r="AW305" s="91"/>
      <c r="AX305" s="91"/>
      <c r="AY305" s="91"/>
      <c r="AZ305" s="91"/>
      <c r="BA305" s="91"/>
      <c r="BB305" s="91"/>
      <c r="BC305" s="91"/>
      <c r="BD305" s="91"/>
      <c r="BE305" s="91"/>
    </row>
    <row r="306" spans="2:57" ht="15.75">
      <c r="B306" s="709"/>
      <c r="C306" s="87"/>
      <c r="D306" s="556"/>
      <c r="E306" s="87"/>
      <c r="F306" s="86"/>
      <c r="G306" s="129"/>
      <c r="H306" s="231"/>
      <c r="I306" s="91"/>
      <c r="J306" s="91"/>
      <c r="K306" s="87"/>
      <c r="L306" s="90"/>
      <c r="M306" s="118"/>
      <c r="N306" s="91"/>
      <c r="O306" s="114"/>
      <c r="P306" s="164"/>
      <c r="Q306" s="663"/>
      <c r="R306" s="91"/>
      <c r="S306" s="91"/>
      <c r="T306" s="91"/>
      <c r="U306" s="91"/>
      <c r="V306" s="91"/>
      <c r="W306" s="89"/>
      <c r="X306" s="176"/>
      <c r="Y306" s="128"/>
      <c r="Z306" s="91"/>
      <c r="AA306" s="91"/>
      <c r="AB306" s="1445"/>
      <c r="AC306" s="91"/>
      <c r="AD306" s="114"/>
      <c r="AE306" s="663"/>
      <c r="AF306" s="114"/>
      <c r="AG306" s="91"/>
      <c r="AH306" s="87"/>
      <c r="AI306" s="663"/>
      <c r="AJ306" s="92"/>
      <c r="AK306" s="93"/>
      <c r="AL306" s="128"/>
      <c r="AM306" s="164"/>
      <c r="AN306" s="301"/>
      <c r="AO306" s="91"/>
      <c r="AP306" s="91"/>
      <c r="AQ306" s="91"/>
      <c r="AR306" s="91"/>
      <c r="AS306" s="91"/>
      <c r="AT306" s="91"/>
      <c r="AU306" s="91"/>
      <c r="AV306" s="91"/>
      <c r="AW306" s="91"/>
      <c r="AX306" s="91"/>
      <c r="AY306" s="91"/>
      <c r="AZ306" s="91"/>
      <c r="BA306" s="91"/>
      <c r="BB306" s="91"/>
      <c r="BC306" s="91"/>
      <c r="BD306" s="91"/>
      <c r="BE306" s="91"/>
    </row>
    <row r="307" spans="2:57" ht="15.75">
      <c r="B307" s="100"/>
      <c r="C307" s="114"/>
      <c r="D307" s="83"/>
      <c r="E307" s="86"/>
      <c r="F307" s="175"/>
      <c r="G307" s="118"/>
      <c r="H307" s="249"/>
      <c r="I307" s="207"/>
      <c r="J307" s="209"/>
      <c r="K307" s="87"/>
      <c r="L307" s="110"/>
      <c r="M307" s="118"/>
      <c r="N307" s="91"/>
      <c r="O307" s="114"/>
      <c r="P307" s="164"/>
      <c r="Q307" s="663"/>
      <c r="R307" s="91"/>
      <c r="S307" s="91"/>
      <c r="T307" s="91"/>
      <c r="U307" s="91"/>
      <c r="V307" s="91"/>
      <c r="W307" s="89"/>
      <c r="X307" s="176"/>
      <c r="Y307" s="220"/>
      <c r="Z307" s="91"/>
      <c r="AA307" s="91"/>
      <c r="AB307" s="1445"/>
      <c r="AC307" s="1466"/>
      <c r="AD307" s="639"/>
      <c r="AE307" s="1470"/>
      <c r="AF307" s="114"/>
      <c r="AG307" s="663"/>
      <c r="AH307" s="87"/>
      <c r="AI307" s="663"/>
      <c r="AJ307" s="92"/>
      <c r="AK307" s="93"/>
      <c r="AL307" s="128"/>
      <c r="AM307" s="164"/>
      <c r="AN307" s="301"/>
      <c r="AO307" s="91"/>
      <c r="AP307" s="91"/>
      <c r="AQ307" s="91"/>
      <c r="AR307" s="91"/>
      <c r="AS307" s="91"/>
      <c r="AT307" s="91"/>
      <c r="AU307" s="91"/>
      <c r="AV307" s="91"/>
      <c r="AW307" s="91"/>
      <c r="AX307" s="91"/>
      <c r="AY307" s="91"/>
      <c r="AZ307" s="91"/>
      <c r="BA307" s="91"/>
      <c r="BB307" s="91"/>
      <c r="BC307" s="91"/>
      <c r="BD307" s="91"/>
      <c r="BE307" s="91"/>
    </row>
    <row r="308" spans="2:57" ht="15.75">
      <c r="B308" s="100"/>
      <c r="C308" s="114"/>
      <c r="D308" s="556"/>
      <c r="E308" s="87"/>
      <c r="F308" s="86"/>
      <c r="G308" s="129"/>
      <c r="H308" s="87"/>
      <c r="I308" s="86"/>
      <c r="J308" s="129"/>
      <c r="K308" s="87"/>
      <c r="L308" s="86"/>
      <c r="M308" s="129"/>
      <c r="N308" s="91"/>
      <c r="O308" s="114"/>
      <c r="P308" s="164"/>
      <c r="Q308" s="663"/>
      <c r="R308" s="91"/>
      <c r="S308" s="91"/>
      <c r="T308" s="91"/>
      <c r="U308" s="91"/>
      <c r="V308" s="91"/>
      <c r="W308" s="89"/>
      <c r="X308" s="176"/>
      <c r="Y308" s="220"/>
      <c r="Z308" s="91"/>
      <c r="AA308" s="91"/>
      <c r="AB308" s="1445"/>
      <c r="AC308" s="91"/>
      <c r="AD308" s="114"/>
      <c r="AE308" s="663"/>
      <c r="AF308" s="114"/>
      <c r="AG308" s="663"/>
      <c r="AH308" s="87"/>
      <c r="AI308" s="663"/>
      <c r="AJ308" s="87"/>
      <c r="AK308" s="86"/>
      <c r="AL308" s="129"/>
      <c r="AM308" s="164"/>
      <c r="AN308" s="301"/>
      <c r="AO308" s="91"/>
      <c r="AP308" s="91"/>
      <c r="AQ308" s="91"/>
      <c r="AR308" s="91"/>
      <c r="AS308" s="91"/>
      <c r="AT308" s="91"/>
      <c r="AU308" s="91"/>
      <c r="AV308" s="91"/>
      <c r="AW308" s="91"/>
      <c r="AX308" s="91"/>
      <c r="AY308" s="91"/>
      <c r="AZ308" s="91"/>
      <c r="BA308" s="91"/>
      <c r="BB308" s="91"/>
      <c r="BC308" s="91"/>
      <c r="BD308" s="91"/>
      <c r="BE308" s="91"/>
    </row>
    <row r="309" spans="2:57">
      <c r="B309" s="266"/>
      <c r="C309" s="114"/>
      <c r="D309" s="248"/>
      <c r="E309" s="87"/>
      <c r="F309" s="90"/>
      <c r="G309" s="118"/>
      <c r="H309" s="284"/>
      <c r="I309" s="90"/>
      <c r="J309" s="118"/>
      <c r="K309" s="87"/>
      <c r="L309" s="86"/>
      <c r="M309" s="118"/>
      <c r="N309" s="91"/>
      <c r="O309" s="114"/>
      <c r="P309" s="164"/>
      <c r="Q309" s="663"/>
      <c r="R309" s="91"/>
      <c r="S309" s="91"/>
      <c r="T309" s="91"/>
      <c r="U309" s="91"/>
      <c r="V309" s="91"/>
      <c r="W309" s="91"/>
      <c r="X309" s="1444"/>
      <c r="Y309" s="1439"/>
      <c r="Z309" s="91"/>
      <c r="AA309" s="91"/>
      <c r="AB309" s="1445"/>
      <c r="AC309" s="91"/>
      <c r="AD309" s="114"/>
      <c r="AE309" s="91"/>
      <c r="AF309" s="114"/>
      <c r="AG309" s="663"/>
      <c r="AH309" s="87"/>
      <c r="AI309" s="663"/>
      <c r="AJ309" s="92"/>
      <c r="AK309" s="93"/>
      <c r="AL309" s="128"/>
      <c r="AM309" s="164"/>
      <c r="AN309" s="301"/>
      <c r="AO309" s="91"/>
      <c r="AP309" s="91"/>
      <c r="AQ309" s="91"/>
      <c r="AR309" s="91"/>
      <c r="AS309" s="91"/>
      <c r="AT309" s="91"/>
      <c r="AU309" s="91"/>
      <c r="AV309" s="91"/>
      <c r="AW309" s="91"/>
      <c r="AX309" s="91"/>
      <c r="AY309" s="91"/>
      <c r="AZ309" s="91"/>
      <c r="BA309" s="91"/>
      <c r="BB309" s="91"/>
      <c r="BC309" s="91"/>
      <c r="BD309" s="91"/>
      <c r="BE309" s="91"/>
    </row>
    <row r="310" spans="2:57" ht="15.75">
      <c r="B310" s="266"/>
      <c r="C310" s="114"/>
      <c r="D310" s="248"/>
      <c r="E310" s="87"/>
      <c r="F310" s="86"/>
      <c r="G310" s="129"/>
      <c r="H310" s="148"/>
      <c r="I310" s="207"/>
      <c r="J310" s="209"/>
      <c r="K310" s="87"/>
      <c r="L310" s="86"/>
      <c r="M310" s="118"/>
      <c r="N310" s="91"/>
      <c r="O310" s="114"/>
      <c r="P310" s="786"/>
      <c r="Q310" s="666"/>
      <c r="R310" s="91"/>
      <c r="S310" s="91"/>
      <c r="T310" s="91"/>
      <c r="U310" s="91"/>
      <c r="V310" s="91"/>
      <c r="W310" s="87"/>
      <c r="X310" s="670"/>
      <c r="Y310" s="1524"/>
      <c r="Z310" s="91"/>
      <c r="AA310" s="91"/>
      <c r="AB310" s="1445"/>
      <c r="AC310" s="91"/>
      <c r="AD310" s="114"/>
      <c r="AE310" s="663"/>
      <c r="AF310" s="114"/>
      <c r="AG310" s="91"/>
      <c r="AH310" s="116"/>
      <c r="AI310" s="663"/>
      <c r="AJ310" s="89"/>
      <c r="AK310" s="176"/>
      <c r="AL310" s="220"/>
      <c r="AM310" s="164"/>
      <c r="AN310" s="301"/>
      <c r="AO310" s="91"/>
      <c r="AP310" s="91"/>
      <c r="AQ310" s="91"/>
      <c r="AR310" s="91"/>
      <c r="AS310" s="91"/>
      <c r="AT310" s="91"/>
      <c r="AU310" s="91"/>
      <c r="AV310" s="91"/>
      <c r="AW310" s="91"/>
      <c r="AX310" s="91"/>
      <c r="AY310" s="91"/>
      <c r="AZ310" s="91"/>
      <c r="BA310" s="91"/>
      <c r="BB310" s="91"/>
      <c r="BC310" s="91"/>
      <c r="BD310" s="91"/>
      <c r="BE310" s="91"/>
    </row>
    <row r="311" spans="2:57" ht="15.75">
      <c r="B311" s="266"/>
      <c r="C311" s="87"/>
      <c r="D311" s="248"/>
      <c r="E311" s="92"/>
      <c r="F311" s="93"/>
      <c r="G311" s="128"/>
      <c r="H311" s="87"/>
      <c r="I311" s="86"/>
      <c r="J311" s="123"/>
      <c r="K311" s="102"/>
      <c r="L311" s="86"/>
      <c r="M311" s="129"/>
      <c r="N311" s="91"/>
      <c r="O311" s="114"/>
      <c r="P311" s="164"/>
      <c r="Q311" s="1453"/>
      <c r="R311" s="91"/>
      <c r="S311" s="231"/>
      <c r="T311" s="786"/>
      <c r="U311" s="787"/>
      <c r="V311" s="91"/>
      <c r="W311" s="114"/>
      <c r="X311" s="670"/>
      <c r="Y311" s="1524"/>
      <c r="Z311" s="91"/>
      <c r="AA311" s="91"/>
      <c r="AB311" s="1445"/>
      <c r="AC311" s="1452"/>
      <c r="AD311" s="114"/>
      <c r="AE311" s="91"/>
      <c r="AF311" s="114"/>
      <c r="AG311" s="91"/>
      <c r="AH311" s="91"/>
      <c r="AI311" s="663"/>
      <c r="AJ311" s="89"/>
      <c r="AK311" s="176"/>
      <c r="AL311" s="220"/>
      <c r="AM311" s="164"/>
      <c r="AN311" s="301"/>
      <c r="AO311" s="91"/>
      <c r="AP311" s="91"/>
      <c r="AQ311" s="91"/>
      <c r="AR311" s="91"/>
      <c r="AS311" s="91"/>
      <c r="AT311" s="91"/>
      <c r="AU311" s="91"/>
      <c r="AV311" s="91"/>
      <c r="AW311" s="91"/>
      <c r="AX311" s="91"/>
      <c r="AY311" s="91"/>
      <c r="AZ311" s="91"/>
      <c r="BA311" s="91"/>
      <c r="BB311" s="91"/>
      <c r="BC311" s="91"/>
      <c r="BD311" s="91"/>
      <c r="BE311" s="91"/>
    </row>
    <row r="312" spans="2:57" ht="15.75">
      <c r="B312" s="104"/>
      <c r="C312" s="87"/>
      <c r="D312" s="248"/>
      <c r="E312" s="92"/>
      <c r="F312" s="93"/>
      <c r="G312" s="128"/>
      <c r="H312" s="87"/>
      <c r="I312" s="86"/>
      <c r="J312" s="129"/>
      <c r="K312" s="87"/>
      <c r="L312" s="86"/>
      <c r="M312" s="118"/>
      <c r="N312" s="91"/>
      <c r="O312" s="114"/>
      <c r="P312" s="164"/>
      <c r="Q312" s="663"/>
      <c r="R312" s="91"/>
      <c r="S312" s="114"/>
      <c r="T312" s="672"/>
      <c r="U312" s="673"/>
      <c r="V312" s="91"/>
      <c r="W312" s="114"/>
      <c r="X312" s="1524"/>
      <c r="Y312" s="673"/>
      <c r="Z312" s="91"/>
      <c r="AA312" s="91"/>
      <c r="AB312" s="1445"/>
      <c r="AC312" s="662"/>
      <c r="AD312" s="91"/>
      <c r="AE312" s="663"/>
      <c r="AF312" s="114"/>
      <c r="AG312" s="91"/>
      <c r="AH312" s="91"/>
      <c r="AI312" s="663"/>
      <c r="AJ312" s="89"/>
      <c r="AK312" s="176"/>
      <c r="AL312" s="220"/>
      <c r="AM312" s="164"/>
      <c r="AN312" s="301"/>
      <c r="AO312" s="91"/>
      <c r="AP312" s="91"/>
      <c r="AQ312" s="91"/>
      <c r="AR312" s="91"/>
      <c r="AS312" s="91"/>
      <c r="AT312" s="91"/>
      <c r="AU312" s="91"/>
      <c r="AV312" s="91"/>
      <c r="AW312" s="91"/>
      <c r="AX312" s="91"/>
      <c r="AY312" s="91"/>
      <c r="AZ312" s="91"/>
      <c r="BA312" s="91"/>
      <c r="BB312" s="91"/>
      <c r="BC312" s="91"/>
      <c r="BD312" s="91"/>
      <c r="BE312" s="91"/>
    </row>
    <row r="313" spans="2:57" ht="15.75">
      <c r="B313" s="696"/>
      <c r="C313" s="707"/>
      <c r="D313" s="696"/>
      <c r="E313" s="87"/>
      <c r="F313" s="86"/>
      <c r="G313" s="129"/>
      <c r="H313" s="87"/>
      <c r="I313" s="86"/>
      <c r="J313" s="129"/>
      <c r="K313" s="87"/>
      <c r="L313" s="90"/>
      <c r="M313" s="118"/>
      <c r="N313" s="91"/>
      <c r="O313" s="114"/>
      <c r="P313" s="164"/>
      <c r="Q313" s="663"/>
      <c r="R313" s="91"/>
      <c r="S313" s="114"/>
      <c r="T313" s="674"/>
      <c r="U313" s="673"/>
      <c r="V313" s="91"/>
      <c r="W313" s="91"/>
      <c r="X313" s="91"/>
      <c r="Y313" s="91"/>
      <c r="Z313" s="91"/>
      <c r="AA313" s="91"/>
      <c r="AB313" s="1445"/>
      <c r="AC313" s="662"/>
      <c r="AD313" s="91"/>
      <c r="AE313" s="663"/>
      <c r="AF313" s="92"/>
      <c r="AG313" s="91"/>
      <c r="AH313" s="91"/>
      <c r="AI313" s="663"/>
      <c r="AJ313" s="89"/>
      <c r="AK313" s="176"/>
      <c r="AL313" s="220"/>
      <c r="AM313" s="164"/>
      <c r="AN313" s="301"/>
      <c r="AO313" s="91"/>
      <c r="AP313" s="91"/>
      <c r="AQ313" s="91"/>
      <c r="AR313" s="91"/>
      <c r="AS313" s="91"/>
      <c r="AT313" s="91"/>
      <c r="AU313" s="91"/>
      <c r="AV313" s="91"/>
      <c r="AW313" s="91"/>
      <c r="AX313" s="91"/>
      <c r="AY313" s="91"/>
      <c r="AZ313" s="91"/>
      <c r="BA313" s="91"/>
      <c r="BB313" s="91"/>
      <c r="BC313" s="91"/>
      <c r="BD313" s="91"/>
      <c r="BE313" s="91"/>
    </row>
    <row r="314" spans="2:57" ht="15.75">
      <c r="B314" s="696"/>
      <c r="C314" s="707"/>
      <c r="D314" s="696"/>
      <c r="E314" s="92"/>
      <c r="F314" s="86"/>
      <c r="G314" s="118"/>
      <c r="H314" s="102"/>
      <c r="I314" s="247"/>
      <c r="J314" s="123"/>
      <c r="K314" s="87"/>
      <c r="L314" s="86"/>
      <c r="M314" s="118"/>
      <c r="N314" s="91"/>
      <c r="O314" s="114"/>
      <c r="P314" s="164"/>
      <c r="Q314" s="663"/>
      <c r="R314" s="91"/>
      <c r="S314" s="114"/>
      <c r="T314" s="672"/>
      <c r="U314" s="673"/>
      <c r="V314" s="91"/>
      <c r="W314" s="91"/>
      <c r="X314" s="91"/>
      <c r="Y314" s="91"/>
      <c r="Z314" s="91"/>
      <c r="AA314" s="91"/>
      <c r="AB314" s="1459"/>
      <c r="AC314" s="91"/>
      <c r="AD314" s="91"/>
      <c r="AE314" s="663"/>
      <c r="AF314" s="102"/>
      <c r="AG314" s="91"/>
      <c r="AH314" s="91"/>
      <c r="AI314" s="663"/>
      <c r="AJ314" s="89"/>
      <c r="AK314" s="176"/>
      <c r="AL314" s="220"/>
      <c r="AM314" s="164"/>
      <c r="AN314" s="301"/>
      <c r="AO314" s="91"/>
      <c r="AP314" s="91"/>
      <c r="AQ314" s="91"/>
      <c r="AR314" s="91"/>
      <c r="AS314" s="91"/>
      <c r="AT314" s="91"/>
      <c r="AU314" s="91"/>
      <c r="AV314" s="91"/>
      <c r="AW314" s="91"/>
      <c r="AX314" s="91"/>
      <c r="AY314" s="91"/>
      <c r="AZ314" s="91"/>
      <c r="BA314" s="91"/>
      <c r="BB314" s="91"/>
      <c r="BC314" s="91"/>
      <c r="BD314" s="91"/>
      <c r="BE314" s="91"/>
    </row>
    <row r="315" spans="2:57">
      <c r="B315" s="696"/>
      <c r="C315" s="707"/>
      <c r="D315" s="696"/>
      <c r="E315" s="91"/>
      <c r="F315" s="91"/>
      <c r="G315" s="91"/>
      <c r="H315" s="87"/>
      <c r="I315" s="86"/>
      <c r="J315" s="129"/>
      <c r="K315" s="87"/>
      <c r="L315" s="86"/>
      <c r="M315" s="118"/>
      <c r="N315" s="91"/>
      <c r="O315" s="114"/>
      <c r="P315" s="164"/>
      <c r="Q315" s="663"/>
      <c r="R315" s="91"/>
      <c r="S315" s="100"/>
      <c r="T315" s="87"/>
      <c r="U315" s="83"/>
      <c r="V315" s="148"/>
      <c r="W315" s="207"/>
      <c r="X315" s="209"/>
      <c r="Y315" s="90"/>
      <c r="Z315" s="91"/>
      <c r="AA315" s="1444"/>
      <c r="AB315" s="114"/>
      <c r="AC315" s="662"/>
      <c r="AD315" s="91"/>
      <c r="AE315" s="663"/>
      <c r="AF315" s="87"/>
      <c r="AG315" s="662"/>
      <c r="AH315" s="91"/>
      <c r="AI315" s="663"/>
      <c r="AJ315" s="91"/>
      <c r="AK315" s="91"/>
      <c r="AL315" s="91"/>
      <c r="AM315" s="91"/>
      <c r="AN315" s="91"/>
      <c r="AO315" s="91"/>
      <c r="AP315" s="91"/>
      <c r="AQ315" s="91"/>
      <c r="AR315" s="91"/>
      <c r="AS315" s="91"/>
      <c r="AT315" s="91"/>
      <c r="AU315" s="91"/>
      <c r="AV315" s="91"/>
      <c r="AW315" s="91"/>
      <c r="AX315" s="91"/>
      <c r="AY315" s="91"/>
      <c r="AZ315" s="91"/>
      <c r="BA315" s="91"/>
      <c r="BB315" s="91"/>
      <c r="BC315" s="91"/>
      <c r="BD315" s="91"/>
      <c r="BE315" s="91"/>
    </row>
    <row r="316" spans="2:57">
      <c r="B316" s="696"/>
      <c r="C316" s="707"/>
      <c r="D316" s="696"/>
      <c r="E316" s="298"/>
      <c r="F316" s="91"/>
      <c r="G316" s="91"/>
      <c r="H316" s="298"/>
      <c r="I316" s="91"/>
      <c r="J316" s="91"/>
      <c r="K316" s="91"/>
      <c r="L316" s="91"/>
      <c r="M316" s="91"/>
      <c r="N316" s="91"/>
      <c r="O316" s="114"/>
      <c r="P316" s="164"/>
      <c r="Q316" s="663"/>
      <c r="R316" s="91"/>
      <c r="S316" s="87"/>
      <c r="T316" s="102"/>
      <c r="U316" s="313"/>
      <c r="V316" s="87"/>
      <c r="W316" s="206"/>
      <c r="X316" s="124"/>
      <c r="Y316" s="86"/>
      <c r="Z316" s="91"/>
      <c r="AA316" s="91"/>
      <c r="AB316" s="114"/>
      <c r="AC316" s="1483"/>
      <c r="AD316" s="91"/>
      <c r="AE316" s="663"/>
      <c r="AF316" s="91"/>
      <c r="AG316" s="663"/>
      <c r="AH316" s="91"/>
      <c r="AI316" s="663"/>
      <c r="AJ316" s="91"/>
      <c r="AK316" s="87"/>
      <c r="AL316" s="91"/>
      <c r="AM316" s="91"/>
      <c r="AN316" s="91"/>
      <c r="AO316" s="91"/>
      <c r="AP316" s="284"/>
      <c r="AQ316" s="90"/>
      <c r="AR316" s="91"/>
      <c r="AS316" s="91"/>
      <c r="AT316" s="91"/>
      <c r="AU316" s="91"/>
      <c r="AV316" s="91"/>
      <c r="AW316" s="91"/>
      <c r="AX316" s="91"/>
      <c r="AY316" s="91"/>
      <c r="AZ316" s="91"/>
      <c r="BA316" s="91"/>
      <c r="BB316" s="91"/>
      <c r="BC316" s="91"/>
      <c r="BD316" s="91"/>
      <c r="BE316" s="91"/>
    </row>
    <row r="317" spans="2:57">
      <c r="B317" s="696"/>
      <c r="C317" s="707"/>
      <c r="D317" s="696"/>
      <c r="E317" s="249"/>
      <c r="F317" s="207"/>
      <c r="G317" s="302"/>
      <c r="H317" s="148"/>
      <c r="I317" s="207"/>
      <c r="J317" s="302"/>
      <c r="K317" s="91"/>
      <c r="L317" s="91"/>
      <c r="M317" s="91"/>
      <c r="N317" s="91"/>
      <c r="O317" s="91"/>
      <c r="P317" s="91"/>
      <c r="Q317" s="91"/>
      <c r="R317" s="91"/>
      <c r="S317" s="87"/>
      <c r="T317" s="87"/>
      <c r="U317" s="314"/>
      <c r="V317" s="312"/>
      <c r="W317" s="98"/>
      <c r="X317" s="127"/>
      <c r="Y317" s="91"/>
      <c r="Z317" s="91"/>
      <c r="AA317" s="91"/>
      <c r="AB317" s="241"/>
      <c r="AC317" s="663"/>
      <c r="AD317" s="89"/>
      <c r="AE317" s="663"/>
      <c r="AF317" s="240"/>
      <c r="AG317" s="663"/>
      <c r="AH317" s="91"/>
      <c r="AI317" s="663"/>
      <c r="AJ317" s="91"/>
      <c r="AK317" s="91"/>
      <c r="AL317" s="91"/>
      <c r="AM317" s="91"/>
      <c r="AN317" s="91"/>
      <c r="AO317" s="91"/>
      <c r="AP317" s="148"/>
      <c r="AQ317" s="207"/>
      <c r="AR317" s="91"/>
      <c r="AS317" s="91"/>
      <c r="AT317" s="91"/>
      <c r="AU317" s="91"/>
      <c r="AV317" s="91"/>
      <c r="AW317" s="91"/>
      <c r="AX317" s="91"/>
      <c r="AY317" s="91"/>
      <c r="AZ317" s="91"/>
      <c r="BA317" s="91"/>
      <c r="BB317" s="91"/>
      <c r="BC317" s="91"/>
      <c r="BD317" s="91"/>
      <c r="BE317" s="91"/>
    </row>
    <row r="318" spans="2:57">
      <c r="B318" s="1455"/>
      <c r="C318" s="99"/>
      <c r="D318" s="1465"/>
      <c r="E318" s="89"/>
      <c r="F318" s="90"/>
      <c r="G318" s="118"/>
      <c r="H318" s="87"/>
      <c r="I318" s="86"/>
      <c r="J318" s="129"/>
      <c r="K318" s="91"/>
      <c r="L318" s="91"/>
      <c r="M318" s="91"/>
      <c r="N318" s="91"/>
      <c r="O318" s="91"/>
      <c r="P318" s="91"/>
      <c r="Q318" s="91"/>
      <c r="R318" s="91"/>
      <c r="S318" s="87"/>
      <c r="T318" s="87"/>
      <c r="U318" s="314"/>
      <c r="V318" s="87"/>
      <c r="W318" s="86"/>
      <c r="X318" s="129"/>
      <c r="Y318" s="91"/>
      <c r="Z318" s="91"/>
      <c r="AA318" s="91"/>
      <c r="AB318" s="121"/>
      <c r="AC318" s="662"/>
      <c r="AD318" s="121"/>
      <c r="AE318" s="662"/>
      <c r="AF318" s="121"/>
      <c r="AG318" s="662"/>
      <c r="AH318" s="121"/>
      <c r="AI318" s="663"/>
      <c r="AJ318" s="121"/>
      <c r="AK318" s="91"/>
      <c r="AL318" s="90"/>
      <c r="AM318" s="91"/>
      <c r="AN318" s="91"/>
      <c r="AO318" s="91"/>
      <c r="AP318" s="87"/>
      <c r="AQ318" s="86"/>
      <c r="AR318" s="91"/>
      <c r="AS318" s="91"/>
      <c r="AT318" s="91"/>
      <c r="AU318" s="91"/>
      <c r="AV318" s="91"/>
      <c r="AW318" s="91"/>
      <c r="AX318" s="91"/>
      <c r="AY318" s="91"/>
      <c r="AZ318" s="91"/>
      <c r="BA318" s="91"/>
      <c r="BB318" s="91"/>
      <c r="BC318" s="91"/>
      <c r="BD318" s="91"/>
      <c r="BE318" s="91"/>
    </row>
    <row r="319" spans="2:57">
      <c r="B319" s="696"/>
      <c r="C319" s="707"/>
      <c r="D319" s="696"/>
      <c r="E319" s="91"/>
      <c r="F319" s="91"/>
      <c r="G319" s="91"/>
      <c r="H319" s="91"/>
      <c r="I319" s="91"/>
      <c r="J319" s="91"/>
      <c r="K319" s="91"/>
      <c r="L319" s="91"/>
      <c r="M319" s="91"/>
      <c r="N319" s="91"/>
      <c r="O319" s="91"/>
      <c r="P319" s="91"/>
      <c r="Q319" s="91"/>
      <c r="R319" s="91"/>
      <c r="S319" s="100"/>
      <c r="T319" s="114"/>
      <c r="U319" s="556"/>
      <c r="V319" s="92"/>
      <c r="W319" s="95"/>
      <c r="X319" s="237"/>
      <c r="Y319" s="91"/>
      <c r="Z319" s="91"/>
      <c r="AA319" s="91"/>
      <c r="AB319" s="91"/>
      <c r="AC319" s="663"/>
      <c r="AD319" s="91"/>
      <c r="AE319" s="663"/>
      <c r="AF319" s="91"/>
      <c r="AG319" s="663"/>
      <c r="AH319" s="91"/>
      <c r="AI319" s="663"/>
      <c r="AJ319" s="1525"/>
      <c r="AK319" s="91"/>
      <c r="AL319" s="86"/>
      <c r="AM319" s="91"/>
      <c r="AN319" s="91"/>
      <c r="AO319" s="91"/>
      <c r="AP319" s="87"/>
      <c r="AQ319" s="86"/>
      <c r="AR319" s="91"/>
      <c r="AS319" s="91"/>
      <c r="AT319" s="91"/>
      <c r="AU319" s="91"/>
      <c r="AV319" s="91"/>
      <c r="AW319" s="91"/>
      <c r="AX319" s="91"/>
      <c r="AY319" s="91"/>
      <c r="AZ319" s="91"/>
      <c r="BA319" s="91"/>
      <c r="BB319" s="91"/>
      <c r="BC319" s="91"/>
      <c r="BD319" s="91"/>
      <c r="BE319" s="91"/>
    </row>
    <row r="320" spans="2:57" ht="12.75" customHeight="1">
      <c r="B320" s="696"/>
      <c r="C320" s="707"/>
      <c r="D320" s="696"/>
      <c r="E320" s="91"/>
      <c r="F320" s="91"/>
      <c r="G320" s="91"/>
      <c r="H320" s="91"/>
      <c r="I320" s="91"/>
      <c r="J320" s="91"/>
      <c r="K320" s="91"/>
      <c r="L320" s="91"/>
      <c r="M320" s="91"/>
      <c r="N320" s="91"/>
      <c r="O320" s="91"/>
      <c r="P320" s="91"/>
      <c r="Q320" s="91"/>
      <c r="R320" s="91"/>
      <c r="S320" s="266"/>
      <c r="T320" s="114"/>
      <c r="U320" s="248"/>
      <c r="V320" s="87"/>
      <c r="W320" s="86"/>
      <c r="X320" s="129"/>
      <c r="Y320" s="91"/>
      <c r="Z320" s="91"/>
      <c r="AA320" s="91"/>
      <c r="AB320" s="91"/>
      <c r="AC320" s="663"/>
      <c r="AD320" s="91"/>
      <c r="AE320" s="663"/>
      <c r="AF320" s="91"/>
      <c r="AG320" s="663"/>
      <c r="AH320" s="147"/>
      <c r="AI320" s="663"/>
      <c r="AJ320" s="236"/>
      <c r="AK320" s="91"/>
      <c r="AL320" s="91"/>
      <c r="AM320" s="91"/>
      <c r="AN320" s="91"/>
      <c r="AO320" s="91"/>
      <c r="AP320" s="87"/>
      <c r="AQ320" s="86"/>
      <c r="AR320" s="91"/>
      <c r="AS320" s="91"/>
      <c r="AT320" s="91"/>
      <c r="AU320" s="91"/>
      <c r="AV320" s="91"/>
      <c r="AW320" s="91"/>
      <c r="AX320" s="91"/>
      <c r="AY320" s="91"/>
      <c r="AZ320" s="91"/>
      <c r="BA320" s="91"/>
      <c r="BB320" s="91"/>
      <c r="BC320" s="91"/>
      <c r="BD320" s="91"/>
      <c r="BE320" s="91"/>
    </row>
    <row r="321" spans="2:57">
      <c r="B321" s="696"/>
      <c r="C321" s="126"/>
      <c r="D321" s="696"/>
      <c r="E321" s="91"/>
      <c r="F321" s="91"/>
      <c r="G321" s="493"/>
      <c r="H321" s="493"/>
      <c r="I321" s="493"/>
      <c r="J321" s="1440"/>
      <c r="K321" s="91"/>
      <c r="L321" s="493"/>
      <c r="M321" s="91"/>
      <c r="N321" s="91"/>
      <c r="O321" s="91"/>
      <c r="P321" s="91"/>
      <c r="Q321" s="91"/>
      <c r="R321" s="91"/>
      <c r="S321" s="266"/>
      <c r="T321" s="87"/>
      <c r="U321" s="248"/>
      <c r="V321" s="97"/>
      <c r="W321" s="98"/>
      <c r="X321" s="301"/>
      <c r="Y321" s="86"/>
      <c r="Z321" s="91"/>
      <c r="AA321" s="91"/>
      <c r="AB321" s="91"/>
      <c r="AC321" s="663"/>
      <c r="AD321" s="91"/>
      <c r="AE321" s="663"/>
      <c r="AF321" s="147"/>
      <c r="AG321" s="663"/>
      <c r="AH321" s="147"/>
      <c r="AI321" s="663"/>
      <c r="AJ321" s="236"/>
      <c r="AK321" s="91"/>
      <c r="AL321" s="91"/>
      <c r="AM321" s="91"/>
      <c r="AN321" s="91"/>
      <c r="AO321" s="91"/>
      <c r="AP321" s="102"/>
      <c r="AQ321" s="247"/>
      <c r="AR321" s="91"/>
      <c r="AS321" s="91"/>
      <c r="AT321" s="91"/>
      <c r="AU321" s="91"/>
      <c r="AV321" s="91"/>
      <c r="AW321" s="91"/>
      <c r="AX321" s="91"/>
      <c r="AY321" s="91"/>
      <c r="AZ321" s="91"/>
      <c r="BA321" s="91"/>
      <c r="BB321" s="91"/>
      <c r="BC321" s="91"/>
      <c r="BD321" s="91"/>
      <c r="BE321" s="91"/>
    </row>
    <row r="322" spans="2:57">
      <c r="B322" s="493"/>
      <c r="C322" s="493"/>
      <c r="D322" s="1441"/>
      <c r="E322" s="91"/>
      <c r="F322" s="1438"/>
      <c r="G322" s="91"/>
      <c r="H322" s="91"/>
      <c r="I322" s="1442"/>
      <c r="J322" s="91"/>
      <c r="K322" s="91"/>
      <c r="L322" s="91"/>
      <c r="M322" s="91"/>
      <c r="N322" s="91"/>
      <c r="O322" s="91"/>
      <c r="P322" s="91"/>
      <c r="Q322" s="91"/>
      <c r="R322" s="1438"/>
      <c r="S322" s="91"/>
      <c r="T322" s="493"/>
      <c r="U322" s="493"/>
      <c r="V322" s="91"/>
      <c r="W322" s="91"/>
      <c r="X322" s="86"/>
      <c r="Y322" s="123"/>
      <c r="Z322" s="91"/>
      <c r="AA322" s="91"/>
      <c r="AB322" s="91"/>
      <c r="AC322" s="663"/>
      <c r="AD322" s="91"/>
      <c r="AE322" s="663"/>
      <c r="AF322" s="91"/>
      <c r="AG322" s="663"/>
      <c r="AH322" s="91"/>
      <c r="AI322" s="663"/>
      <c r="AJ322" s="236"/>
      <c r="AK322" s="91"/>
      <c r="AL322" s="86"/>
      <c r="AM322" s="91"/>
      <c r="AN322" s="91"/>
      <c r="AO322" s="91"/>
      <c r="AP322" s="87"/>
      <c r="AQ322" s="229"/>
      <c r="AR322" s="230"/>
      <c r="AS322" s="91"/>
      <c r="AT322" s="91"/>
      <c r="AU322" s="91"/>
      <c r="AV322" s="91"/>
      <c r="AW322" s="91"/>
      <c r="AX322" s="91"/>
      <c r="AY322" s="91"/>
      <c r="AZ322" s="91"/>
      <c r="BA322" s="91"/>
      <c r="BB322" s="91"/>
      <c r="BC322" s="91"/>
      <c r="BD322" s="91"/>
      <c r="BE322" s="91"/>
    </row>
    <row r="323" spans="2:57" ht="14.25" customHeight="1">
      <c r="B323" s="100"/>
      <c r="C323" s="87"/>
      <c r="D323" s="86"/>
      <c r="E323" s="1443"/>
      <c r="F323" s="91"/>
      <c r="G323" s="91"/>
      <c r="H323" s="91"/>
      <c r="I323" s="91"/>
      <c r="J323" s="91"/>
      <c r="K323" s="91"/>
      <c r="L323" s="91"/>
      <c r="M323" s="91"/>
      <c r="N323" s="91"/>
      <c r="O323" s="493"/>
      <c r="P323" s="91"/>
      <c r="Q323" s="91"/>
      <c r="R323" s="91"/>
      <c r="S323" s="91"/>
      <c r="T323" s="91"/>
      <c r="U323" s="89"/>
      <c r="V323" s="91"/>
      <c r="W323" s="91"/>
      <c r="X323" s="86"/>
      <c r="Y323" s="123"/>
      <c r="Z323" s="91"/>
      <c r="AA323" s="91"/>
      <c r="AB323" s="89"/>
      <c r="AC323" s="663"/>
      <c r="AD323" s="87"/>
      <c r="AE323" s="666"/>
      <c r="AF323" s="1433"/>
      <c r="AG323" s="663"/>
      <c r="AH323" s="91"/>
      <c r="AI323" s="663"/>
      <c r="AJ323" s="91"/>
      <c r="AK323" s="91"/>
      <c r="AL323" s="91"/>
      <c r="AM323" s="91"/>
      <c r="AN323" s="91"/>
      <c r="AO323" s="91"/>
      <c r="AP323" s="91"/>
      <c r="AQ323" s="91"/>
      <c r="AR323" s="91"/>
      <c r="AS323" s="91"/>
      <c r="AT323" s="91"/>
      <c r="AU323" s="91"/>
      <c r="AV323" s="91"/>
      <c r="AW323" s="100"/>
      <c r="AX323" s="97"/>
      <c r="AY323" s="97"/>
      <c r="AZ323" s="91"/>
      <c r="BA323" s="91"/>
      <c r="BB323" s="91"/>
      <c r="BC323" s="91"/>
      <c r="BD323" s="91"/>
      <c r="BE323" s="91"/>
    </row>
    <row r="324" spans="2:57" ht="15.75" customHeight="1">
      <c r="B324" s="100"/>
      <c r="C324" s="707"/>
      <c r="D324" s="86"/>
      <c r="E324" s="91"/>
      <c r="F324" s="91"/>
      <c r="G324" s="91"/>
      <c r="H324" s="91"/>
      <c r="I324" s="91"/>
      <c r="J324" s="91"/>
      <c r="K324" s="91"/>
      <c r="L324" s="91"/>
      <c r="M324" s="91"/>
      <c r="N324" s="91"/>
      <c r="O324" s="91"/>
      <c r="P324" s="91"/>
      <c r="Q324" s="791"/>
      <c r="R324" s="91"/>
      <c r="S324" s="91"/>
      <c r="T324" s="83"/>
      <c r="U324" s="1438"/>
      <c r="V324" s="1440"/>
      <c r="W324" s="91"/>
      <c r="X324" s="86"/>
      <c r="Y324" s="123"/>
      <c r="Z324" s="91"/>
      <c r="AA324" s="91"/>
      <c r="AB324" s="91"/>
      <c r="AC324" s="663"/>
      <c r="AD324" s="87"/>
      <c r="AE324" s="667"/>
      <c r="AF324" s="118"/>
      <c r="AG324" s="663"/>
      <c r="AH324" s="91"/>
      <c r="AI324" s="663"/>
      <c r="AJ324" s="91"/>
      <c r="AK324" s="91"/>
      <c r="AL324" s="91"/>
      <c r="AM324" s="91"/>
      <c r="AN324" s="91"/>
      <c r="AO324" s="91"/>
      <c r="AP324" s="91"/>
      <c r="AQ324" s="91"/>
      <c r="AR324" s="91"/>
      <c r="AS324" s="91"/>
      <c r="AT324" s="91"/>
      <c r="AU324" s="91"/>
      <c r="AV324" s="91"/>
      <c r="AW324" s="100"/>
      <c r="AX324" s="87"/>
      <c r="AY324" s="86"/>
      <c r="AZ324" s="91"/>
      <c r="BA324" s="91"/>
      <c r="BB324" s="91"/>
      <c r="BC324" s="91"/>
      <c r="BD324" s="91"/>
      <c r="BE324" s="91"/>
    </row>
    <row r="325" spans="2:57" ht="15" customHeight="1">
      <c r="B325" s="322"/>
      <c r="C325" s="696"/>
      <c r="D325" s="696"/>
      <c r="E325" s="126"/>
      <c r="F325" s="311"/>
      <c r="G325" s="1444"/>
      <c r="H325" s="91"/>
      <c r="I325" s="91"/>
      <c r="J325" s="91"/>
      <c r="K325" s="126"/>
      <c r="L325" s="91"/>
      <c r="M325" s="91"/>
      <c r="N325" s="91"/>
      <c r="O325" s="204"/>
      <c r="P325" s="91"/>
      <c r="Q325" s="91"/>
      <c r="R325" s="91"/>
      <c r="S325" s="100"/>
      <c r="T325" s="91"/>
      <c r="U325" s="91"/>
      <c r="V325" s="91"/>
      <c r="W325" s="91"/>
      <c r="X325" s="86"/>
      <c r="Y325" s="123"/>
      <c r="Z325" s="91"/>
      <c r="AA325" s="91"/>
      <c r="AB325" s="1437"/>
      <c r="AC325" s="663"/>
      <c r="AD325" s="242"/>
      <c r="AE325" s="662"/>
      <c r="AF325" s="129"/>
      <c r="AG325" s="663"/>
      <c r="AH325" s="91"/>
      <c r="AI325" s="663"/>
      <c r="AJ325" s="91"/>
      <c r="AK325" s="207"/>
      <c r="AL325" s="302"/>
      <c r="AM325" s="207"/>
      <c r="AN325" s="302"/>
      <c r="AO325" s="91"/>
      <c r="AP325" s="89"/>
      <c r="AQ325" s="204"/>
      <c r="AR325" s="91"/>
      <c r="AS325" s="91"/>
      <c r="AT325" s="91"/>
      <c r="AU325" s="91"/>
      <c r="AV325" s="91"/>
      <c r="AW325" s="91"/>
      <c r="AX325" s="91"/>
      <c r="AY325" s="91"/>
      <c r="AZ325" s="91"/>
      <c r="BA325" s="91"/>
      <c r="BB325" s="91"/>
      <c r="BC325" s="91"/>
      <c r="BD325" s="91"/>
      <c r="BE325" s="91"/>
    </row>
    <row r="326" spans="2:57">
      <c r="B326" s="696"/>
      <c r="C326" s="695"/>
      <c r="D326" s="696"/>
      <c r="E326" s="249"/>
      <c r="F326" s="207"/>
      <c r="G326" s="209"/>
      <c r="H326" s="249"/>
      <c r="I326" s="207"/>
      <c r="J326" s="209"/>
      <c r="K326" s="148"/>
      <c r="L326" s="207"/>
      <c r="M326" s="302"/>
      <c r="N326" s="164"/>
      <c r="O326" s="493"/>
      <c r="P326" s="91"/>
      <c r="Q326" s="91"/>
      <c r="R326" s="91"/>
      <c r="S326" s="91"/>
      <c r="T326" s="91"/>
      <c r="U326" s="91"/>
      <c r="V326" s="91"/>
      <c r="W326" s="89"/>
      <c r="X326" s="86"/>
      <c r="Y326" s="118"/>
      <c r="Z326" s="91"/>
      <c r="AA326" s="91"/>
      <c r="AB326" s="509"/>
      <c r="AC326" s="663"/>
      <c r="AD326" s="87"/>
      <c r="AE326" s="662"/>
      <c r="AF326" s="129"/>
      <c r="AG326" s="663"/>
      <c r="AH326" s="91"/>
      <c r="AI326" s="663"/>
      <c r="AJ326" s="87"/>
      <c r="AK326" s="86"/>
      <c r="AL326" s="123"/>
      <c r="AM326" s="670"/>
      <c r="AN326" s="1477"/>
      <c r="AO326" s="91"/>
      <c r="AP326" s="91"/>
      <c r="AQ326" s="91"/>
      <c r="AR326" s="91"/>
      <c r="AS326" s="91"/>
      <c r="AT326" s="91"/>
      <c r="AU326" s="91"/>
      <c r="AV326" s="91"/>
      <c r="AW326" s="91"/>
      <c r="AX326" s="91"/>
      <c r="AY326" s="91"/>
      <c r="AZ326" s="91"/>
      <c r="BA326" s="91"/>
      <c r="BB326" s="91"/>
      <c r="BC326" s="91"/>
      <c r="BD326" s="91"/>
      <c r="BE326" s="91"/>
    </row>
    <row r="327" spans="2:57" ht="15.75">
      <c r="B327" s="100"/>
      <c r="C327" s="87"/>
      <c r="D327" s="206"/>
      <c r="E327" s="87"/>
      <c r="F327" s="86"/>
      <c r="G327" s="129"/>
      <c r="H327" s="89"/>
      <c r="I327" s="1434"/>
      <c r="J327" s="1433"/>
      <c r="K327" s="87"/>
      <c r="L327" s="86"/>
      <c r="M327" s="129"/>
      <c r="N327" s="91"/>
      <c r="O327" s="1504"/>
      <c r="P327" s="91"/>
      <c r="Q327" s="91"/>
      <c r="R327" s="87"/>
      <c r="S327" s="91"/>
      <c r="T327" s="91"/>
      <c r="U327" s="91"/>
      <c r="V327" s="91"/>
      <c r="W327" s="91"/>
      <c r="X327" s="91"/>
      <c r="Y327" s="91"/>
      <c r="Z327" s="91"/>
      <c r="AA327" s="91"/>
      <c r="AB327" s="97"/>
      <c r="AC327" s="91"/>
      <c r="AD327" s="91"/>
      <c r="AE327" s="663"/>
      <c r="AF327" s="91"/>
      <c r="AG327" s="663"/>
      <c r="AH327" s="91"/>
      <c r="AI327" s="663"/>
      <c r="AJ327" s="87"/>
      <c r="AK327" s="86"/>
      <c r="AL327" s="123"/>
      <c r="AM327" s="164"/>
      <c r="AN327" s="1477"/>
      <c r="AO327" s="91"/>
      <c r="AP327" s="91"/>
      <c r="AQ327" s="91"/>
      <c r="AR327" s="91"/>
      <c r="AS327" s="91"/>
      <c r="AT327" s="91"/>
      <c r="AU327" s="91"/>
      <c r="AV327" s="91"/>
      <c r="AW327" s="91"/>
      <c r="AX327" s="91"/>
      <c r="AY327" s="91"/>
      <c r="AZ327" s="91"/>
      <c r="BA327" s="91"/>
      <c r="BB327" s="91"/>
      <c r="BC327" s="91"/>
      <c r="BD327" s="91"/>
      <c r="BE327" s="91"/>
    </row>
    <row r="328" spans="2:57">
      <c r="B328" s="709"/>
      <c r="C328" s="698"/>
      <c r="D328" s="696"/>
      <c r="E328" s="87"/>
      <c r="F328" s="86"/>
      <c r="G328" s="129"/>
      <c r="H328" s="87"/>
      <c r="I328" s="1434"/>
      <c r="J328" s="1433"/>
      <c r="K328" s="87"/>
      <c r="L328" s="86"/>
      <c r="M328" s="129"/>
      <c r="N328" s="91"/>
      <c r="O328" s="1444"/>
      <c r="P328" s="1444"/>
      <c r="Q328" s="1439"/>
      <c r="R328" s="91"/>
      <c r="S328" s="1444"/>
      <c r="T328" s="1444"/>
      <c r="U328" s="1439"/>
      <c r="V328" s="91"/>
      <c r="W328" s="1444"/>
      <c r="X328" s="1444"/>
      <c r="Y328" s="1439"/>
      <c r="Z328" s="91"/>
      <c r="AA328" s="91"/>
      <c r="AB328" s="97"/>
      <c r="AC328" s="1452"/>
      <c r="AD328" s="91"/>
      <c r="AE328" s="543"/>
      <c r="AF328" s="506"/>
      <c r="AG328" s="663"/>
      <c r="AH328" s="91"/>
      <c r="AI328" s="663"/>
      <c r="AJ328" s="87"/>
      <c r="AK328" s="86"/>
      <c r="AL328" s="123"/>
      <c r="AM328" s="164"/>
      <c r="AN328" s="1477"/>
      <c r="AO328" s="91"/>
      <c r="AP328" s="91"/>
      <c r="AQ328" s="91"/>
      <c r="AR328" s="91"/>
      <c r="AS328" s="91"/>
      <c r="AT328" s="91"/>
      <c r="AU328" s="91"/>
      <c r="AV328" s="91"/>
      <c r="AW328" s="1444"/>
      <c r="AX328" s="91"/>
      <c r="AY328" s="91"/>
      <c r="AZ328" s="91"/>
      <c r="BA328" s="91"/>
      <c r="BB328" s="91"/>
      <c r="BC328" s="91"/>
      <c r="BD328" s="91"/>
      <c r="BE328" s="91"/>
    </row>
    <row r="329" spans="2:57">
      <c r="B329" s="264"/>
      <c r="C329" s="87"/>
      <c r="D329" s="708"/>
      <c r="E329" s="87"/>
      <c r="F329" s="500"/>
      <c r="G329" s="731"/>
      <c r="H329" s="87"/>
      <c r="I329" s="1434"/>
      <c r="J329" s="1433"/>
      <c r="K329" s="87"/>
      <c r="L329" s="86"/>
      <c r="M329" s="129"/>
      <c r="N329" s="91"/>
      <c r="O329" s="114"/>
      <c r="P329" s="164"/>
      <c r="Q329" s="663"/>
      <c r="R329" s="91"/>
      <c r="S329" s="91"/>
      <c r="T329" s="164"/>
      <c r="U329" s="91"/>
      <c r="V329" s="91"/>
      <c r="W329" s="87"/>
      <c r="X329" s="324"/>
      <c r="Y329" s="666"/>
      <c r="Z329" s="91"/>
      <c r="AA329" s="91"/>
      <c r="AB329" s="97"/>
      <c r="AC329" s="663"/>
      <c r="AD329" s="114"/>
      <c r="AE329" s="91"/>
      <c r="AF329" s="114"/>
      <c r="AG329" s="663"/>
      <c r="AH329" s="86"/>
      <c r="AI329" s="663"/>
      <c r="AJ329" s="87"/>
      <c r="AK329" s="86"/>
      <c r="AL329" s="123"/>
      <c r="AM329" s="164"/>
      <c r="AN329" s="1477"/>
      <c r="AO329" s="91"/>
      <c r="AP329" s="91"/>
      <c r="AQ329" s="91"/>
      <c r="AR329" s="91"/>
      <c r="AS329" s="91"/>
      <c r="AT329" s="91"/>
      <c r="AU329" s="91"/>
      <c r="AV329" s="91"/>
      <c r="AW329" s="1444"/>
      <c r="AX329" s="91"/>
      <c r="AY329" s="91"/>
      <c r="AZ329" s="91"/>
      <c r="BA329" s="91"/>
      <c r="BB329" s="91"/>
      <c r="BC329" s="91"/>
      <c r="BD329" s="91"/>
      <c r="BE329" s="91"/>
    </row>
    <row r="330" spans="2:57" ht="15.75">
      <c r="B330" s="100"/>
      <c r="C330" s="114"/>
      <c r="D330" s="556"/>
      <c r="E330" s="87"/>
      <c r="F330" s="1434"/>
      <c r="G330" s="1433"/>
      <c r="H330" s="87"/>
      <c r="I330" s="251"/>
      <c r="J330" s="118"/>
      <c r="K330" s="87"/>
      <c r="L330" s="86"/>
      <c r="M330" s="129"/>
      <c r="N330" s="91"/>
      <c r="O330" s="114"/>
      <c r="P330" s="164"/>
      <c r="Q330" s="1450"/>
      <c r="R330" s="91"/>
      <c r="S330" s="1445"/>
      <c r="T330" s="164"/>
      <c r="U330" s="663"/>
      <c r="V330" s="91"/>
      <c r="W330" s="87"/>
      <c r="X330" s="176"/>
      <c r="Y330" s="220"/>
      <c r="Z330" s="91"/>
      <c r="AA330" s="91"/>
      <c r="AB330" s="97"/>
      <c r="AC330" s="1452"/>
      <c r="AD330" s="114"/>
      <c r="AE330" s="91"/>
      <c r="AF330" s="114"/>
      <c r="AG330" s="91"/>
      <c r="AH330" s="86"/>
      <c r="AI330" s="663"/>
      <c r="AJ330" s="89"/>
      <c r="AK330" s="90"/>
      <c r="AL330" s="118"/>
      <c r="AM330" s="164"/>
      <c r="AN330" s="1477"/>
      <c r="AO330" s="91"/>
      <c r="AP330" s="91"/>
      <c r="AQ330" s="91"/>
      <c r="AR330" s="284"/>
      <c r="AS330" s="91"/>
      <c r="AT330" s="91"/>
      <c r="AU330" s="91"/>
      <c r="AV330" s="91"/>
      <c r="AW330" s="249"/>
      <c r="AX330" s="207"/>
      <c r="AY330" s="209"/>
      <c r="AZ330" s="91"/>
      <c r="BA330" s="91"/>
      <c r="BB330" s="91"/>
      <c r="BC330" s="91"/>
      <c r="BD330" s="91"/>
      <c r="BE330" s="91"/>
    </row>
    <row r="331" spans="2:57">
      <c r="B331" s="266"/>
      <c r="C331" s="114"/>
      <c r="D331" s="248"/>
      <c r="E331" s="298"/>
      <c r="F331" s="91"/>
      <c r="G331" s="91"/>
      <c r="H331" s="172"/>
      <c r="I331" s="1440"/>
      <c r="J331" s="1440"/>
      <c r="K331" s="91"/>
      <c r="L331" s="91"/>
      <c r="M331" s="91"/>
      <c r="N331" s="91"/>
      <c r="O331" s="114"/>
      <c r="P331" s="558"/>
      <c r="Q331" s="663"/>
      <c r="R331" s="91"/>
      <c r="S331" s="97"/>
      <c r="T331" s="164"/>
      <c r="U331" s="665"/>
      <c r="V331" s="91"/>
      <c r="W331" s="106"/>
      <c r="X331" s="1444"/>
      <c r="Y331" s="1439"/>
      <c r="Z331" s="91"/>
      <c r="AA331" s="91"/>
      <c r="AB331" s="1445"/>
      <c r="AC331" s="665"/>
      <c r="AD331" s="114"/>
      <c r="AE331" s="663"/>
      <c r="AF331" s="114"/>
      <c r="AG331" s="663"/>
      <c r="AH331" s="89"/>
      <c r="AI331" s="663"/>
      <c r="AJ331" s="87"/>
      <c r="AK331" s="86"/>
      <c r="AL331" s="129"/>
      <c r="AM331" s="164"/>
      <c r="AN331" s="1477"/>
      <c r="AO331" s="91"/>
      <c r="AP331" s="91"/>
      <c r="AQ331" s="91"/>
      <c r="AR331" s="148"/>
      <c r="AS331" s="91"/>
      <c r="AT331" s="91"/>
      <c r="AU331" s="91"/>
      <c r="AV331" s="91"/>
      <c r="AW331" s="89"/>
      <c r="AX331" s="90"/>
      <c r="AY331" s="118"/>
      <c r="AZ331" s="91"/>
      <c r="BA331" s="91"/>
      <c r="BB331" s="91"/>
      <c r="BC331" s="91"/>
      <c r="BD331" s="91"/>
      <c r="BE331" s="91"/>
    </row>
    <row r="332" spans="2:57">
      <c r="B332" s="104"/>
      <c r="C332" s="87"/>
      <c r="D332" s="248"/>
      <c r="E332" s="249"/>
      <c r="F332" s="207"/>
      <c r="G332" s="302"/>
      <c r="H332" s="249"/>
      <c r="I332" s="207"/>
      <c r="J332" s="302"/>
      <c r="K332" s="284"/>
      <c r="L332" s="91"/>
      <c r="M332" s="91"/>
      <c r="N332" s="91"/>
      <c r="O332" s="87"/>
      <c r="P332" s="1448"/>
      <c r="Q332" s="666"/>
      <c r="R332" s="91"/>
      <c r="S332" s="1445"/>
      <c r="T332" s="164"/>
      <c r="U332" s="1526"/>
      <c r="V332" s="91"/>
      <c r="W332" s="114"/>
      <c r="X332" s="1447"/>
      <c r="Y332" s="663"/>
      <c r="Z332" s="91"/>
      <c r="AA332" s="91"/>
      <c r="AB332" s="1445"/>
      <c r="AC332" s="1466"/>
      <c r="AD332" s="114"/>
      <c r="AE332" s="91"/>
      <c r="AF332" s="114"/>
      <c r="AG332" s="91"/>
      <c r="AH332" s="89"/>
      <c r="AI332" s="663"/>
      <c r="AJ332" s="87"/>
      <c r="AK332" s="100"/>
      <c r="AL332" s="129"/>
      <c r="AM332" s="164"/>
      <c r="AN332" s="1477"/>
      <c r="AO332" s="91"/>
      <c r="AP332" s="91"/>
      <c r="AQ332" s="91"/>
      <c r="AR332" s="87"/>
      <c r="AS332" s="91"/>
      <c r="AT332" s="91"/>
      <c r="AU332" s="91"/>
      <c r="AV332" s="91"/>
      <c r="AW332" s="89"/>
      <c r="AX332" s="90"/>
      <c r="AY332" s="118"/>
      <c r="AZ332" s="91"/>
      <c r="BA332" s="91"/>
      <c r="BB332" s="91"/>
      <c r="BC332" s="91"/>
      <c r="BD332" s="91"/>
      <c r="BE332" s="91"/>
    </row>
    <row r="333" spans="2:57">
      <c r="B333" s="1455"/>
      <c r="C333" s="707"/>
      <c r="D333" s="1153"/>
      <c r="E333" s="89"/>
      <c r="F333" s="90"/>
      <c r="G333" s="118"/>
      <c r="H333" s="89"/>
      <c r="I333" s="90"/>
      <c r="J333" s="118"/>
      <c r="K333" s="148"/>
      <c r="L333" s="207"/>
      <c r="M333" s="209"/>
      <c r="N333" s="91"/>
      <c r="O333" s="114"/>
      <c r="P333" s="164"/>
      <c r="Q333" s="666"/>
      <c r="R333" s="91"/>
      <c r="S333" s="1445"/>
      <c r="T333" s="164"/>
      <c r="U333" s="1466"/>
      <c r="V333" s="91"/>
      <c r="W333" s="87"/>
      <c r="X333" s="106"/>
      <c r="Y333" s="89"/>
      <c r="Z333" s="91"/>
      <c r="AA333" s="91"/>
      <c r="AB333" s="97"/>
      <c r="AC333" s="91"/>
      <c r="AD333" s="114"/>
      <c r="AE333" s="663"/>
      <c r="AF333" s="114"/>
      <c r="AG333" s="91"/>
      <c r="AH333" s="89"/>
      <c r="AI333" s="663"/>
      <c r="AJ333" s="87"/>
      <c r="AK333" s="86"/>
      <c r="AL333" s="129"/>
      <c r="AM333" s="164"/>
      <c r="AN333" s="1477"/>
      <c r="AO333" s="91"/>
      <c r="AP333" s="91"/>
      <c r="AQ333" s="91"/>
      <c r="AR333" s="87"/>
      <c r="AS333" s="91"/>
      <c r="AT333" s="91"/>
      <c r="AU333" s="91"/>
      <c r="AV333" s="91"/>
      <c r="AW333" s="89"/>
      <c r="AX333" s="90"/>
      <c r="AY333" s="118"/>
      <c r="AZ333" s="91"/>
      <c r="BA333" s="91"/>
      <c r="BB333" s="91"/>
      <c r="BC333" s="91"/>
      <c r="BD333" s="91"/>
      <c r="BE333" s="91"/>
    </row>
    <row r="334" spans="2:57" ht="15.75">
      <c r="B334" s="709"/>
      <c r="C334" s="695"/>
      <c r="D334" s="696"/>
      <c r="E334" s="1435"/>
      <c r="F334" s="1440"/>
      <c r="G334" s="1440"/>
      <c r="H334" s="1438"/>
      <c r="I334" s="97"/>
      <c r="J334" s="97"/>
      <c r="K334" s="298"/>
      <c r="L334" s="91"/>
      <c r="M334" s="91"/>
      <c r="N334" s="91"/>
      <c r="O334" s="114"/>
      <c r="P334" s="164"/>
      <c r="Q334" s="663"/>
      <c r="R334" s="91"/>
      <c r="S334" s="1445"/>
      <c r="T334" s="164"/>
      <c r="U334" s="665"/>
      <c r="V334" s="91"/>
      <c r="W334" s="92"/>
      <c r="X334" s="106"/>
      <c r="Y334" s="663"/>
      <c r="Z334" s="91"/>
      <c r="AA334" s="91"/>
      <c r="AB334" s="1445"/>
      <c r="AC334" s="665"/>
      <c r="AD334" s="87"/>
      <c r="AE334" s="91"/>
      <c r="AF334" s="114"/>
      <c r="AG334" s="91"/>
      <c r="AH334" s="89"/>
      <c r="AI334" s="663"/>
      <c r="AJ334" s="87"/>
      <c r="AK334" s="176"/>
      <c r="AL334" s="220"/>
      <c r="AM334" s="1448"/>
      <c r="AN334" s="1477"/>
      <c r="AO334" s="91"/>
      <c r="AP334" s="91"/>
      <c r="AQ334" s="91"/>
      <c r="AR334" s="87"/>
      <c r="AS334" s="91"/>
      <c r="AT334" s="91"/>
      <c r="AU334" s="91"/>
      <c r="AV334" s="91"/>
      <c r="AW334" s="1440"/>
      <c r="AX334" s="91"/>
      <c r="AY334" s="91"/>
      <c r="AZ334" s="91"/>
      <c r="BA334" s="91"/>
      <c r="BB334" s="91"/>
      <c r="BC334" s="91"/>
      <c r="BD334" s="91"/>
      <c r="BE334" s="91"/>
    </row>
    <row r="335" spans="2:57" ht="15.75">
      <c r="B335" s="100"/>
      <c r="C335" s="87"/>
      <c r="D335" s="83"/>
      <c r="E335" s="249"/>
      <c r="F335" s="207"/>
      <c r="G335" s="209"/>
      <c r="H335" s="148"/>
      <c r="I335" s="207"/>
      <c r="J335" s="209"/>
      <c r="K335" s="148"/>
      <c r="L335" s="207"/>
      <c r="M335" s="209"/>
      <c r="N335" s="164"/>
      <c r="O335" s="114"/>
      <c r="P335" s="164"/>
      <c r="Q335" s="663"/>
      <c r="R335" s="91"/>
      <c r="S335" s="1445"/>
      <c r="T335" s="164"/>
      <c r="U335" s="662"/>
      <c r="V335" s="91"/>
      <c r="W335" s="89"/>
      <c r="X335" s="106"/>
      <c r="Y335" s="663"/>
      <c r="Z335" s="91"/>
      <c r="AA335" s="91"/>
      <c r="AB335" s="1445"/>
      <c r="AC335" s="91"/>
      <c r="AD335" s="114"/>
      <c r="AE335" s="91"/>
      <c r="AF335" s="114"/>
      <c r="AG335" s="91"/>
      <c r="AH335" s="89"/>
      <c r="AI335" s="663"/>
      <c r="AJ335" s="87"/>
      <c r="AK335" s="176"/>
      <c r="AL335" s="220"/>
      <c r="AM335" s="164"/>
      <c r="AN335" s="301"/>
      <c r="AO335" s="91"/>
      <c r="AP335" s="91"/>
      <c r="AQ335" s="91"/>
      <c r="AR335" s="87"/>
      <c r="AS335" s="91"/>
      <c r="AT335" s="91"/>
      <c r="AU335" s="91"/>
      <c r="AV335" s="91"/>
      <c r="AW335" s="97"/>
      <c r="AX335" s="90"/>
      <c r="AY335" s="118"/>
      <c r="AZ335" s="91"/>
      <c r="BA335" s="91"/>
      <c r="BB335" s="91"/>
      <c r="BC335" s="91"/>
      <c r="BD335" s="91"/>
      <c r="BE335" s="91"/>
    </row>
    <row r="336" spans="2:57" ht="15.75">
      <c r="B336" s="316"/>
      <c r="C336" s="114"/>
      <c r="D336" s="248"/>
      <c r="E336" s="87"/>
      <c r="F336" s="1527"/>
      <c r="G336" s="123"/>
      <c r="H336" s="87"/>
      <c r="I336" s="86"/>
      <c r="J336" s="127"/>
      <c r="K336" s="87"/>
      <c r="L336" s="86"/>
      <c r="M336" s="129"/>
      <c r="N336" s="91"/>
      <c r="O336" s="106"/>
      <c r="P336" s="1448"/>
      <c r="Q336" s="663"/>
      <c r="R336" s="91"/>
      <c r="S336" s="114"/>
      <c r="T336" s="1524"/>
      <c r="U336" s="1528"/>
      <c r="V336" s="91"/>
      <c r="W336" s="87"/>
      <c r="X336" s="106"/>
      <c r="Y336" s="91"/>
      <c r="Z336" s="91"/>
      <c r="AA336" s="91"/>
      <c r="AB336" s="1445"/>
      <c r="AC336" s="1466"/>
      <c r="AD336" s="114"/>
      <c r="AE336" s="91"/>
      <c r="AF336" s="114"/>
      <c r="AG336" s="91"/>
      <c r="AH336" s="87"/>
      <c r="AI336" s="663"/>
      <c r="AJ336" s="92"/>
      <c r="AK336" s="176"/>
      <c r="AL336" s="220"/>
      <c r="AM336" s="164"/>
      <c r="AN336" s="301"/>
      <c r="AO336" s="91"/>
      <c r="AP336" s="91"/>
      <c r="AQ336" s="91"/>
      <c r="AR336" s="87"/>
      <c r="AS336" s="91"/>
      <c r="AT336" s="91"/>
      <c r="AU336" s="91"/>
      <c r="AV336" s="91"/>
      <c r="AW336" s="87"/>
      <c r="AX336" s="86"/>
      <c r="AY336" s="123"/>
      <c r="AZ336" s="91"/>
      <c r="BA336" s="91"/>
      <c r="BB336" s="91"/>
      <c r="BC336" s="91"/>
      <c r="BD336" s="91"/>
      <c r="BE336" s="91"/>
    </row>
    <row r="337" spans="2:57" ht="15.75">
      <c r="B337" s="100"/>
      <c r="C337" s="87"/>
      <c r="D337" s="86"/>
      <c r="E337" s="87"/>
      <c r="F337" s="1527"/>
      <c r="G337" s="1529"/>
      <c r="H337" s="87"/>
      <c r="I337" s="86"/>
      <c r="J337" s="127"/>
      <c r="K337" s="91"/>
      <c r="L337" s="91"/>
      <c r="M337" s="91"/>
      <c r="N337" s="91"/>
      <c r="O337" s="114"/>
      <c r="P337" s="164"/>
      <c r="Q337" s="1470"/>
      <c r="R337" s="91"/>
      <c r="S337" s="91"/>
      <c r="T337" s="91"/>
      <c r="U337" s="91"/>
      <c r="V337" s="91"/>
      <c r="W337" s="87"/>
      <c r="X337" s="106"/>
      <c r="Y337" s="91"/>
      <c r="Z337" s="91"/>
      <c r="AA337" s="91"/>
      <c r="AB337" s="1445"/>
      <c r="AC337" s="91"/>
      <c r="AD337" s="206"/>
      <c r="AE337" s="663"/>
      <c r="AF337" s="114"/>
      <c r="AG337" s="663"/>
      <c r="AH337" s="87"/>
      <c r="AI337" s="663"/>
      <c r="AJ337" s="87"/>
      <c r="AK337" s="176"/>
      <c r="AL337" s="220"/>
      <c r="AM337" s="164"/>
      <c r="AN337" s="301"/>
      <c r="AO337" s="91"/>
      <c r="AP337" s="91"/>
      <c r="AQ337" s="91"/>
      <c r="AR337" s="87"/>
      <c r="AS337" s="91"/>
      <c r="AT337" s="91"/>
      <c r="AU337" s="91"/>
      <c r="AV337" s="91"/>
      <c r="AW337" s="87"/>
      <c r="AX337" s="86"/>
      <c r="AY337" s="123"/>
      <c r="AZ337" s="91"/>
      <c r="BA337" s="91"/>
      <c r="BB337" s="91"/>
      <c r="BC337" s="91"/>
      <c r="BD337" s="91"/>
      <c r="BE337" s="91"/>
    </row>
    <row r="338" spans="2:57" ht="15.75">
      <c r="B338" s="316"/>
      <c r="C338" s="114"/>
      <c r="D338" s="248"/>
      <c r="E338" s="87"/>
      <c r="F338" s="1449"/>
      <c r="G338" s="123"/>
      <c r="H338" s="87"/>
      <c r="I338" s="86"/>
      <c r="J338" s="127"/>
      <c r="K338" s="89"/>
      <c r="L338" s="90"/>
      <c r="M338" s="118"/>
      <c r="N338" s="91"/>
      <c r="O338" s="114"/>
      <c r="P338" s="164"/>
      <c r="Q338" s="663"/>
      <c r="R338" s="91"/>
      <c r="S338" s="91"/>
      <c r="T338" s="91"/>
      <c r="U338" s="91"/>
      <c r="V338" s="91"/>
      <c r="W338" s="89"/>
      <c r="X338" s="91"/>
      <c r="Y338" s="91"/>
      <c r="Z338" s="91"/>
      <c r="AA338" s="91"/>
      <c r="AB338" s="1445"/>
      <c r="AC338" s="91"/>
      <c r="AD338" s="114"/>
      <c r="AE338" s="91"/>
      <c r="AF338" s="114"/>
      <c r="AG338" s="91"/>
      <c r="AH338" s="87"/>
      <c r="AI338" s="663"/>
      <c r="AJ338" s="92"/>
      <c r="AK338" s="176"/>
      <c r="AL338" s="220"/>
      <c r="AM338" s="164"/>
      <c r="AN338" s="301"/>
      <c r="AO338" s="91"/>
      <c r="AP338" s="91"/>
      <c r="AQ338" s="91"/>
      <c r="AR338" s="87"/>
      <c r="AS338" s="91"/>
      <c r="AT338" s="91"/>
      <c r="AU338" s="91"/>
      <c r="AV338" s="91"/>
      <c r="AW338" s="87"/>
      <c r="AX338" s="86"/>
      <c r="AY338" s="123"/>
      <c r="AZ338" s="91"/>
      <c r="BA338" s="91"/>
      <c r="BB338" s="91"/>
      <c r="BC338" s="91"/>
      <c r="BD338" s="91"/>
      <c r="BE338" s="91"/>
    </row>
    <row r="339" spans="2:57" ht="15.75">
      <c r="B339" s="266"/>
      <c r="C339" s="114"/>
      <c r="D339" s="248"/>
      <c r="E339" s="89"/>
      <c r="F339" s="100"/>
      <c r="G339" s="123"/>
      <c r="H339" s="87"/>
      <c r="I339" s="86"/>
      <c r="J339" s="127"/>
      <c r="K339" s="91"/>
      <c r="L339" s="91"/>
      <c r="M339" s="91"/>
      <c r="N339" s="91"/>
      <c r="O339" s="114"/>
      <c r="P339" s="1448"/>
      <c r="Q339" s="666"/>
      <c r="R339" s="91"/>
      <c r="S339" s="91"/>
      <c r="T339" s="91"/>
      <c r="U339" s="91"/>
      <c r="V339" s="91"/>
      <c r="W339" s="87"/>
      <c r="X339" s="91"/>
      <c r="Y339" s="91"/>
      <c r="Z339" s="91"/>
      <c r="AA339" s="91"/>
      <c r="AB339" s="1445"/>
      <c r="AC339" s="662"/>
      <c r="AD339" s="639"/>
      <c r="AE339" s="91"/>
      <c r="AF339" s="114"/>
      <c r="AG339" s="663"/>
      <c r="AH339" s="87"/>
      <c r="AI339" s="663"/>
      <c r="AJ339" s="87"/>
      <c r="AK339" s="176"/>
      <c r="AL339" s="220"/>
      <c r="AM339" s="164"/>
      <c r="AN339" s="301"/>
      <c r="AO339" s="91"/>
      <c r="AP339" s="91"/>
      <c r="AQ339" s="91"/>
      <c r="AR339" s="87"/>
      <c r="AS339" s="91"/>
      <c r="AT339" s="91"/>
      <c r="AU339" s="91"/>
      <c r="AV339" s="91"/>
      <c r="AW339" s="87"/>
      <c r="AX339" s="86"/>
      <c r="AY339" s="123"/>
      <c r="AZ339" s="91"/>
      <c r="BA339" s="91"/>
      <c r="BB339" s="91"/>
      <c r="BC339" s="91"/>
      <c r="BD339" s="91"/>
      <c r="BE339" s="91"/>
    </row>
    <row r="340" spans="2:57" ht="15.75">
      <c r="B340" s="266"/>
      <c r="C340" s="87"/>
      <c r="D340" s="248"/>
      <c r="E340" s="87"/>
      <c r="F340" s="100"/>
      <c r="G340" s="123"/>
      <c r="H340" s="87"/>
      <c r="I340" s="86"/>
      <c r="J340" s="127"/>
      <c r="K340" s="91"/>
      <c r="L340" s="91"/>
      <c r="M340" s="91"/>
      <c r="N340" s="91"/>
      <c r="O340" s="114"/>
      <c r="P340" s="1448"/>
      <c r="Q340" s="666"/>
      <c r="R340" s="91"/>
      <c r="S340" s="114"/>
      <c r="T340" s="672"/>
      <c r="U340" s="673"/>
      <c r="V340" s="91"/>
      <c r="W340" s="114"/>
      <c r="X340" s="1456"/>
      <c r="Y340" s="1457"/>
      <c r="Z340" s="91"/>
      <c r="AA340" s="91"/>
      <c r="AB340" s="1445"/>
      <c r="AC340" s="1452"/>
      <c r="AD340" s="114"/>
      <c r="AE340" s="666"/>
      <c r="AF340" s="114"/>
      <c r="AG340" s="663"/>
      <c r="AH340" s="87"/>
      <c r="AI340" s="663"/>
      <c r="AJ340" s="89"/>
      <c r="AK340" s="176"/>
      <c r="AL340" s="220"/>
      <c r="AM340" s="164"/>
      <c r="AN340" s="301"/>
      <c r="AO340" s="91"/>
      <c r="AP340" s="91"/>
      <c r="AQ340" s="91"/>
      <c r="AR340" s="87"/>
      <c r="AS340" s="91"/>
      <c r="AT340" s="91"/>
      <c r="AU340" s="91"/>
      <c r="AV340" s="91"/>
      <c r="AW340" s="298"/>
      <c r="AX340" s="91"/>
      <c r="AY340" s="91"/>
      <c r="AZ340" s="91"/>
      <c r="BA340" s="91"/>
      <c r="BB340" s="91"/>
      <c r="BC340" s="91"/>
      <c r="BD340" s="91"/>
      <c r="BE340" s="91"/>
    </row>
    <row r="341" spans="2:57" ht="15.75">
      <c r="B341" s="696"/>
      <c r="C341" s="707"/>
      <c r="D341" s="696"/>
      <c r="E341" s="87"/>
      <c r="F341" s="86"/>
      <c r="G341" s="127"/>
      <c r="H341" s="87"/>
      <c r="I341" s="90"/>
      <c r="J341" s="127"/>
      <c r="K341" s="91"/>
      <c r="L341" s="91"/>
      <c r="M341" s="91"/>
      <c r="N341" s="91"/>
      <c r="O341" s="114"/>
      <c r="P341" s="1448"/>
      <c r="Q341" s="663"/>
      <c r="R341" s="91"/>
      <c r="S341" s="114"/>
      <c r="T341" s="672"/>
      <c r="U341" s="673"/>
      <c r="V341" s="91"/>
      <c r="W341" s="89"/>
      <c r="X341" s="176"/>
      <c r="Y341" s="220"/>
      <c r="Z341" s="91"/>
      <c r="AA341" s="91"/>
      <c r="AB341" s="1445"/>
      <c r="AC341" s="91"/>
      <c r="AD341" s="114"/>
      <c r="AE341" s="663"/>
      <c r="AF341" s="114"/>
      <c r="AG341" s="663"/>
      <c r="AH341" s="87"/>
      <c r="AI341" s="663"/>
      <c r="AJ341" s="89"/>
      <c r="AK341" s="176"/>
      <c r="AL341" s="220"/>
      <c r="AM341" s="164"/>
      <c r="AN341" s="301"/>
      <c r="AO341" s="91"/>
      <c r="AP341" s="91"/>
      <c r="AQ341" s="91"/>
      <c r="AR341" s="87"/>
      <c r="AS341" s="91"/>
      <c r="AT341" s="91"/>
      <c r="AU341" s="91"/>
      <c r="AV341" s="91"/>
      <c r="AW341" s="148"/>
      <c r="AX341" s="207"/>
      <c r="AY341" s="302"/>
      <c r="AZ341" s="91"/>
      <c r="BA341" s="91"/>
      <c r="BB341" s="91"/>
      <c r="BC341" s="91"/>
      <c r="BD341" s="91"/>
      <c r="BE341" s="91"/>
    </row>
    <row r="342" spans="2:57" ht="15.75">
      <c r="B342" s="696"/>
      <c r="C342" s="707"/>
      <c r="D342" s="696"/>
      <c r="E342" s="87"/>
      <c r="F342" s="100"/>
      <c r="G342" s="123"/>
      <c r="H342" s="87"/>
      <c r="I342" s="86"/>
      <c r="J342" s="127"/>
      <c r="K342" s="87"/>
      <c r="L342" s="86"/>
      <c r="M342" s="129"/>
      <c r="N342" s="91"/>
      <c r="O342" s="114"/>
      <c r="P342" s="558"/>
      <c r="Q342" s="666"/>
      <c r="R342" s="91"/>
      <c r="S342" s="87"/>
      <c r="T342" s="86"/>
      <c r="U342" s="129"/>
      <c r="V342" s="730"/>
      <c r="W342" s="1434"/>
      <c r="X342" s="1433"/>
      <c r="Y342" s="220"/>
      <c r="Z342" s="91"/>
      <c r="AA342" s="91"/>
      <c r="AB342" s="1445"/>
      <c r="AC342" s="662"/>
      <c r="AD342" s="114"/>
      <c r="AE342" s="663"/>
      <c r="AF342" s="114"/>
      <c r="AG342" s="91"/>
      <c r="AH342" s="87"/>
      <c r="AI342" s="663"/>
      <c r="AJ342" s="89"/>
      <c r="AK342" s="176"/>
      <c r="AL342" s="220"/>
      <c r="AM342" s="164"/>
      <c r="AN342" s="301"/>
      <c r="AO342" s="91"/>
      <c r="AP342" s="91"/>
      <c r="AQ342" s="91"/>
      <c r="AR342" s="102"/>
      <c r="AS342" s="91"/>
      <c r="AT342" s="91"/>
      <c r="AU342" s="91"/>
      <c r="AV342" s="91"/>
      <c r="AW342" s="87"/>
      <c r="AX342" s="86"/>
      <c r="AY342" s="129"/>
      <c r="AZ342" s="91"/>
      <c r="BA342" s="91"/>
      <c r="BB342" s="91"/>
      <c r="BC342" s="91"/>
      <c r="BD342" s="91"/>
      <c r="BE342" s="91"/>
    </row>
    <row r="343" spans="2:57" ht="15.75">
      <c r="B343" s="696"/>
      <c r="C343" s="707"/>
      <c r="D343" s="696"/>
      <c r="E343" s="91"/>
      <c r="F343" s="91"/>
      <c r="G343" s="91"/>
      <c r="H343" s="87"/>
      <c r="I343" s="86"/>
      <c r="J343" s="127"/>
      <c r="K343" s="87"/>
      <c r="L343" s="86"/>
      <c r="M343" s="129"/>
      <c r="N343" s="91"/>
      <c r="O343" s="114"/>
      <c r="P343" s="670"/>
      <c r="Q343" s="1453"/>
      <c r="R343" s="91"/>
      <c r="S343" s="87"/>
      <c r="T343" s="86"/>
      <c r="U343" s="129"/>
      <c r="V343" s="730"/>
      <c r="W343" s="1434"/>
      <c r="X343" s="1433"/>
      <c r="Y343" s="127"/>
      <c r="Z343" s="91"/>
      <c r="AA343" s="91"/>
      <c r="AB343" s="1459"/>
      <c r="AC343" s="663"/>
      <c r="AD343" s="114"/>
      <c r="AE343" s="91"/>
      <c r="AF343" s="114"/>
      <c r="AG343" s="663"/>
      <c r="AH343" s="87"/>
      <c r="AI343" s="663"/>
      <c r="AJ343" s="89"/>
      <c r="AK343" s="176"/>
      <c r="AL343" s="220"/>
      <c r="AM343" s="164"/>
      <c r="AN343" s="301"/>
      <c r="AO343" s="91"/>
      <c r="AP343" s="91"/>
      <c r="AQ343" s="91"/>
      <c r="AR343" s="87"/>
      <c r="AS343" s="91"/>
      <c r="AT343" s="91"/>
      <c r="AU343" s="91"/>
      <c r="AV343" s="91"/>
      <c r="AW343" s="91"/>
      <c r="AX343" s="91"/>
      <c r="AY343" s="91"/>
      <c r="AZ343" s="91"/>
      <c r="BA343" s="91"/>
      <c r="BB343" s="91"/>
      <c r="BC343" s="91"/>
      <c r="BD343" s="91"/>
      <c r="BE343" s="91"/>
    </row>
    <row r="344" spans="2:57" ht="15.75">
      <c r="B344" s="696"/>
      <c r="C344" s="707"/>
      <c r="D344" s="696"/>
      <c r="E344" s="91"/>
      <c r="F344" s="91"/>
      <c r="G344" s="91"/>
      <c r="H344" s="87"/>
      <c r="I344" s="206"/>
      <c r="J344" s="124"/>
      <c r="K344" s="87"/>
      <c r="L344" s="86"/>
      <c r="M344" s="129"/>
      <c r="N344" s="91"/>
      <c r="O344" s="114"/>
      <c r="P344" s="164"/>
      <c r="Q344" s="663"/>
      <c r="R344" s="91"/>
      <c r="S344" s="87"/>
      <c r="T344" s="500"/>
      <c r="U344" s="731"/>
      <c r="V344" s="89"/>
      <c r="W344" s="251"/>
      <c r="X344" s="118"/>
      <c r="Y344" s="127"/>
      <c r="Z344" s="91"/>
      <c r="AA344" s="1444"/>
      <c r="AB344" s="114"/>
      <c r="AC344" s="662"/>
      <c r="AD344" s="91"/>
      <c r="AE344" s="663"/>
      <c r="AF344" s="114"/>
      <c r="AG344" s="91"/>
      <c r="AH344" s="116"/>
      <c r="AI344" s="663"/>
      <c r="AJ344" s="89"/>
      <c r="AK344" s="176"/>
      <c r="AL344" s="220"/>
      <c r="AM344" s="164"/>
      <c r="AN344" s="301"/>
      <c r="AO344" s="91"/>
      <c r="AP344" s="91"/>
      <c r="AQ344" s="91"/>
      <c r="AR344" s="91"/>
      <c r="AS344" s="91"/>
      <c r="AT344" s="91"/>
      <c r="AU344" s="91"/>
      <c r="AV344" s="91"/>
      <c r="AW344" s="91"/>
      <c r="AX344" s="91"/>
      <c r="AY344" s="91"/>
      <c r="AZ344" s="91"/>
      <c r="BA344" s="91"/>
      <c r="BB344" s="91"/>
      <c r="BC344" s="91"/>
      <c r="BD344" s="91"/>
      <c r="BE344" s="91"/>
    </row>
    <row r="345" spans="2:57">
      <c r="B345" s="1455"/>
      <c r="C345" s="99"/>
      <c r="D345" s="1465"/>
      <c r="E345" s="91"/>
      <c r="F345" s="91"/>
      <c r="G345" s="91"/>
      <c r="H345" s="92"/>
      <c r="I345" s="93"/>
      <c r="J345" s="128"/>
      <c r="K345" s="87"/>
      <c r="L345" s="93"/>
      <c r="M345" s="128"/>
      <c r="N345" s="91"/>
      <c r="O345" s="114"/>
      <c r="P345" s="164"/>
      <c r="Q345" s="663"/>
      <c r="R345" s="91"/>
      <c r="S345" s="87"/>
      <c r="T345" s="1434"/>
      <c r="U345" s="1433"/>
      <c r="V345" s="1435"/>
      <c r="W345" s="91"/>
      <c r="X345" s="91"/>
      <c r="Y345" s="127"/>
      <c r="Z345" s="91"/>
      <c r="AA345" s="91"/>
      <c r="AB345" s="114"/>
      <c r="AC345" s="1483"/>
      <c r="AD345" s="91"/>
      <c r="AE345" s="663"/>
      <c r="AF345" s="87"/>
      <c r="AG345" s="91"/>
      <c r="AH345" s="91"/>
      <c r="AI345" s="663"/>
      <c r="AJ345" s="91"/>
      <c r="AK345" s="91"/>
      <c r="AL345" s="91"/>
      <c r="AM345" s="91"/>
      <c r="AN345" s="91"/>
      <c r="AO345" s="91"/>
      <c r="AP345" s="91"/>
      <c r="AQ345" s="91"/>
      <c r="AR345" s="91"/>
      <c r="AS345" s="91"/>
      <c r="AT345" s="91"/>
      <c r="AU345" s="91"/>
      <c r="AV345" s="91"/>
      <c r="AW345" s="91"/>
      <c r="AX345" s="91"/>
      <c r="AY345" s="91"/>
      <c r="AZ345" s="91"/>
      <c r="BA345" s="91"/>
      <c r="BB345" s="91"/>
      <c r="BC345" s="91"/>
      <c r="BD345" s="91"/>
      <c r="BE345" s="91"/>
    </row>
    <row r="346" spans="2:57">
      <c r="B346" s="696"/>
      <c r="C346" s="707"/>
      <c r="D346" s="696"/>
      <c r="E346" s="91"/>
      <c r="F346" s="1438"/>
      <c r="G346" s="91"/>
      <c r="H346" s="91"/>
      <c r="I346" s="1442"/>
      <c r="J346" s="91"/>
      <c r="K346" s="91"/>
      <c r="L346" s="91"/>
      <c r="M346" s="91"/>
      <c r="N346" s="91"/>
      <c r="O346" s="114"/>
      <c r="P346" s="164"/>
      <c r="Q346" s="1483"/>
      <c r="R346" s="91"/>
      <c r="S346" s="87"/>
      <c r="T346" s="1434"/>
      <c r="U346" s="1433"/>
      <c r="V346" s="89"/>
      <c r="W346" s="90"/>
      <c r="X346" s="118"/>
      <c r="Y346" s="91"/>
      <c r="Z346" s="91"/>
      <c r="AA346" s="91"/>
      <c r="AB346" s="91"/>
      <c r="AC346" s="663"/>
      <c r="AD346" s="91"/>
      <c r="AE346" s="663"/>
      <c r="AF346" s="111"/>
      <c r="AG346" s="91"/>
      <c r="AH346" s="87"/>
      <c r="AI346" s="663"/>
      <c r="AJ346" s="91"/>
      <c r="AK346" s="91"/>
      <c r="AL346" s="91"/>
      <c r="AM346" s="91"/>
      <c r="AN346" s="91"/>
      <c r="AO346" s="91"/>
      <c r="AP346" s="91"/>
      <c r="AQ346" s="91"/>
      <c r="AR346" s="91"/>
      <c r="AS346" s="91"/>
      <c r="AT346" s="91"/>
      <c r="AU346" s="91"/>
      <c r="AV346" s="91"/>
      <c r="AW346" s="91"/>
      <c r="AX346" s="91"/>
      <c r="AY346" s="91"/>
      <c r="AZ346" s="91"/>
      <c r="BA346" s="91"/>
      <c r="BB346" s="91"/>
      <c r="BC346" s="91"/>
      <c r="BD346" s="91"/>
      <c r="BE346" s="91"/>
    </row>
    <row r="347" spans="2:57" ht="15.75">
      <c r="B347" s="322"/>
      <c r="C347" s="696"/>
      <c r="D347" s="696"/>
      <c r="E347" s="298"/>
      <c r="F347" s="91"/>
      <c r="G347" s="91"/>
      <c r="H347" s="91"/>
      <c r="I347" s="284"/>
      <c r="J347" s="1440"/>
      <c r="K347" s="126"/>
      <c r="L347" s="91"/>
      <c r="M347" s="91"/>
      <c r="N347" s="91"/>
      <c r="O347" s="114"/>
      <c r="P347" s="164"/>
      <c r="Q347" s="91"/>
      <c r="R347" s="91"/>
      <c r="S347" s="91"/>
      <c r="T347" s="91"/>
      <c r="U347" s="91"/>
      <c r="V347" s="91"/>
      <c r="W347" s="92"/>
      <c r="X347" s="93"/>
      <c r="Y347" s="128"/>
      <c r="Z347" s="91"/>
      <c r="AA347" s="91"/>
      <c r="AB347" s="91"/>
      <c r="AC347" s="1483"/>
      <c r="AD347" s="1487"/>
      <c r="AE347" s="663"/>
      <c r="AF347" s="87"/>
      <c r="AG347" s="662"/>
      <c r="AH347" s="91"/>
      <c r="AI347" s="663"/>
      <c r="AJ347" s="87"/>
      <c r="AK347" s="98"/>
      <c r="AL347" s="127"/>
      <c r="AM347" s="91"/>
      <c r="AN347" s="91"/>
      <c r="AO347" s="91"/>
      <c r="AP347" s="91"/>
      <c r="AQ347" s="91"/>
      <c r="AR347" s="91"/>
      <c r="AS347" s="91"/>
      <c r="AT347" s="91"/>
      <c r="AU347" s="91"/>
      <c r="AV347" s="91"/>
      <c r="AW347" s="91"/>
      <c r="AX347" s="91"/>
      <c r="AY347" s="91"/>
      <c r="AZ347" s="91"/>
      <c r="BA347" s="91"/>
      <c r="BB347" s="91"/>
      <c r="BC347" s="91"/>
      <c r="BD347" s="91"/>
      <c r="BE347" s="91"/>
    </row>
    <row r="348" spans="2:57" ht="15.75">
      <c r="B348" s="696"/>
      <c r="C348" s="695"/>
      <c r="D348" s="696"/>
      <c r="E348" s="249"/>
      <c r="F348" s="207"/>
      <c r="G348" s="209"/>
      <c r="H348" s="148"/>
      <c r="I348" s="207"/>
      <c r="J348" s="302"/>
      <c r="K348" s="148"/>
      <c r="L348" s="207"/>
      <c r="M348" s="302"/>
      <c r="N348" s="91"/>
      <c r="O348" s="91"/>
      <c r="P348" s="91"/>
      <c r="Q348" s="91"/>
      <c r="R348" s="91"/>
      <c r="S348" s="324"/>
      <c r="T348" s="91"/>
      <c r="U348" s="91"/>
      <c r="V348" s="91"/>
      <c r="W348" s="92"/>
      <c r="X348" s="95"/>
      <c r="Y348" s="237"/>
      <c r="Z348" s="91"/>
      <c r="AA348" s="91"/>
      <c r="AB348" s="1436"/>
      <c r="AC348" s="663"/>
      <c r="AD348" s="91"/>
      <c r="AE348" s="663"/>
      <c r="AF348" s="87"/>
      <c r="AG348" s="91"/>
      <c r="AH348" s="91"/>
      <c r="AI348" s="663"/>
      <c r="AJ348" s="121"/>
      <c r="AK348" s="121"/>
      <c r="AL348" s="121"/>
      <c r="AM348" s="121"/>
      <c r="AN348" s="121"/>
      <c r="AO348" s="121"/>
      <c r="AP348" s="121"/>
      <c r="AQ348" s="91"/>
      <c r="AR348" s="121"/>
      <c r="AS348" s="91"/>
      <c r="AT348" s="90"/>
      <c r="AU348" s="91"/>
      <c r="AV348" s="91"/>
      <c r="AW348" s="91"/>
      <c r="AX348" s="91"/>
      <c r="AY348" s="91"/>
      <c r="AZ348" s="91"/>
      <c r="BA348" s="91"/>
      <c r="BB348" s="91"/>
      <c r="BC348" s="91"/>
      <c r="BD348" s="91"/>
      <c r="BE348" s="91"/>
    </row>
    <row r="349" spans="2:57">
      <c r="B349" s="266"/>
      <c r="C349" s="87"/>
      <c r="D349" s="248"/>
      <c r="E349" s="89"/>
      <c r="F349" s="1260"/>
      <c r="G349" s="1433"/>
      <c r="H349" s="89"/>
      <c r="I349" s="1260"/>
      <c r="J349" s="118"/>
      <c r="K349" s="87"/>
      <c r="L349" s="86"/>
      <c r="M349" s="129"/>
      <c r="N349" s="91"/>
      <c r="O349" s="91"/>
      <c r="P349" s="91"/>
      <c r="Q349" s="91"/>
      <c r="R349" s="91"/>
      <c r="S349" s="91"/>
      <c r="T349" s="91"/>
      <c r="U349" s="91"/>
      <c r="V349" s="91"/>
      <c r="W349" s="91"/>
      <c r="X349" s="91"/>
      <c r="Y349" s="91"/>
      <c r="Z349" s="91"/>
      <c r="AA349" s="91"/>
      <c r="AB349" s="509"/>
      <c r="AC349" s="663"/>
      <c r="AD349" s="209"/>
      <c r="AE349" s="663"/>
      <c r="AF349" s="91"/>
      <c r="AG349" s="663"/>
      <c r="AH349" s="91"/>
      <c r="AI349" s="663"/>
      <c r="AJ349" s="91"/>
      <c r="AK349" s="91"/>
      <c r="AL349" s="91"/>
      <c r="AM349" s="91"/>
      <c r="AN349" s="91"/>
      <c r="AO349" s="91"/>
      <c r="AP349" s="91"/>
      <c r="AQ349" s="91"/>
      <c r="AR349" s="1525"/>
      <c r="AS349" s="91"/>
      <c r="AT349" s="86"/>
      <c r="AU349" s="91"/>
      <c r="AV349" s="91"/>
      <c r="AW349" s="91"/>
      <c r="AX349" s="91"/>
      <c r="AY349" s="91"/>
      <c r="AZ349" s="91"/>
      <c r="BA349" s="91"/>
      <c r="BB349" s="91"/>
      <c r="BC349" s="91"/>
      <c r="BD349" s="91"/>
      <c r="BE349" s="91"/>
    </row>
    <row r="350" spans="2:57" ht="15.75">
      <c r="B350" s="266"/>
      <c r="C350" s="114"/>
      <c r="D350" s="248"/>
      <c r="E350" s="87"/>
      <c r="F350" s="90"/>
      <c r="G350" s="118"/>
      <c r="H350" s="89"/>
      <c r="I350" s="1260"/>
      <c r="J350" s="118"/>
      <c r="K350" s="87"/>
      <c r="L350" s="86"/>
      <c r="M350" s="129"/>
      <c r="N350" s="164"/>
      <c r="O350" s="791"/>
      <c r="P350" s="91"/>
      <c r="Q350" s="91"/>
      <c r="R350" s="87"/>
      <c r="S350" s="91"/>
      <c r="T350" s="91"/>
      <c r="U350" s="91"/>
      <c r="V350" s="91"/>
      <c r="W350" s="91"/>
      <c r="X350" s="91"/>
      <c r="Y350" s="124"/>
      <c r="Z350" s="91"/>
      <c r="AA350" s="91"/>
      <c r="AB350" s="97"/>
      <c r="AC350" s="663"/>
      <c r="AD350" s="91"/>
      <c r="AE350" s="663"/>
      <c r="AF350" s="91"/>
      <c r="AG350" s="663"/>
      <c r="AH350" s="91"/>
      <c r="AI350" s="663"/>
      <c r="AJ350" s="91"/>
      <c r="AK350" s="91"/>
      <c r="AL350" s="91"/>
      <c r="AM350" s="91"/>
      <c r="AN350" s="91"/>
      <c r="AO350" s="91"/>
      <c r="AP350" s="147"/>
      <c r="AQ350" s="696"/>
      <c r="AR350" s="236"/>
      <c r="AS350" s="91"/>
      <c r="AT350" s="91"/>
      <c r="AU350" s="91"/>
      <c r="AV350" s="91"/>
      <c r="AW350" s="91"/>
      <c r="AX350" s="91"/>
      <c r="AY350" s="91"/>
      <c r="AZ350" s="91"/>
      <c r="BA350" s="91"/>
      <c r="BB350" s="91"/>
      <c r="BC350" s="91"/>
      <c r="BD350" s="91"/>
      <c r="BE350" s="91"/>
    </row>
    <row r="351" spans="2:57">
      <c r="B351" s="100"/>
      <c r="C351" s="114"/>
      <c r="D351" s="556"/>
      <c r="E351" s="87"/>
      <c r="F351" s="90"/>
      <c r="G351" s="118"/>
      <c r="H351" s="89"/>
      <c r="I351" s="100"/>
      <c r="J351" s="129"/>
      <c r="K351" s="87"/>
      <c r="L351" s="86"/>
      <c r="M351" s="129"/>
      <c r="N351" s="91"/>
      <c r="O351" s="1444"/>
      <c r="P351" s="1444"/>
      <c r="Q351" s="1439"/>
      <c r="R351" s="91"/>
      <c r="S351" s="1444"/>
      <c r="T351" s="1444"/>
      <c r="U351" s="1439"/>
      <c r="V351" s="91"/>
      <c r="W351" s="1444"/>
      <c r="X351" s="1444"/>
      <c r="Y351" s="1439"/>
      <c r="Z351" s="91"/>
      <c r="AA351" s="91"/>
      <c r="AB351" s="97"/>
      <c r="AC351" s="665"/>
      <c r="AD351" s="91"/>
      <c r="AE351" s="543"/>
      <c r="AF351" s="506"/>
      <c r="AG351" s="663"/>
      <c r="AH351" s="91"/>
      <c r="AI351" s="663"/>
      <c r="AJ351" s="91"/>
      <c r="AK351" s="91"/>
      <c r="AL351" s="91"/>
      <c r="AM351" s="91"/>
      <c r="AN351" s="147"/>
      <c r="AO351" s="147"/>
      <c r="AP351" s="147"/>
      <c r="AQ351" s="91"/>
      <c r="AR351" s="236"/>
      <c r="AS351" s="91"/>
      <c r="AT351" s="91"/>
      <c r="AU351" s="91"/>
      <c r="AV351" s="91"/>
      <c r="AW351" s="91"/>
      <c r="AX351" s="91"/>
      <c r="AY351" s="91"/>
      <c r="AZ351" s="91"/>
      <c r="BA351" s="91"/>
      <c r="BB351" s="91"/>
      <c r="BC351" s="91"/>
      <c r="BD351" s="91"/>
      <c r="BE351" s="91"/>
    </row>
    <row r="352" spans="2:57">
      <c r="B352" s="709"/>
      <c r="C352" s="114"/>
      <c r="D352" s="556"/>
      <c r="E352" s="89"/>
      <c r="F352" s="90"/>
      <c r="G352" s="118"/>
      <c r="H352" s="89"/>
      <c r="I352" s="1260"/>
      <c r="J352" s="118"/>
      <c r="K352" s="87"/>
      <c r="L352" s="86"/>
      <c r="M352" s="129"/>
      <c r="N352" s="91"/>
      <c r="O352" s="114"/>
      <c r="P352" s="164"/>
      <c r="Q352" s="663"/>
      <c r="R352" s="91"/>
      <c r="S352" s="114"/>
      <c r="T352" s="106"/>
      <c r="U352" s="91"/>
      <c r="V352" s="91"/>
      <c r="W352" s="87"/>
      <c r="X352" s="91"/>
      <c r="Y352" s="87"/>
      <c r="Z352" s="91"/>
      <c r="AA352" s="91"/>
      <c r="AB352" s="97"/>
      <c r="AC352" s="663"/>
      <c r="AD352" s="114"/>
      <c r="AE352" s="91"/>
      <c r="AF352" s="114"/>
      <c r="AG352" s="663"/>
      <c r="AH352" s="86"/>
      <c r="AI352" s="663"/>
      <c r="AJ352" s="91"/>
      <c r="AK352" s="91"/>
      <c r="AL352" s="91"/>
      <c r="AM352" s="91"/>
      <c r="AN352" s="91"/>
      <c r="AO352" s="91"/>
      <c r="AP352" s="91"/>
      <c r="AQ352" s="91"/>
      <c r="AR352" s="236"/>
      <c r="AS352" s="91"/>
      <c r="AT352" s="86"/>
      <c r="AU352" s="91"/>
      <c r="AV352" s="91"/>
      <c r="AW352" s="91"/>
      <c r="AX352" s="91"/>
      <c r="AY352" s="91"/>
      <c r="AZ352" s="91"/>
      <c r="BA352" s="91"/>
      <c r="BB352" s="91"/>
      <c r="BC352" s="91"/>
      <c r="BD352" s="91"/>
      <c r="BE352" s="91"/>
    </row>
    <row r="353" spans="2:57">
      <c r="B353" s="266"/>
      <c r="C353" s="114"/>
      <c r="D353" s="248"/>
      <c r="E353" s="89"/>
      <c r="F353" s="90"/>
      <c r="G353" s="118"/>
      <c r="H353" s="89"/>
      <c r="I353" s="98"/>
      <c r="J353" s="127"/>
      <c r="K353" s="91"/>
      <c r="L353" s="91"/>
      <c r="M353" s="91"/>
      <c r="N353" s="91"/>
      <c r="O353" s="114"/>
      <c r="P353" s="164"/>
      <c r="Q353" s="1450"/>
      <c r="R353" s="91"/>
      <c r="S353" s="87"/>
      <c r="T353" s="1448"/>
      <c r="U353" s="666"/>
      <c r="V353" s="91"/>
      <c r="W353" s="91"/>
      <c r="X353" s="91"/>
      <c r="Y353" s="91"/>
      <c r="Z353" s="91"/>
      <c r="AA353" s="91"/>
      <c r="AB353" s="97"/>
      <c r="AC353" s="665"/>
      <c r="AD353" s="114"/>
      <c r="AE353" s="91"/>
      <c r="AF353" s="114"/>
      <c r="AG353" s="663"/>
      <c r="AH353" s="86"/>
      <c r="AI353" s="663"/>
      <c r="AJ353" s="92"/>
      <c r="AK353" s="93"/>
      <c r="AL353" s="128"/>
      <c r="AM353" s="91"/>
      <c r="AN353" s="91"/>
      <c r="AO353" s="91"/>
      <c r="AP353" s="91"/>
      <c r="AQ353" s="91"/>
      <c r="AR353" s="91"/>
      <c r="AS353" s="91"/>
      <c r="AT353" s="91"/>
      <c r="AU353" s="91"/>
      <c r="AV353" s="91"/>
      <c r="AW353" s="91"/>
      <c r="AX353" s="91"/>
      <c r="AY353" s="91"/>
      <c r="AZ353" s="91"/>
      <c r="BA353" s="91"/>
      <c r="BB353" s="91"/>
      <c r="BC353" s="91"/>
      <c r="BD353" s="91"/>
      <c r="BE353" s="91"/>
    </row>
    <row r="354" spans="2:57">
      <c r="B354" s="709"/>
      <c r="C354" s="707"/>
      <c r="D354" s="696"/>
      <c r="E354" s="87"/>
      <c r="F354" s="86"/>
      <c r="G354" s="129"/>
      <c r="H354" s="87"/>
      <c r="I354" s="86"/>
      <c r="J354" s="129"/>
      <c r="K354" s="116"/>
      <c r="L354" s="91"/>
      <c r="M354" s="91"/>
      <c r="N354" s="91"/>
      <c r="O354" s="114"/>
      <c r="P354" s="1448"/>
      <c r="Q354" s="663"/>
      <c r="R354" s="91"/>
      <c r="S354" s="87"/>
      <c r="T354" s="164"/>
      <c r="U354" s="663"/>
      <c r="V354" s="91"/>
      <c r="W354" s="106"/>
      <c r="X354" s="1444"/>
      <c r="Y354" s="1439"/>
      <c r="Z354" s="91"/>
      <c r="AA354" s="91"/>
      <c r="AB354" s="1445"/>
      <c r="AC354" s="665"/>
      <c r="AD354" s="114"/>
      <c r="AE354" s="91"/>
      <c r="AF354" s="114"/>
      <c r="AG354" s="663"/>
      <c r="AH354" s="89"/>
      <c r="AI354" s="663"/>
      <c r="AJ354" s="92"/>
      <c r="AK354" s="95"/>
      <c r="AL354" s="237"/>
      <c r="AM354" s="91"/>
      <c r="AN354" s="91"/>
      <c r="AO354" s="91"/>
      <c r="AP354" s="91"/>
      <c r="AQ354" s="91"/>
      <c r="AR354" s="91"/>
      <c r="AS354" s="91"/>
      <c r="AT354" s="91"/>
      <c r="AU354" s="91"/>
      <c r="AV354" s="91"/>
      <c r="AW354" s="91"/>
      <c r="AX354" s="91"/>
      <c r="AY354" s="91"/>
      <c r="AZ354" s="91"/>
      <c r="BA354" s="91"/>
      <c r="BB354" s="91"/>
      <c r="BC354" s="91"/>
      <c r="BD354" s="91"/>
      <c r="BE354" s="91"/>
    </row>
    <row r="355" spans="2:57">
      <c r="B355" s="709"/>
      <c r="C355" s="707"/>
      <c r="D355" s="696"/>
      <c r="E355" s="91"/>
      <c r="F355" s="91"/>
      <c r="G355" s="91"/>
      <c r="H355" s="87"/>
      <c r="I355" s="86"/>
      <c r="J355" s="129"/>
      <c r="K355" s="249"/>
      <c r="L355" s="207"/>
      <c r="M355" s="209"/>
      <c r="N355" s="91"/>
      <c r="O355" s="114"/>
      <c r="P355" s="1448"/>
      <c r="Q355" s="666"/>
      <c r="R355" s="91"/>
      <c r="S355" s="1475"/>
      <c r="T355" s="673"/>
      <c r="U355" s="324"/>
      <c r="V355" s="91"/>
      <c r="W355" s="114"/>
      <c r="X355" s="1447"/>
      <c r="Y355" s="663"/>
      <c r="Z355" s="91"/>
      <c r="AA355" s="91"/>
      <c r="AB355" s="1445"/>
      <c r="AC355" s="1466"/>
      <c r="AD355" s="114"/>
      <c r="AE355" s="91"/>
      <c r="AF355" s="114"/>
      <c r="AG355" s="663"/>
      <c r="AH355" s="89"/>
      <c r="AI355" s="663"/>
      <c r="AJ355" s="87"/>
      <c r="AK355" s="206"/>
      <c r="AL355" s="124"/>
      <c r="AM355" s="91"/>
      <c r="AN355" s="91"/>
      <c r="AO355" s="91"/>
      <c r="AP355" s="91"/>
      <c r="AQ355" s="91"/>
      <c r="AR355" s="91"/>
      <c r="AS355" s="91"/>
      <c r="AT355" s="91"/>
      <c r="AU355" s="91"/>
      <c r="AV355" s="91"/>
      <c r="AW355" s="91"/>
      <c r="AX355" s="91"/>
      <c r="AY355" s="91"/>
      <c r="AZ355" s="91"/>
      <c r="BA355" s="91"/>
      <c r="BB355" s="91"/>
      <c r="BC355" s="91"/>
      <c r="BD355" s="91"/>
      <c r="BE355" s="91"/>
    </row>
    <row r="356" spans="2:57">
      <c r="B356" s="709"/>
      <c r="C356" s="707"/>
      <c r="D356" s="696"/>
      <c r="E356" s="91"/>
      <c r="F356" s="91"/>
      <c r="G356" s="91"/>
      <c r="H356" s="312"/>
      <c r="I356" s="98"/>
      <c r="J356" s="127"/>
      <c r="K356" s="87"/>
      <c r="L356" s="86"/>
      <c r="M356" s="129"/>
      <c r="N356" s="91"/>
      <c r="O356" s="87"/>
      <c r="P356" s="1448"/>
      <c r="Q356" s="666"/>
      <c r="R356" s="91"/>
      <c r="S356" s="91"/>
      <c r="T356" s="91"/>
      <c r="U356" s="91"/>
      <c r="V356" s="91"/>
      <c r="W356" s="87"/>
      <c r="X356" s="106"/>
      <c r="Y356" s="89"/>
      <c r="Z356" s="91"/>
      <c r="AA356" s="91"/>
      <c r="AB356" s="97"/>
      <c r="AC356" s="91"/>
      <c r="AD356" s="114"/>
      <c r="AE356" s="663"/>
      <c r="AF356" s="114"/>
      <c r="AG356" s="91"/>
      <c r="AH356" s="89"/>
      <c r="AI356" s="663"/>
      <c r="AJ356" s="92"/>
      <c r="AK356" s="93"/>
      <c r="AL356" s="128"/>
      <c r="AM356" s="91"/>
      <c r="AN356" s="91"/>
      <c r="AO356" s="91"/>
      <c r="AP356" s="91"/>
      <c r="AQ356" s="91"/>
      <c r="AR356" s="91"/>
      <c r="AS356" s="91"/>
      <c r="AT356" s="91"/>
      <c r="AU356" s="91"/>
      <c r="AV356" s="91"/>
      <c r="AW356" s="91"/>
      <c r="AX356" s="91"/>
      <c r="AY356" s="91"/>
      <c r="AZ356" s="91"/>
      <c r="BA356" s="91"/>
      <c r="BB356" s="91"/>
      <c r="BC356" s="91"/>
      <c r="BD356" s="91"/>
      <c r="BE356" s="91"/>
    </row>
    <row r="357" spans="2:57">
      <c r="B357" s="1455"/>
      <c r="C357" s="707"/>
      <c r="D357" s="1153"/>
      <c r="E357" s="91"/>
      <c r="F357" s="91"/>
      <c r="G357" s="91"/>
      <c r="H357" s="89"/>
      <c r="I357" s="98"/>
      <c r="J357" s="127"/>
      <c r="K357" s="87"/>
      <c r="L357" s="86"/>
      <c r="M357" s="129"/>
      <c r="N357" s="91"/>
      <c r="O357" s="114"/>
      <c r="P357" s="164"/>
      <c r="Q357" s="663"/>
      <c r="R357" s="91"/>
      <c r="S357" s="91"/>
      <c r="T357" s="164"/>
      <c r="U357" s="91"/>
      <c r="V357" s="91"/>
      <c r="W357" s="92"/>
      <c r="X357" s="106"/>
      <c r="Y357" s="663"/>
      <c r="Z357" s="91"/>
      <c r="AA357" s="91"/>
      <c r="AB357" s="1445"/>
      <c r="AC357" s="665"/>
      <c r="AD357" s="87"/>
      <c r="AE357" s="91"/>
      <c r="AF357" s="114"/>
      <c r="AG357" s="91"/>
      <c r="AH357" s="89"/>
      <c r="AI357" s="663"/>
      <c r="AJ357" s="92"/>
      <c r="AK357" s="93"/>
      <c r="AL357" s="128"/>
      <c r="AM357" s="91"/>
      <c r="AN357" s="91"/>
      <c r="AO357" s="91"/>
      <c r="AP357" s="91"/>
      <c r="AQ357" s="91"/>
      <c r="AR357" s="91"/>
      <c r="AS357" s="91"/>
      <c r="AT357" s="91"/>
      <c r="AU357" s="91"/>
      <c r="AV357" s="91"/>
      <c r="AW357" s="91"/>
      <c r="AX357" s="91"/>
      <c r="AY357" s="91"/>
      <c r="AZ357" s="91"/>
      <c r="BA357" s="91"/>
      <c r="BB357" s="91"/>
      <c r="BC357" s="91"/>
      <c r="BD357" s="91"/>
      <c r="BE357" s="91"/>
    </row>
    <row r="358" spans="2:57">
      <c r="B358" s="709"/>
      <c r="C358" s="695"/>
      <c r="D358" s="696"/>
      <c r="E358" s="172"/>
      <c r="F358" s="91"/>
      <c r="G358" s="91"/>
      <c r="H358" s="91"/>
      <c r="I358" s="91"/>
      <c r="J358" s="91"/>
      <c r="K358" s="91"/>
      <c r="L358" s="91"/>
      <c r="M358" s="91"/>
      <c r="N358" s="91"/>
      <c r="O358" s="114"/>
      <c r="P358" s="1448"/>
      <c r="Q358" s="663"/>
      <c r="R358" s="91"/>
      <c r="S358" s="97"/>
      <c r="T358" s="164"/>
      <c r="U358" s="665"/>
      <c r="V358" s="91"/>
      <c r="W358" s="89"/>
      <c r="X358" s="106"/>
      <c r="Y358" s="663"/>
      <c r="Z358" s="91"/>
      <c r="AA358" s="91"/>
      <c r="AB358" s="1445"/>
      <c r="AC358" s="1526"/>
      <c r="AD358" s="114"/>
      <c r="AE358" s="91"/>
      <c r="AF358" s="114"/>
      <c r="AG358" s="91"/>
      <c r="AH358" s="89"/>
      <c r="AI358" s="663"/>
      <c r="AJ358" s="91"/>
      <c r="AK358" s="91"/>
      <c r="AL358" s="91"/>
      <c r="AM358" s="91"/>
      <c r="AN358" s="91"/>
      <c r="AO358" s="91"/>
      <c r="AP358" s="91"/>
      <c r="AQ358" s="91"/>
      <c r="AR358" s="91"/>
      <c r="AS358" s="91"/>
      <c r="AT358" s="91"/>
      <c r="AU358" s="91"/>
      <c r="AV358" s="91"/>
      <c r="AW358" s="91"/>
      <c r="AX358" s="91"/>
      <c r="AY358" s="91"/>
      <c r="AZ358" s="91"/>
      <c r="BA358" s="91"/>
      <c r="BB358" s="91"/>
      <c r="BC358" s="91"/>
      <c r="BD358" s="91"/>
      <c r="BE358" s="91"/>
    </row>
    <row r="359" spans="2:57">
      <c r="B359" s="100"/>
      <c r="C359" s="87"/>
      <c r="D359" s="82"/>
      <c r="E359" s="249"/>
      <c r="F359" s="207"/>
      <c r="G359" s="209"/>
      <c r="H359" s="249"/>
      <c r="I359" s="207"/>
      <c r="J359" s="209"/>
      <c r="K359" s="87"/>
      <c r="L359" s="86"/>
      <c r="M359" s="129"/>
      <c r="N359" s="164"/>
      <c r="O359" s="206"/>
      <c r="P359" s="164"/>
      <c r="Q359" s="663"/>
      <c r="R359" s="91"/>
      <c r="S359" s="1445"/>
      <c r="T359" s="164"/>
      <c r="U359" s="1466"/>
      <c r="V359" s="91"/>
      <c r="W359" s="87"/>
      <c r="X359" s="106"/>
      <c r="Y359" s="91"/>
      <c r="Z359" s="91"/>
      <c r="AA359" s="91"/>
      <c r="AB359" s="1445"/>
      <c r="AC359" s="1466"/>
      <c r="AD359" s="114"/>
      <c r="AE359" s="91"/>
      <c r="AF359" s="114"/>
      <c r="AG359" s="91"/>
      <c r="AH359" s="87"/>
      <c r="AI359" s="91"/>
      <c r="AJ359" s="91"/>
      <c r="AK359" s="207"/>
      <c r="AL359" s="302"/>
      <c r="AM359" s="207"/>
      <c r="AN359" s="302"/>
      <c r="AO359" s="91"/>
      <c r="AP359" s="89"/>
      <c r="AQ359" s="204"/>
      <c r="AR359" s="91"/>
      <c r="AS359" s="91"/>
      <c r="AT359" s="91"/>
      <c r="AU359" s="91"/>
      <c r="AV359" s="91"/>
      <c r="AW359" s="91"/>
      <c r="AX359" s="91"/>
      <c r="AY359" s="91"/>
      <c r="AZ359" s="91"/>
      <c r="BA359" s="91"/>
      <c r="BB359" s="91"/>
      <c r="BC359" s="91"/>
      <c r="BD359" s="91"/>
      <c r="BE359" s="91"/>
    </row>
    <row r="360" spans="2:57">
      <c r="B360" s="91"/>
      <c r="C360" s="98"/>
      <c r="D360" s="91"/>
      <c r="E360" s="87"/>
      <c r="F360" s="86"/>
      <c r="G360" s="129"/>
      <c r="H360" s="91"/>
      <c r="I360" s="91"/>
      <c r="J360" s="212"/>
      <c r="K360" s="87"/>
      <c r="L360" s="86"/>
      <c r="M360" s="129"/>
      <c r="N360" s="91"/>
      <c r="O360" s="106"/>
      <c r="P360" s="164"/>
      <c r="Q360" s="663"/>
      <c r="R360" s="91"/>
      <c r="S360" s="1445"/>
      <c r="T360" s="164"/>
      <c r="U360" s="665"/>
      <c r="V360" s="91"/>
      <c r="W360" s="87"/>
      <c r="X360" s="106"/>
      <c r="Y360" s="91"/>
      <c r="Z360" s="91"/>
      <c r="AA360" s="91"/>
      <c r="AB360" s="1445"/>
      <c r="AC360" s="91"/>
      <c r="AD360" s="206"/>
      <c r="AE360" s="91"/>
      <c r="AF360" s="114"/>
      <c r="AG360" s="91"/>
      <c r="AH360" s="87"/>
      <c r="AI360" s="663"/>
      <c r="AJ360" s="87"/>
      <c r="AK360" s="1527"/>
      <c r="AL360" s="1529"/>
      <c r="AM360" s="1448"/>
      <c r="AN360" s="1477"/>
      <c r="AO360" s="91"/>
      <c r="AP360" s="91"/>
      <c r="AQ360" s="91"/>
      <c r="AR360" s="91"/>
      <c r="AS360" s="91"/>
      <c r="AT360" s="91"/>
      <c r="AU360" s="91"/>
      <c r="AV360" s="91"/>
      <c r="AW360" s="91"/>
      <c r="AX360" s="91"/>
      <c r="AY360" s="91"/>
      <c r="AZ360" s="91"/>
      <c r="BA360" s="91"/>
      <c r="BB360" s="91"/>
      <c r="BC360" s="91"/>
      <c r="BD360" s="91"/>
      <c r="BE360" s="91"/>
    </row>
    <row r="361" spans="2:57">
      <c r="B361" s="100"/>
      <c r="C361" s="87"/>
      <c r="D361" s="83"/>
      <c r="E361" s="87"/>
      <c r="F361" s="86"/>
      <c r="G361" s="129"/>
      <c r="H361" s="87"/>
      <c r="I361" s="86"/>
      <c r="J361" s="129"/>
      <c r="K361" s="1435"/>
      <c r="L361" s="91"/>
      <c r="M361" s="91"/>
      <c r="N361" s="91"/>
      <c r="O361" s="114"/>
      <c r="P361" s="164"/>
      <c r="Q361" s="663"/>
      <c r="R361" s="91"/>
      <c r="S361" s="1445"/>
      <c r="T361" s="164"/>
      <c r="U361" s="1452"/>
      <c r="V361" s="91"/>
      <c r="W361" s="89"/>
      <c r="X361" s="91"/>
      <c r="Y361" s="91"/>
      <c r="Z361" s="91"/>
      <c r="AA361" s="91"/>
      <c r="AB361" s="1445"/>
      <c r="AC361" s="91"/>
      <c r="AD361" s="114"/>
      <c r="AE361" s="663"/>
      <c r="AF361" s="114"/>
      <c r="AG361" s="91"/>
      <c r="AH361" s="87"/>
      <c r="AI361" s="663"/>
      <c r="AJ361" s="87"/>
      <c r="AK361" s="1449"/>
      <c r="AL361" s="123"/>
      <c r="AM361" s="164"/>
      <c r="AN361" s="301"/>
      <c r="AO361" s="91"/>
      <c r="AP361" s="91"/>
      <c r="AQ361" s="91"/>
      <c r="AR361" s="91"/>
      <c r="AS361" s="91"/>
      <c r="AT361" s="91"/>
      <c r="AU361" s="91"/>
      <c r="AV361" s="91"/>
      <c r="AW361" s="91"/>
      <c r="AX361" s="91"/>
      <c r="AY361" s="91"/>
      <c r="AZ361" s="91"/>
      <c r="BA361" s="91"/>
      <c r="BB361" s="91"/>
      <c r="BC361" s="91"/>
      <c r="BD361" s="91"/>
      <c r="BE361" s="91"/>
    </row>
    <row r="362" spans="2:57">
      <c r="B362" s="709"/>
      <c r="C362" s="569"/>
      <c r="D362" s="696"/>
      <c r="E362" s="97"/>
      <c r="F362" s="86"/>
      <c r="G362" s="129"/>
      <c r="H362" s="89"/>
      <c r="I362" s="110"/>
      <c r="J362" s="1433"/>
      <c r="K362" s="148"/>
      <c r="L362" s="207"/>
      <c r="M362" s="209"/>
      <c r="N362" s="91"/>
      <c r="O362" s="114"/>
      <c r="P362" s="1448"/>
      <c r="Q362" s="1470"/>
      <c r="R362" s="91"/>
      <c r="S362" s="114"/>
      <c r="T362" s="164"/>
      <c r="U362" s="314"/>
      <c r="V362" s="91"/>
      <c r="W362" s="87"/>
      <c r="X362" s="91"/>
      <c r="Y362" s="662"/>
      <c r="Z362" s="91"/>
      <c r="AA362" s="91"/>
      <c r="AB362" s="1445"/>
      <c r="AC362" s="662"/>
      <c r="AD362" s="639"/>
      <c r="AE362" s="91"/>
      <c r="AF362" s="114"/>
      <c r="AG362" s="663"/>
      <c r="AH362" s="87"/>
      <c r="AI362" s="663"/>
      <c r="AJ362" s="89"/>
      <c r="AK362" s="100"/>
      <c r="AL362" s="123"/>
      <c r="AM362" s="164"/>
      <c r="AN362" s="301"/>
      <c r="AO362" s="91"/>
      <c r="AP362" s="91"/>
      <c r="AQ362" s="91"/>
      <c r="AR362" s="91"/>
      <c r="AS362" s="91"/>
      <c r="AT362" s="91"/>
      <c r="AU362" s="91"/>
      <c r="AV362" s="91"/>
      <c r="AW362" s="91"/>
      <c r="AX362" s="91"/>
      <c r="AY362" s="91"/>
      <c r="AZ362" s="91"/>
      <c r="BA362" s="91"/>
      <c r="BB362" s="91"/>
      <c r="BC362" s="91"/>
      <c r="BD362" s="91"/>
      <c r="BE362" s="91"/>
    </row>
    <row r="363" spans="2:57">
      <c r="B363" s="100"/>
      <c r="C363" s="114"/>
      <c r="D363" s="699"/>
      <c r="E363" s="87"/>
      <c r="F363" s="86"/>
      <c r="G363" s="129"/>
      <c r="H363" s="97"/>
      <c r="I363" s="86"/>
      <c r="J363" s="129"/>
      <c r="K363" s="89"/>
      <c r="L363" s="98"/>
      <c r="M363" s="301"/>
      <c r="N363" s="91"/>
      <c r="O363" s="114"/>
      <c r="P363" s="1448"/>
      <c r="Q363" s="663"/>
      <c r="R363" s="91"/>
      <c r="S363" s="91"/>
      <c r="T363" s="91"/>
      <c r="U363" s="91"/>
      <c r="V363" s="91"/>
      <c r="W363" s="114"/>
      <c r="X363" s="1456"/>
      <c r="Y363" s="1457"/>
      <c r="Z363" s="91"/>
      <c r="AA363" s="91"/>
      <c r="AB363" s="1445"/>
      <c r="AC363" s="91"/>
      <c r="AD363" s="114"/>
      <c r="AE363" s="666"/>
      <c r="AF363" s="114"/>
      <c r="AG363" s="663"/>
      <c r="AH363" s="87"/>
      <c r="AI363" s="663"/>
      <c r="AJ363" s="111"/>
      <c r="AK363" s="90"/>
      <c r="AL363" s="123"/>
      <c r="AM363" s="164"/>
      <c r="AN363" s="301"/>
      <c r="AO363" s="91"/>
      <c r="AP363" s="91"/>
      <c r="AQ363" s="91"/>
      <c r="AR363" s="91"/>
      <c r="AS363" s="91"/>
      <c r="AT363" s="91"/>
      <c r="AU363" s="91"/>
      <c r="AV363" s="91"/>
      <c r="AW363" s="91"/>
      <c r="AX363" s="91"/>
      <c r="AY363" s="91"/>
      <c r="AZ363" s="91"/>
      <c r="BA363" s="91"/>
      <c r="BB363" s="91"/>
      <c r="BC363" s="91"/>
      <c r="BD363" s="91"/>
      <c r="BE363" s="91"/>
    </row>
    <row r="364" spans="2:57" ht="15.75">
      <c r="B364" s="100"/>
      <c r="C364" s="87"/>
      <c r="D364" s="699"/>
      <c r="E364" s="87"/>
      <c r="F364" s="86"/>
      <c r="G364" s="129"/>
      <c r="H364" s="92"/>
      <c r="I364" s="93"/>
      <c r="J364" s="128"/>
      <c r="K364" s="89"/>
      <c r="L364" s="98"/>
      <c r="M364" s="301"/>
      <c r="N364" s="91"/>
      <c r="O364" s="114"/>
      <c r="P364" s="558"/>
      <c r="Q364" s="1483"/>
      <c r="R364" s="91"/>
      <c r="S364" s="91"/>
      <c r="T364" s="91"/>
      <c r="U364" s="91"/>
      <c r="V364" s="91"/>
      <c r="W364" s="92"/>
      <c r="X364" s="176"/>
      <c r="Y364" s="220"/>
      <c r="Z364" s="91"/>
      <c r="AA364" s="91"/>
      <c r="AB364" s="1445"/>
      <c r="AC364" s="662"/>
      <c r="AD364" s="114"/>
      <c r="AE364" s="91"/>
      <c r="AF364" s="114"/>
      <c r="AG364" s="91"/>
      <c r="AH364" s="87"/>
      <c r="AI364" s="663"/>
      <c r="AJ364" s="87"/>
      <c r="AK364" s="100"/>
      <c r="AL364" s="123"/>
      <c r="AM364" s="164"/>
      <c r="AN364" s="301"/>
      <c r="AO364" s="91"/>
      <c r="AP364" s="91"/>
      <c r="AQ364" s="91"/>
      <c r="AR364" s="284"/>
      <c r="AS364" s="97"/>
      <c r="AT364" s="97"/>
      <c r="AU364" s="91"/>
      <c r="AV364" s="91"/>
      <c r="AW364" s="91"/>
      <c r="AX364" s="91"/>
      <c r="AY364" s="91"/>
      <c r="AZ364" s="91"/>
      <c r="BA364" s="91"/>
      <c r="BB364" s="91"/>
      <c r="BC364" s="91"/>
      <c r="BD364" s="91"/>
      <c r="BE364" s="91"/>
    </row>
    <row r="365" spans="2:57" ht="15.75">
      <c r="B365" s="266"/>
      <c r="C365" s="114"/>
      <c r="D365" s="248"/>
      <c r="E365" s="92"/>
      <c r="F365" s="93"/>
      <c r="G365" s="128"/>
      <c r="H365" s="89"/>
      <c r="I365" s="90"/>
      <c r="J365" s="118"/>
      <c r="K365" s="89"/>
      <c r="L365" s="98"/>
      <c r="M365" s="301"/>
      <c r="N365" s="91"/>
      <c r="O365" s="114"/>
      <c r="P365" s="786"/>
      <c r="Q365" s="666"/>
      <c r="R365" s="91"/>
      <c r="S365" s="91"/>
      <c r="T365" s="91"/>
      <c r="U365" s="91"/>
      <c r="V365" s="91"/>
      <c r="W365" s="87"/>
      <c r="X365" s="176"/>
      <c r="Y365" s="220"/>
      <c r="Z365" s="91"/>
      <c r="AA365" s="91"/>
      <c r="AB365" s="1445"/>
      <c r="AC365" s="662"/>
      <c r="AD365" s="114"/>
      <c r="AE365" s="663"/>
      <c r="AF365" s="114"/>
      <c r="AG365" s="91"/>
      <c r="AH365" s="87"/>
      <c r="AI365" s="663"/>
      <c r="AJ365" s="87"/>
      <c r="AK365" s="106"/>
      <c r="AL365" s="1454"/>
      <c r="AM365" s="164"/>
      <c r="AN365" s="301"/>
      <c r="AO365" s="91"/>
      <c r="AP365" s="91"/>
      <c r="AQ365" s="91"/>
      <c r="AR365" s="148"/>
      <c r="AS365" s="207"/>
      <c r="AT365" s="209"/>
      <c r="AU365" s="91"/>
      <c r="AV365" s="91"/>
      <c r="AW365" s="91"/>
      <c r="AX365" s="91"/>
      <c r="AY365" s="91"/>
      <c r="AZ365" s="91"/>
      <c r="BA365" s="91"/>
      <c r="BB365" s="91"/>
      <c r="BC365" s="91"/>
      <c r="BD365" s="91"/>
      <c r="BE365" s="91"/>
    </row>
    <row r="366" spans="2:57" ht="15.75">
      <c r="B366" s="266"/>
      <c r="C366" s="87"/>
      <c r="D366" s="248"/>
      <c r="E366" s="89"/>
      <c r="F366" s="93"/>
      <c r="G366" s="128"/>
      <c r="H366" s="213"/>
      <c r="I366" s="90"/>
      <c r="J366" s="118"/>
      <c r="K366" s="97"/>
      <c r="L366" s="98"/>
      <c r="M366" s="301"/>
      <c r="N366" s="91"/>
      <c r="O366" s="114"/>
      <c r="P366" s="1448"/>
      <c r="Q366" s="666"/>
      <c r="R366" s="91"/>
      <c r="S366" s="114"/>
      <c r="T366" s="786"/>
      <c r="U366" s="673"/>
      <c r="V366" s="91"/>
      <c r="W366" s="89"/>
      <c r="X366" s="176"/>
      <c r="Y366" s="220"/>
      <c r="Z366" s="91"/>
      <c r="AA366" s="91"/>
      <c r="AB366" s="1459"/>
      <c r="AC366" s="663"/>
      <c r="AD366" s="114"/>
      <c r="AE366" s="91"/>
      <c r="AF366" s="114"/>
      <c r="AG366" s="91"/>
      <c r="AH366" s="87"/>
      <c r="AI366" s="91"/>
      <c r="AJ366" s="87"/>
      <c r="AK366" s="106"/>
      <c r="AL366" s="1454"/>
      <c r="AM366" s="164"/>
      <c r="AN366" s="301"/>
      <c r="AO366" s="91"/>
      <c r="AP366" s="91"/>
      <c r="AQ366" s="91"/>
      <c r="AR366" s="87"/>
      <c r="AS366" s="86"/>
      <c r="AT366" s="127"/>
      <c r="AU366" s="91"/>
      <c r="AV366" s="91"/>
      <c r="AW366" s="91"/>
      <c r="AX366" s="91"/>
      <c r="AY366" s="91"/>
      <c r="AZ366" s="91"/>
      <c r="BA366" s="91"/>
      <c r="BB366" s="91"/>
      <c r="BC366" s="91"/>
      <c r="BD366" s="91"/>
      <c r="BE366" s="91"/>
    </row>
    <row r="367" spans="2:57" ht="15.75">
      <c r="B367" s="104"/>
      <c r="C367" s="87"/>
      <c r="D367" s="248"/>
      <c r="E367" s="89"/>
      <c r="F367" s="90"/>
      <c r="G367" s="118"/>
      <c r="H367" s="116"/>
      <c r="I367" s="91"/>
      <c r="J367" s="91"/>
      <c r="K367" s="89"/>
      <c r="L367" s="98"/>
      <c r="M367" s="301"/>
      <c r="N367" s="91"/>
      <c r="O367" s="231"/>
      <c r="P367" s="164"/>
      <c r="Q367" s="663"/>
      <c r="R367" s="91"/>
      <c r="S367" s="114"/>
      <c r="T367" s="672"/>
      <c r="U367" s="673"/>
      <c r="V367" s="91"/>
      <c r="W367" s="89"/>
      <c r="X367" s="176"/>
      <c r="Y367" s="220"/>
      <c r="Z367" s="91"/>
      <c r="AA367" s="1444"/>
      <c r="AB367" s="114"/>
      <c r="AC367" s="662"/>
      <c r="AD367" s="91"/>
      <c r="AE367" s="663"/>
      <c r="AF367" s="114"/>
      <c r="AG367" s="91"/>
      <c r="AH367" s="87"/>
      <c r="AI367" s="663"/>
      <c r="AJ367" s="87"/>
      <c r="AK367" s="106"/>
      <c r="AL367" s="1454"/>
      <c r="AM367" s="164"/>
      <c r="AN367" s="301"/>
      <c r="AO367" s="91"/>
      <c r="AP367" s="91"/>
      <c r="AQ367" s="91"/>
      <c r="AR367" s="87"/>
      <c r="AS367" s="86"/>
      <c r="AT367" s="127"/>
      <c r="AU367" s="91"/>
      <c r="AV367" s="91"/>
      <c r="AW367" s="91"/>
      <c r="AX367" s="91"/>
      <c r="AY367" s="91"/>
      <c r="AZ367" s="91"/>
      <c r="BA367" s="91"/>
      <c r="BB367" s="91"/>
      <c r="BC367" s="91"/>
      <c r="BD367" s="91"/>
      <c r="BE367" s="91"/>
    </row>
    <row r="368" spans="2:57" ht="15.75">
      <c r="B368" s="696"/>
      <c r="C368" s="707"/>
      <c r="D368" s="696"/>
      <c r="E368" s="92"/>
      <c r="F368" s="86"/>
      <c r="G368" s="118"/>
      <c r="H368" s="148"/>
      <c r="I368" s="207"/>
      <c r="J368" s="302"/>
      <c r="K368" s="97"/>
      <c r="L368" s="98"/>
      <c r="M368" s="301"/>
      <c r="N368" s="91"/>
      <c r="O368" s="114"/>
      <c r="P368" s="164"/>
      <c r="Q368" s="663"/>
      <c r="R368" s="91"/>
      <c r="S368" s="114"/>
      <c r="T368" s="674"/>
      <c r="U368" s="787"/>
      <c r="V368" s="91"/>
      <c r="W368" s="89"/>
      <c r="X368" s="176"/>
      <c r="Y368" s="220"/>
      <c r="Z368" s="91"/>
      <c r="AA368" s="91"/>
      <c r="AB368" s="114"/>
      <c r="AC368" s="666"/>
      <c r="AD368" s="91"/>
      <c r="AE368" s="663"/>
      <c r="AF368" s="89"/>
      <c r="AG368" s="91"/>
      <c r="AH368" s="116"/>
      <c r="AI368" s="663"/>
      <c r="AJ368" s="87"/>
      <c r="AK368" s="176"/>
      <c r="AL368" s="220"/>
      <c r="AM368" s="1448"/>
      <c r="AN368" s="301"/>
      <c r="AO368" s="91"/>
      <c r="AP368" s="91"/>
      <c r="AQ368" s="91"/>
      <c r="AR368" s="87"/>
      <c r="AS368" s="86"/>
      <c r="AT368" s="127"/>
      <c r="AU368" s="91"/>
      <c r="AV368" s="91"/>
      <c r="AW368" s="91"/>
      <c r="AX368" s="91"/>
      <c r="AY368" s="91"/>
      <c r="AZ368" s="91"/>
      <c r="BA368" s="91"/>
      <c r="BB368" s="91"/>
      <c r="BC368" s="91"/>
      <c r="BD368" s="91"/>
      <c r="BE368" s="91"/>
    </row>
    <row r="369" spans="2:57" ht="15.75">
      <c r="B369" s="696"/>
      <c r="C369" s="707"/>
      <c r="D369" s="696"/>
      <c r="E369" s="298"/>
      <c r="F369" s="91"/>
      <c r="G369" s="91"/>
      <c r="H369" s="87"/>
      <c r="I369" s="90"/>
      <c r="J369" s="118"/>
      <c r="K369" s="97"/>
      <c r="L369" s="98"/>
      <c r="M369" s="301"/>
      <c r="N369" s="91"/>
      <c r="O369" s="114"/>
      <c r="P369" s="558"/>
      <c r="Q369" s="663"/>
      <c r="R369" s="91"/>
      <c r="S369" s="91"/>
      <c r="T369" s="91"/>
      <c r="U369" s="91"/>
      <c r="V369" s="91"/>
      <c r="W369" s="89"/>
      <c r="X369" s="176"/>
      <c r="Y369" s="220"/>
      <c r="Z369" s="91"/>
      <c r="AA369" s="91"/>
      <c r="AB369" s="91"/>
      <c r="AC369" s="663"/>
      <c r="AD369" s="91"/>
      <c r="AE369" s="663"/>
      <c r="AF369" s="102"/>
      <c r="AG369" s="91"/>
      <c r="AH369" s="87"/>
      <c r="AI369" s="663"/>
      <c r="AJ369" s="87"/>
      <c r="AK369" s="176"/>
      <c r="AL369" s="220"/>
      <c r="AM369" s="164"/>
      <c r="AN369" s="301"/>
      <c r="AO369" s="91"/>
      <c r="AP369" s="91"/>
      <c r="AQ369" s="91"/>
      <c r="AR369" s="87"/>
      <c r="AS369" s="86"/>
      <c r="AT369" s="127"/>
      <c r="AU369" s="91"/>
      <c r="AV369" s="91"/>
      <c r="AW369" s="91"/>
      <c r="AX369" s="91"/>
      <c r="AY369" s="91"/>
      <c r="AZ369" s="91"/>
      <c r="BA369" s="91"/>
      <c r="BB369" s="91"/>
      <c r="BC369" s="91"/>
      <c r="BD369" s="91"/>
      <c r="BE369" s="91"/>
    </row>
    <row r="370" spans="2:57" ht="15.75">
      <c r="B370" s="696"/>
      <c r="C370" s="707"/>
      <c r="D370" s="696"/>
      <c r="E370" s="148"/>
      <c r="F370" s="207"/>
      <c r="G370" s="302"/>
      <c r="H370" s="87"/>
      <c r="I370" s="90"/>
      <c r="J370" s="127"/>
      <c r="K370" s="97"/>
      <c r="L370" s="98"/>
      <c r="M370" s="301"/>
      <c r="N370" s="91"/>
      <c r="O370" s="114"/>
      <c r="P370" s="558"/>
      <c r="Q370" s="663"/>
      <c r="R370" s="91"/>
      <c r="S370" s="91"/>
      <c r="T370" s="91"/>
      <c r="U370" s="91"/>
      <c r="V370" s="91"/>
      <c r="W370" s="89"/>
      <c r="X370" s="176"/>
      <c r="Y370" s="220"/>
      <c r="Z370" s="91"/>
      <c r="AA370" s="91"/>
      <c r="AB370" s="86"/>
      <c r="AC370" s="543"/>
      <c r="AD370" s="91"/>
      <c r="AE370" s="663"/>
      <c r="AF370" s="97"/>
      <c r="AG370" s="91"/>
      <c r="AH370" s="91"/>
      <c r="AI370" s="663"/>
      <c r="AJ370" s="92"/>
      <c r="AK370" s="176"/>
      <c r="AL370" s="220"/>
      <c r="AM370" s="164"/>
      <c r="AN370" s="301"/>
      <c r="AO370" s="91"/>
      <c r="AP370" s="91"/>
      <c r="AQ370" s="91"/>
      <c r="AR370" s="87"/>
      <c r="AS370" s="86"/>
      <c r="AT370" s="127"/>
      <c r="AU370" s="91"/>
      <c r="AV370" s="91"/>
      <c r="AW370" s="91"/>
      <c r="AX370" s="91"/>
      <c r="AY370" s="91"/>
      <c r="AZ370" s="91"/>
      <c r="BA370" s="91"/>
      <c r="BB370" s="91"/>
      <c r="BC370" s="91"/>
      <c r="BD370" s="91"/>
      <c r="BE370" s="91"/>
    </row>
    <row r="371" spans="2:57" ht="15.75">
      <c r="B371" s="696"/>
      <c r="C371" s="707"/>
      <c r="D371" s="696"/>
      <c r="E371" s="89"/>
      <c r="F371" s="90"/>
      <c r="G371" s="118"/>
      <c r="H371" s="87"/>
      <c r="I371" s="90"/>
      <c r="J371" s="127"/>
      <c r="K371" s="91"/>
      <c r="L371" s="91"/>
      <c r="M371" s="91"/>
      <c r="N371" s="91"/>
      <c r="O371" s="114"/>
      <c r="P371" s="324"/>
      <c r="Q371" s="663"/>
      <c r="R371" s="91"/>
      <c r="S371" s="1519"/>
      <c r="T371" s="91"/>
      <c r="U371" s="91"/>
      <c r="V371" s="91"/>
      <c r="W371" s="236"/>
      <c r="X371" s="91"/>
      <c r="Y371" s="220"/>
      <c r="Z371" s="91"/>
      <c r="AA371" s="91"/>
      <c r="AB371" s="91"/>
      <c r="AC371" s="663"/>
      <c r="AD371" s="91"/>
      <c r="AE371" s="663"/>
      <c r="AF371" s="87"/>
      <c r="AG371" s="91"/>
      <c r="AH371" s="91"/>
      <c r="AI371" s="663"/>
      <c r="AJ371" s="87"/>
      <c r="AK371" s="176"/>
      <c r="AL371" s="220"/>
      <c r="AM371" s="164"/>
      <c r="AN371" s="301"/>
      <c r="AO371" s="91"/>
      <c r="AP371" s="91"/>
      <c r="AQ371" s="91"/>
      <c r="AR371" s="87"/>
      <c r="AS371" s="90"/>
      <c r="AT371" s="127"/>
      <c r="AU371" s="91"/>
      <c r="AV371" s="91"/>
      <c r="AW371" s="91"/>
      <c r="AX371" s="91"/>
      <c r="AY371" s="91"/>
      <c r="AZ371" s="91"/>
      <c r="BA371" s="91"/>
      <c r="BB371" s="91"/>
      <c r="BC371" s="91"/>
      <c r="BD371" s="91"/>
      <c r="BE371" s="91"/>
    </row>
    <row r="372" spans="2:57" ht="15.75">
      <c r="B372" s="1455"/>
      <c r="C372" s="99"/>
      <c r="D372" s="1465"/>
      <c r="E372" s="91"/>
      <c r="F372" s="91"/>
      <c r="G372" s="91"/>
      <c r="H372" s="87"/>
      <c r="I372" s="86"/>
      <c r="J372" s="127"/>
      <c r="K372" s="91"/>
      <c r="L372" s="91"/>
      <c r="M372" s="91"/>
      <c r="N372" s="91"/>
      <c r="O372" s="114"/>
      <c r="P372" s="672"/>
      <c r="Q372" s="663"/>
      <c r="R372" s="91"/>
      <c r="S372" s="91"/>
      <c r="T372" s="91"/>
      <c r="U372" s="91"/>
      <c r="V372" s="91"/>
      <c r="W372" s="89"/>
      <c r="X372" s="176"/>
      <c r="Y372" s="220"/>
      <c r="Z372" s="91"/>
      <c r="AA372" s="91"/>
      <c r="AB372" s="91"/>
      <c r="AC372" s="663"/>
      <c r="AD372" s="91"/>
      <c r="AE372" s="663"/>
      <c r="AF372" s="87"/>
      <c r="AG372" s="663"/>
      <c r="AH372" s="91"/>
      <c r="AI372" s="663"/>
      <c r="AJ372" s="92"/>
      <c r="AK372" s="176"/>
      <c r="AL372" s="220"/>
      <c r="AM372" s="164"/>
      <c r="AN372" s="301"/>
      <c r="AO372" s="91"/>
      <c r="AP372" s="91"/>
      <c r="AQ372" s="91"/>
      <c r="AR372" s="87"/>
      <c r="AS372" s="86"/>
      <c r="AT372" s="127"/>
      <c r="AU372" s="91"/>
      <c r="AV372" s="91"/>
      <c r="AW372" s="91"/>
      <c r="AX372" s="91"/>
      <c r="AY372" s="91"/>
      <c r="AZ372" s="91"/>
      <c r="BA372" s="91"/>
      <c r="BB372" s="91"/>
      <c r="BC372" s="91"/>
      <c r="BD372" s="91"/>
      <c r="BE372" s="91"/>
    </row>
    <row r="373" spans="2:57" ht="15.75">
      <c r="B373" s="696"/>
      <c r="C373" s="707"/>
      <c r="D373" s="696"/>
      <c r="E373" s="91"/>
      <c r="F373" s="91"/>
      <c r="G373" s="91"/>
      <c r="H373" s="91"/>
      <c r="I373" s="91"/>
      <c r="J373" s="91"/>
      <c r="K373" s="91"/>
      <c r="L373" s="91"/>
      <c r="M373" s="91"/>
      <c r="N373" s="91"/>
      <c r="O373" s="91"/>
      <c r="P373" s="91"/>
      <c r="Q373" s="91"/>
      <c r="R373" s="91"/>
      <c r="S373" s="91"/>
      <c r="T373" s="91"/>
      <c r="U373" s="91"/>
      <c r="V373" s="91"/>
      <c r="W373" s="89"/>
      <c r="X373" s="176"/>
      <c r="Y373" s="220"/>
      <c r="Z373" s="91"/>
      <c r="AA373" s="91"/>
      <c r="AB373" s="91"/>
      <c r="AC373" s="663"/>
      <c r="AD373" s="91"/>
      <c r="AE373" s="663"/>
      <c r="AF373" s="91"/>
      <c r="AG373" s="663"/>
      <c r="AH373" s="91"/>
      <c r="AI373" s="663"/>
      <c r="AJ373" s="87"/>
      <c r="AK373" s="176"/>
      <c r="AL373" s="220"/>
      <c r="AM373" s="164"/>
      <c r="AN373" s="301"/>
      <c r="AO373" s="91"/>
      <c r="AP373" s="91"/>
      <c r="AQ373" s="91"/>
      <c r="AR373" s="87"/>
      <c r="AS373" s="86"/>
      <c r="AT373" s="127"/>
      <c r="AU373" s="91"/>
      <c r="AV373" s="91"/>
      <c r="AW373" s="91"/>
      <c r="AX373" s="91"/>
      <c r="AY373" s="91"/>
      <c r="AZ373" s="91"/>
      <c r="BA373" s="91"/>
      <c r="BB373" s="91"/>
      <c r="BC373" s="91"/>
      <c r="BD373" s="91"/>
      <c r="BE373" s="91"/>
    </row>
    <row r="374" spans="2:57" ht="15.75">
      <c r="B374" s="696"/>
      <c r="C374" s="126"/>
      <c r="D374" s="696"/>
      <c r="E374" s="91"/>
      <c r="F374" s="91"/>
      <c r="G374" s="493"/>
      <c r="H374" s="493"/>
      <c r="I374" s="493"/>
      <c r="J374" s="1440"/>
      <c r="K374" s="91"/>
      <c r="L374" s="493"/>
      <c r="M374" s="91"/>
      <c r="N374" s="91"/>
      <c r="O374" s="91"/>
      <c r="P374" s="91"/>
      <c r="Q374" s="91"/>
      <c r="R374" s="1438"/>
      <c r="S374" s="91"/>
      <c r="T374" s="493"/>
      <c r="U374" s="493"/>
      <c r="V374" s="91"/>
      <c r="W374" s="91"/>
      <c r="X374" s="86"/>
      <c r="Y374" s="123"/>
      <c r="Z374" s="91"/>
      <c r="AA374" s="91"/>
      <c r="AB374" s="91"/>
      <c r="AC374" s="663"/>
      <c r="AD374" s="91"/>
      <c r="AE374" s="663"/>
      <c r="AF374" s="91"/>
      <c r="AG374" s="663"/>
      <c r="AH374" s="91"/>
      <c r="AI374" s="663"/>
      <c r="AJ374" s="89"/>
      <c r="AK374" s="176"/>
      <c r="AL374" s="220"/>
      <c r="AM374" s="164"/>
      <c r="AN374" s="301"/>
      <c r="AO374" s="91"/>
      <c r="AP374" s="91"/>
      <c r="AQ374" s="91"/>
      <c r="AR374" s="87"/>
      <c r="AS374" s="86"/>
      <c r="AT374" s="118"/>
      <c r="AU374" s="91"/>
      <c r="AV374" s="91"/>
      <c r="AW374" s="91"/>
      <c r="AX374" s="91"/>
      <c r="AY374" s="91"/>
      <c r="AZ374" s="91"/>
      <c r="BA374" s="91"/>
      <c r="BB374" s="91"/>
      <c r="BC374" s="91"/>
      <c r="BD374" s="91"/>
      <c r="BE374" s="91"/>
    </row>
    <row r="375" spans="2:57" ht="15.75">
      <c r="B375" s="696"/>
      <c r="C375" s="707"/>
      <c r="D375" s="696"/>
      <c r="E375" s="91"/>
      <c r="F375" s="91"/>
      <c r="G375" s="91"/>
      <c r="H375" s="91"/>
      <c r="I375" s="91"/>
      <c r="J375" s="91"/>
      <c r="K375" s="91"/>
      <c r="L375" s="91"/>
      <c r="M375" s="91"/>
      <c r="N375" s="91"/>
      <c r="O375" s="493"/>
      <c r="P375" s="91"/>
      <c r="Q375" s="91"/>
      <c r="R375" s="91"/>
      <c r="S375" s="91"/>
      <c r="T375" s="91"/>
      <c r="U375" s="89"/>
      <c r="V375" s="91"/>
      <c r="W375" s="91"/>
      <c r="X375" s="86"/>
      <c r="Y375" s="123"/>
      <c r="Z375" s="91"/>
      <c r="AA375" s="91"/>
      <c r="AB375" s="91"/>
      <c r="AC375" s="663"/>
      <c r="AD375" s="91"/>
      <c r="AE375" s="663"/>
      <c r="AF375" s="91"/>
      <c r="AG375" s="663"/>
      <c r="AH375" s="91"/>
      <c r="AI375" s="663"/>
      <c r="AJ375" s="89"/>
      <c r="AK375" s="176"/>
      <c r="AL375" s="220"/>
      <c r="AM375" s="164"/>
      <c r="AN375" s="301"/>
      <c r="AO375" s="91"/>
      <c r="AP375" s="91"/>
      <c r="AQ375" s="91"/>
      <c r="AR375" s="87"/>
      <c r="AS375" s="86"/>
      <c r="AT375" s="127"/>
      <c r="AU375" s="91"/>
      <c r="AV375" s="91"/>
      <c r="AW375" s="91"/>
      <c r="AX375" s="91"/>
      <c r="AY375" s="91"/>
      <c r="AZ375" s="91"/>
      <c r="BA375" s="91"/>
      <c r="BB375" s="91"/>
      <c r="BC375" s="91"/>
      <c r="BD375" s="91"/>
      <c r="BE375" s="91"/>
    </row>
    <row r="376" spans="2:57" ht="15.75">
      <c r="B376" s="493"/>
      <c r="C376" s="493"/>
      <c r="D376" s="1441"/>
      <c r="E376" s="91"/>
      <c r="F376" s="1438"/>
      <c r="G376" s="91"/>
      <c r="H376" s="91"/>
      <c r="I376" s="1442"/>
      <c r="J376" s="91"/>
      <c r="K376" s="91"/>
      <c r="L376" s="91"/>
      <c r="M376" s="91"/>
      <c r="N376" s="91"/>
      <c r="O376" s="91"/>
      <c r="P376" s="91"/>
      <c r="Q376" s="791"/>
      <c r="R376" s="91"/>
      <c r="S376" s="91"/>
      <c r="T376" s="83"/>
      <c r="U376" s="1438"/>
      <c r="V376" s="1440"/>
      <c r="W376" s="91"/>
      <c r="X376" s="86"/>
      <c r="Y376" s="123"/>
      <c r="Z376" s="91"/>
      <c r="AA376" s="91"/>
      <c r="AB376" s="91"/>
      <c r="AC376" s="663"/>
      <c r="AD376" s="91"/>
      <c r="AE376" s="663"/>
      <c r="AF376" s="91"/>
      <c r="AG376" s="663"/>
      <c r="AH376" s="91"/>
      <c r="AI376" s="663"/>
      <c r="AJ376" s="89"/>
      <c r="AK376" s="176"/>
      <c r="AL376" s="220"/>
      <c r="AM376" s="164"/>
      <c r="AN376" s="301"/>
      <c r="AO376" s="91"/>
      <c r="AP376" s="91"/>
      <c r="AQ376" s="91"/>
      <c r="AR376" s="91"/>
      <c r="AS376" s="91"/>
      <c r="AT376" s="91"/>
      <c r="AU376" s="91"/>
      <c r="AV376" s="91"/>
      <c r="AW376" s="91"/>
      <c r="AX376" s="91"/>
      <c r="AY376" s="91"/>
      <c r="AZ376" s="91"/>
      <c r="BA376" s="91"/>
      <c r="BB376" s="91"/>
      <c r="BC376" s="91"/>
      <c r="BD376" s="91"/>
      <c r="BE376" s="91"/>
    </row>
    <row r="377" spans="2:57" ht="15.75">
      <c r="B377" s="696"/>
      <c r="C377" s="707"/>
      <c r="D377" s="696"/>
      <c r="E377" s="91"/>
      <c r="F377" s="91"/>
      <c r="G377" s="91"/>
      <c r="H377" s="91"/>
      <c r="I377" s="91"/>
      <c r="J377" s="91"/>
      <c r="K377" s="91"/>
      <c r="L377" s="91"/>
      <c r="M377" s="91"/>
      <c r="N377" s="91"/>
      <c r="O377" s="204"/>
      <c r="P377" s="91"/>
      <c r="Q377" s="91"/>
      <c r="R377" s="91"/>
      <c r="S377" s="100"/>
      <c r="T377" s="91"/>
      <c r="U377" s="91"/>
      <c r="V377" s="91"/>
      <c r="W377" s="91"/>
      <c r="X377" s="86"/>
      <c r="Y377" s="123"/>
      <c r="Z377" s="91"/>
      <c r="AA377" s="91"/>
      <c r="AB377" s="1487"/>
      <c r="AC377" s="663"/>
      <c r="AD377" s="91"/>
      <c r="AE377" s="663"/>
      <c r="AF377" s="91"/>
      <c r="AG377" s="663"/>
      <c r="AH377" s="91"/>
      <c r="AI377" s="663"/>
      <c r="AJ377" s="89"/>
      <c r="AK377" s="176"/>
      <c r="AL377" s="220"/>
      <c r="AM377" s="164"/>
      <c r="AN377" s="301"/>
      <c r="AO377" s="91"/>
      <c r="AP377" s="91"/>
      <c r="AQ377" s="91"/>
      <c r="AR377" s="91"/>
      <c r="AS377" s="91"/>
      <c r="AT377" s="91"/>
      <c r="AU377" s="91"/>
      <c r="AV377" s="91"/>
      <c r="AW377" s="91"/>
      <c r="AX377" s="91"/>
      <c r="AY377" s="91"/>
      <c r="AZ377" s="91"/>
      <c r="BA377" s="91"/>
      <c r="BB377" s="91"/>
      <c r="BC377" s="91"/>
      <c r="BD377" s="91"/>
      <c r="BE377" s="91"/>
    </row>
    <row r="378" spans="2:57" ht="15.75">
      <c r="B378" s="100"/>
      <c r="C378" s="87"/>
      <c r="D378" s="86"/>
      <c r="E378" s="1443"/>
      <c r="F378" s="91"/>
      <c r="G378" s="91"/>
      <c r="H378" s="91"/>
      <c r="I378" s="91"/>
      <c r="J378" s="91"/>
      <c r="K378" s="91"/>
      <c r="L378" s="91"/>
      <c r="M378" s="91"/>
      <c r="N378" s="91"/>
      <c r="O378" s="791"/>
      <c r="P378" s="91"/>
      <c r="Q378" s="91"/>
      <c r="R378" s="87"/>
      <c r="S378" s="91"/>
      <c r="T378" s="91"/>
      <c r="U378" s="91"/>
      <c r="V378" s="91"/>
      <c r="W378" s="91"/>
      <c r="X378" s="91"/>
      <c r="Y378" s="124"/>
      <c r="Z378" s="91"/>
      <c r="AA378" s="91"/>
      <c r="AB378" s="509"/>
      <c r="AC378" s="663"/>
      <c r="AD378" s="91"/>
      <c r="AE378" s="663"/>
      <c r="AF378" s="91"/>
      <c r="AG378" s="663"/>
      <c r="AH378" s="91"/>
      <c r="AI378" s="663"/>
      <c r="AJ378" s="89"/>
      <c r="AK378" s="176"/>
      <c r="AL378" s="220"/>
      <c r="AM378" s="164"/>
      <c r="AN378" s="301"/>
      <c r="AO378" s="91"/>
      <c r="AP378" s="91"/>
      <c r="AQ378" s="91"/>
      <c r="AR378" s="91"/>
      <c r="AS378" s="91"/>
      <c r="AT378" s="91"/>
      <c r="AU378" s="91"/>
      <c r="AV378" s="91"/>
      <c r="AW378" s="91"/>
      <c r="AX378" s="91"/>
      <c r="AY378" s="91"/>
      <c r="AZ378" s="91"/>
      <c r="BA378" s="91"/>
      <c r="BB378" s="91"/>
      <c r="BC378" s="91"/>
      <c r="BD378" s="91"/>
      <c r="BE378" s="91"/>
    </row>
    <row r="379" spans="2:57">
      <c r="B379" s="100"/>
      <c r="C379" s="707"/>
      <c r="D379" s="86"/>
      <c r="E379" s="91"/>
      <c r="F379" s="91"/>
      <c r="G379" s="91"/>
      <c r="H379" s="91"/>
      <c r="I379" s="91"/>
      <c r="J379" s="91"/>
      <c r="K379" s="91"/>
      <c r="L379" s="91"/>
      <c r="M379" s="91"/>
      <c r="N379" s="91"/>
      <c r="O379" s="1444"/>
      <c r="P379" s="1444"/>
      <c r="Q379" s="1439"/>
      <c r="R379" s="91"/>
      <c r="S379" s="1444"/>
      <c r="T379" s="1444"/>
      <c r="U379" s="1439"/>
      <c r="V379" s="91"/>
      <c r="W379" s="1444"/>
      <c r="X379" s="1444"/>
      <c r="Y379" s="1439"/>
      <c r="Z379" s="91"/>
      <c r="AA379" s="91"/>
      <c r="AB379" s="97"/>
      <c r="AC379" s="663"/>
      <c r="AD379" s="91"/>
      <c r="AE379" s="663"/>
      <c r="AF379" s="91"/>
      <c r="AG379" s="663"/>
      <c r="AH379" s="91"/>
      <c r="AI379" s="663"/>
      <c r="AJ379" s="91"/>
      <c r="AK379" s="91"/>
      <c r="AL379" s="91"/>
      <c r="AM379" s="91"/>
      <c r="AN379" s="91"/>
      <c r="AO379" s="91"/>
      <c r="AP379" s="91"/>
      <c r="AQ379" s="91"/>
      <c r="AR379" s="91"/>
      <c r="AS379" s="91"/>
      <c r="AT379" s="91"/>
      <c r="AU379" s="91"/>
      <c r="AV379" s="91"/>
      <c r="AW379" s="91"/>
      <c r="AX379" s="91"/>
      <c r="AY379" s="91"/>
      <c r="AZ379" s="91"/>
      <c r="BA379" s="91"/>
      <c r="BB379" s="91"/>
      <c r="BC379" s="91"/>
      <c r="BD379" s="91"/>
      <c r="BE379" s="91"/>
    </row>
    <row r="380" spans="2:57" ht="15.75">
      <c r="B380" s="322"/>
      <c r="C380" s="696"/>
      <c r="D380" s="696"/>
      <c r="E380" s="284"/>
      <c r="F380" s="91"/>
      <c r="G380" s="91"/>
      <c r="H380" s="172"/>
      <c r="I380" s="1440"/>
      <c r="J380" s="1440"/>
      <c r="K380" s="172"/>
      <c r="L380" s="97"/>
      <c r="M380" s="97"/>
      <c r="N380" s="164"/>
      <c r="O380" s="114"/>
      <c r="P380" s="164"/>
      <c r="Q380" s="663"/>
      <c r="R380" s="91"/>
      <c r="S380" s="114"/>
      <c r="T380" s="106"/>
      <c r="U380" s="91"/>
      <c r="V380" s="91"/>
      <c r="W380" s="87"/>
      <c r="X380" s="91"/>
      <c r="Y380" s="663"/>
      <c r="Z380" s="91"/>
      <c r="AA380" s="91"/>
      <c r="AB380" s="97"/>
      <c r="AC380" s="663"/>
      <c r="AD380" s="91"/>
      <c r="AE380" s="543"/>
      <c r="AF380" s="506"/>
      <c r="AG380" s="663"/>
      <c r="AH380" s="91"/>
      <c r="AI380" s="663"/>
      <c r="AJ380" s="91"/>
      <c r="AK380" s="91"/>
      <c r="AL380" s="91"/>
      <c r="AM380" s="91"/>
      <c r="AN380" s="91"/>
      <c r="AO380" s="91"/>
      <c r="AP380" s="91"/>
      <c r="AQ380" s="91"/>
      <c r="AR380" s="91"/>
      <c r="AS380" s="91"/>
      <c r="AT380" s="91"/>
      <c r="AU380" s="91"/>
      <c r="AV380" s="91"/>
      <c r="AW380" s="91"/>
      <c r="AX380" s="91"/>
      <c r="AY380" s="91"/>
      <c r="AZ380" s="91"/>
      <c r="BA380" s="91"/>
      <c r="BB380" s="91"/>
      <c r="BC380" s="91"/>
      <c r="BD380" s="91"/>
      <c r="BE380" s="91"/>
    </row>
    <row r="381" spans="2:57">
      <c r="B381" s="696"/>
      <c r="C381" s="695"/>
      <c r="D381" s="696"/>
      <c r="E381" s="249"/>
      <c r="F381" s="207"/>
      <c r="G381" s="209"/>
      <c r="H381" s="249"/>
      <c r="I381" s="207"/>
      <c r="J381" s="302"/>
      <c r="K381" s="249"/>
      <c r="L381" s="207"/>
      <c r="M381" s="209"/>
      <c r="N381" s="91"/>
      <c r="O381" s="114"/>
      <c r="P381" s="164"/>
      <c r="Q381" s="1450"/>
      <c r="R381" s="91"/>
      <c r="S381" s="87"/>
      <c r="T381" s="1448"/>
      <c r="U381" s="666"/>
      <c r="V381" s="91"/>
      <c r="W381" s="91"/>
      <c r="X381" s="91"/>
      <c r="Y381" s="91"/>
      <c r="Z381" s="91"/>
      <c r="AA381" s="91"/>
      <c r="AB381" s="97"/>
      <c r="AC381" s="663"/>
      <c r="AD381" s="114"/>
      <c r="AE381" s="91"/>
      <c r="AF381" s="114"/>
      <c r="AG381" s="663"/>
      <c r="AH381" s="86"/>
      <c r="AI381" s="663"/>
      <c r="AJ381" s="91"/>
      <c r="AK381" s="91"/>
      <c r="AL381" s="91"/>
      <c r="AM381" s="91"/>
      <c r="AN381" s="91"/>
      <c r="AO381" s="91"/>
      <c r="AP381" s="91"/>
      <c r="AQ381" s="91"/>
      <c r="AR381" s="91"/>
      <c r="AS381" s="91"/>
      <c r="AT381" s="91"/>
      <c r="AU381" s="91"/>
      <c r="AV381" s="91"/>
      <c r="AW381" s="91"/>
      <c r="AX381" s="91"/>
      <c r="AY381" s="91"/>
      <c r="AZ381" s="91"/>
      <c r="BA381" s="91"/>
      <c r="BB381" s="91"/>
      <c r="BC381" s="91"/>
      <c r="BD381" s="91"/>
      <c r="BE381" s="91"/>
    </row>
    <row r="382" spans="2:57">
      <c r="B382" s="266"/>
      <c r="C382" s="87"/>
      <c r="D382" s="248"/>
      <c r="E382" s="89"/>
      <c r="F382" s="1260"/>
      <c r="G382" s="1433"/>
      <c r="H382" s="89"/>
      <c r="I382" s="90"/>
      <c r="J382" s="118"/>
      <c r="K382" s="213"/>
      <c r="L382" s="90"/>
      <c r="M382" s="118"/>
      <c r="N382" s="91"/>
      <c r="O382" s="114"/>
      <c r="P382" s="1448"/>
      <c r="Q382" s="663"/>
      <c r="R382" s="91"/>
      <c r="S382" s="87"/>
      <c r="T382" s="164"/>
      <c r="U382" s="663"/>
      <c r="V382" s="91"/>
      <c r="W382" s="106"/>
      <c r="X382" s="1444"/>
      <c r="Y382" s="1439"/>
      <c r="Z382" s="91"/>
      <c r="AA382" s="91"/>
      <c r="AB382" s="97"/>
      <c r="AC382" s="663"/>
      <c r="AD382" s="114"/>
      <c r="AE382" s="91"/>
      <c r="AF382" s="114"/>
      <c r="AG382" s="663"/>
      <c r="AH382" s="86"/>
      <c r="AI382" s="663"/>
      <c r="AJ382" s="91"/>
      <c r="AK382" s="91"/>
      <c r="AL382" s="91"/>
      <c r="AM382" s="91"/>
      <c r="AN382" s="91"/>
      <c r="AO382" s="91"/>
      <c r="AP382" s="91"/>
      <c r="AQ382" s="91"/>
      <c r="AR382" s="91"/>
      <c r="AS382" s="91"/>
      <c r="AT382" s="91"/>
      <c r="AU382" s="91"/>
      <c r="AV382" s="91"/>
      <c r="AW382" s="91"/>
      <c r="AX382" s="91"/>
      <c r="AY382" s="91"/>
      <c r="AZ382" s="91"/>
      <c r="BA382" s="91"/>
      <c r="BB382" s="91"/>
      <c r="BC382" s="91"/>
      <c r="BD382" s="91"/>
      <c r="BE382" s="91"/>
    </row>
    <row r="383" spans="2:57">
      <c r="B383" s="102"/>
      <c r="C383" s="114"/>
      <c r="D383" s="83"/>
      <c r="E383" s="87"/>
      <c r="F383" s="90"/>
      <c r="G383" s="118"/>
      <c r="H383" s="298"/>
      <c r="I383" s="91"/>
      <c r="J383" s="91"/>
      <c r="K383" s="89"/>
      <c r="L383" s="86"/>
      <c r="M383" s="129"/>
      <c r="N383" s="91"/>
      <c r="O383" s="114"/>
      <c r="P383" s="1448"/>
      <c r="Q383" s="663"/>
      <c r="R383" s="91"/>
      <c r="S383" s="1475"/>
      <c r="T383" s="673"/>
      <c r="U383" s="324"/>
      <c r="V383" s="91"/>
      <c r="W383" s="114"/>
      <c r="X383" s="1447"/>
      <c r="Y383" s="663"/>
      <c r="Z383" s="91"/>
      <c r="AA383" s="91"/>
      <c r="AB383" s="1445"/>
      <c r="AC383" s="665"/>
      <c r="AD383" s="114"/>
      <c r="AE383" s="91"/>
      <c r="AF383" s="114"/>
      <c r="AG383" s="663"/>
      <c r="AH383" s="89"/>
      <c r="AI383" s="663"/>
      <c r="AJ383" s="91"/>
      <c r="AK383" s="207"/>
      <c r="AL383" s="302"/>
      <c r="AM383" s="207"/>
      <c r="AN383" s="302"/>
      <c r="AO383" s="91"/>
      <c r="AP383" s="89"/>
      <c r="AQ383" s="204"/>
      <c r="AR383" s="91"/>
      <c r="AS383" s="91"/>
      <c r="AT383" s="91"/>
      <c r="AU383" s="91"/>
      <c r="AV383" s="91"/>
      <c r="AW383" s="91"/>
      <c r="AX383" s="91"/>
      <c r="AY383" s="91"/>
      <c r="AZ383" s="91"/>
      <c r="BA383" s="91"/>
      <c r="BB383" s="91"/>
      <c r="BC383" s="91"/>
      <c r="BD383" s="91"/>
      <c r="BE383" s="91"/>
    </row>
    <row r="384" spans="2:57">
      <c r="B384" s="264"/>
      <c r="C384" s="87"/>
      <c r="D384" s="708"/>
      <c r="E384" s="87"/>
      <c r="F384" s="90"/>
      <c r="G384" s="118"/>
      <c r="H384" s="148"/>
      <c r="I384" s="207"/>
      <c r="J384" s="302"/>
      <c r="K384" s="89"/>
      <c r="L384" s="86"/>
      <c r="M384" s="129"/>
      <c r="N384" s="91"/>
      <c r="O384" s="87"/>
      <c r="P384" s="1448"/>
      <c r="Q384" s="663"/>
      <c r="R384" s="91"/>
      <c r="S384" s="91"/>
      <c r="T384" s="91"/>
      <c r="U384" s="91"/>
      <c r="V384" s="91"/>
      <c r="W384" s="87"/>
      <c r="X384" s="106"/>
      <c r="Y384" s="89"/>
      <c r="Z384" s="91"/>
      <c r="AA384" s="91"/>
      <c r="AB384" s="1445"/>
      <c r="AC384" s="1466"/>
      <c r="AD384" s="114"/>
      <c r="AE384" s="91"/>
      <c r="AF384" s="114"/>
      <c r="AG384" s="91"/>
      <c r="AH384" s="89"/>
      <c r="AI384" s="663"/>
      <c r="AJ384" s="89"/>
      <c r="AK384" s="98"/>
      <c r="AL384" s="301"/>
      <c r="AM384" s="1448"/>
      <c r="AN384" s="301"/>
      <c r="AO384" s="91"/>
      <c r="AP384" s="91"/>
      <c r="AQ384" s="91"/>
      <c r="AR384" s="91"/>
      <c r="AS384" s="91"/>
      <c r="AT384" s="91"/>
      <c r="AU384" s="91"/>
      <c r="AV384" s="91"/>
      <c r="AW384" s="91"/>
      <c r="AX384" s="91"/>
      <c r="AY384" s="91"/>
      <c r="AZ384" s="91"/>
      <c r="BA384" s="91"/>
      <c r="BB384" s="91"/>
      <c r="BC384" s="91"/>
      <c r="BD384" s="91"/>
      <c r="BE384" s="91"/>
    </row>
    <row r="385" spans="2:57">
      <c r="B385" s="266"/>
      <c r="C385" s="114"/>
      <c r="D385" s="248"/>
      <c r="E385" s="89"/>
      <c r="F385" s="90"/>
      <c r="G385" s="118"/>
      <c r="H385" s="89"/>
      <c r="I385" s="90"/>
      <c r="J385" s="118"/>
      <c r="K385" s="87"/>
      <c r="L385" s="86"/>
      <c r="M385" s="129"/>
      <c r="N385" s="91"/>
      <c r="O385" s="114"/>
      <c r="P385" s="164"/>
      <c r="Q385" s="663"/>
      <c r="R385" s="91"/>
      <c r="S385" s="91"/>
      <c r="T385" s="164"/>
      <c r="U385" s="91"/>
      <c r="V385" s="91"/>
      <c r="W385" s="102"/>
      <c r="X385" s="106"/>
      <c r="Y385" s="663"/>
      <c r="Z385" s="91"/>
      <c r="AA385" s="91"/>
      <c r="AB385" s="97"/>
      <c r="AC385" s="91"/>
      <c r="AD385" s="114"/>
      <c r="AE385" s="663"/>
      <c r="AF385" s="114"/>
      <c r="AG385" s="91"/>
      <c r="AH385" s="89"/>
      <c r="AI385" s="663"/>
      <c r="AJ385" s="89"/>
      <c r="AK385" s="98"/>
      <c r="AL385" s="301"/>
      <c r="AM385" s="164"/>
      <c r="AN385" s="301"/>
      <c r="AO385" s="91"/>
      <c r="AP385" s="91"/>
      <c r="AQ385" s="91"/>
      <c r="AR385" s="91"/>
      <c r="AS385" s="91"/>
      <c r="AT385" s="91"/>
      <c r="AU385" s="91"/>
      <c r="AV385" s="91"/>
      <c r="AW385" s="91"/>
      <c r="AX385" s="91"/>
      <c r="AY385" s="91"/>
      <c r="AZ385" s="91"/>
      <c r="BA385" s="91"/>
      <c r="BB385" s="91"/>
      <c r="BC385" s="91"/>
      <c r="BD385" s="91"/>
      <c r="BE385" s="91"/>
    </row>
    <row r="386" spans="2:57">
      <c r="B386" s="266"/>
      <c r="C386" s="87"/>
      <c r="D386" s="248"/>
      <c r="E386" s="89"/>
      <c r="F386" s="90"/>
      <c r="G386" s="118"/>
      <c r="H386" s="298"/>
      <c r="I386" s="91"/>
      <c r="J386" s="91"/>
      <c r="K386" s="91"/>
      <c r="L386" s="91"/>
      <c r="M386" s="91"/>
      <c r="N386" s="91"/>
      <c r="O386" s="114"/>
      <c r="P386" s="1448"/>
      <c r="Q386" s="663"/>
      <c r="R386" s="91"/>
      <c r="S386" s="97"/>
      <c r="T386" s="164"/>
      <c r="U386" s="665"/>
      <c r="V386" s="91"/>
      <c r="W386" s="89"/>
      <c r="X386" s="106"/>
      <c r="Y386" s="663"/>
      <c r="Z386" s="91"/>
      <c r="AA386" s="91"/>
      <c r="AB386" s="1445"/>
      <c r="AC386" s="91"/>
      <c r="AD386" s="87"/>
      <c r="AE386" s="91"/>
      <c r="AF386" s="114"/>
      <c r="AG386" s="91"/>
      <c r="AH386" s="89"/>
      <c r="AI386" s="663"/>
      <c r="AJ386" s="89"/>
      <c r="AK386" s="98"/>
      <c r="AL386" s="301"/>
      <c r="AM386" s="164"/>
      <c r="AN386" s="301"/>
      <c r="AO386" s="91"/>
      <c r="AP386" s="91"/>
      <c r="AQ386" s="91"/>
      <c r="AR386" s="91"/>
      <c r="AS386" s="91"/>
      <c r="AT386" s="91"/>
      <c r="AU386" s="91"/>
      <c r="AV386" s="91"/>
      <c r="AW386" s="91"/>
      <c r="AX386" s="91"/>
      <c r="AY386" s="91"/>
      <c r="AZ386" s="91"/>
      <c r="BA386" s="91"/>
      <c r="BB386" s="91"/>
      <c r="BC386" s="91"/>
      <c r="BD386" s="91"/>
      <c r="BE386" s="91"/>
    </row>
    <row r="387" spans="2:57">
      <c r="B387" s="104"/>
      <c r="C387" s="87"/>
      <c r="D387" s="248"/>
      <c r="E387" s="87"/>
      <c r="F387" s="86"/>
      <c r="G387" s="129"/>
      <c r="H387" s="148"/>
      <c r="I387" s="207"/>
      <c r="J387" s="209"/>
      <c r="K387" s="1435"/>
      <c r="L387" s="86"/>
      <c r="M387" s="123"/>
      <c r="N387" s="91"/>
      <c r="O387" s="114"/>
      <c r="P387" s="1448"/>
      <c r="Q387" s="663"/>
      <c r="R387" s="91"/>
      <c r="S387" s="1445"/>
      <c r="T387" s="164"/>
      <c r="U387" s="665"/>
      <c r="V387" s="91"/>
      <c r="W387" s="87"/>
      <c r="X387" s="106"/>
      <c r="Y387" s="91"/>
      <c r="Z387" s="91"/>
      <c r="AA387" s="91"/>
      <c r="AB387" s="1445"/>
      <c r="AC387" s="91"/>
      <c r="AD387" s="114"/>
      <c r="AE387" s="91"/>
      <c r="AF387" s="114"/>
      <c r="AG387" s="91"/>
      <c r="AH387" s="89"/>
      <c r="AI387" s="663"/>
      <c r="AJ387" s="89"/>
      <c r="AK387" s="98"/>
      <c r="AL387" s="301"/>
      <c r="AM387" s="164"/>
      <c r="AN387" s="301"/>
      <c r="AO387" s="91"/>
      <c r="AP387" s="91"/>
      <c r="AQ387" s="91"/>
      <c r="AR387" s="91"/>
      <c r="AS387" s="91"/>
      <c r="AT387" s="91"/>
      <c r="AU387" s="91"/>
      <c r="AV387" s="91"/>
      <c r="AW387" s="91"/>
      <c r="AX387" s="91"/>
      <c r="AY387" s="91"/>
      <c r="AZ387" s="91"/>
      <c r="BA387" s="91"/>
      <c r="BB387" s="91"/>
      <c r="BC387" s="91"/>
      <c r="BD387" s="91"/>
      <c r="BE387" s="91"/>
    </row>
    <row r="388" spans="2:57">
      <c r="B388" s="1455"/>
      <c r="C388" s="707"/>
      <c r="D388" s="1153"/>
      <c r="E388" s="91"/>
      <c r="F388" s="91"/>
      <c r="G388" s="91"/>
      <c r="H388" s="87"/>
      <c r="I388" s="86"/>
      <c r="J388" s="129"/>
      <c r="K388" s="1435"/>
      <c r="L388" s="90"/>
      <c r="M388" s="123"/>
      <c r="N388" s="91"/>
      <c r="O388" s="106"/>
      <c r="P388" s="1448"/>
      <c r="Q388" s="666"/>
      <c r="R388" s="91"/>
      <c r="S388" s="97"/>
      <c r="T388" s="164"/>
      <c r="U388" s="665"/>
      <c r="V388" s="91"/>
      <c r="W388" s="87"/>
      <c r="X388" s="106"/>
      <c r="Y388" s="91"/>
      <c r="Z388" s="91"/>
      <c r="AA388" s="91"/>
      <c r="AB388" s="1445"/>
      <c r="AC388" s="1466"/>
      <c r="AD388" s="114"/>
      <c r="AE388" s="91"/>
      <c r="AF388" s="114"/>
      <c r="AG388" s="91"/>
      <c r="AH388" s="87"/>
      <c r="AI388" s="666"/>
      <c r="AJ388" s="97"/>
      <c r="AK388" s="98"/>
      <c r="AL388" s="301"/>
      <c r="AM388" s="164"/>
      <c r="AN388" s="301"/>
      <c r="AO388" s="91"/>
      <c r="AP388" s="91"/>
      <c r="AQ388" s="91"/>
      <c r="AR388" s="91"/>
      <c r="AS388" s="91"/>
      <c r="AT388" s="91"/>
      <c r="AU388" s="91"/>
      <c r="AV388" s="91"/>
      <c r="AW388" s="91"/>
      <c r="AX388" s="91"/>
      <c r="AY388" s="91"/>
      <c r="AZ388" s="91"/>
      <c r="BA388" s="91"/>
      <c r="BB388" s="91"/>
      <c r="BC388" s="91"/>
      <c r="BD388" s="91"/>
      <c r="BE388" s="91"/>
    </row>
    <row r="389" spans="2:57">
      <c r="B389" s="696"/>
      <c r="C389" s="695"/>
      <c r="D389" s="696"/>
      <c r="E389" s="284"/>
      <c r="F389" s="91"/>
      <c r="G389" s="91"/>
      <c r="H389" s="1435"/>
      <c r="I389" s="91"/>
      <c r="J389" s="91"/>
      <c r="K389" s="148"/>
      <c r="L389" s="207"/>
      <c r="M389" s="209"/>
      <c r="N389" s="1440"/>
      <c r="O389" s="114"/>
      <c r="P389" s="1448"/>
      <c r="Q389" s="666"/>
      <c r="R389" s="91"/>
      <c r="S389" s="1445"/>
      <c r="T389" s="164"/>
      <c r="U389" s="1526"/>
      <c r="V389" s="91"/>
      <c r="W389" s="89"/>
      <c r="X389" s="91"/>
      <c r="Y389" s="91"/>
      <c r="Z389" s="91"/>
      <c r="AA389" s="91"/>
      <c r="AB389" s="1445"/>
      <c r="AC389" s="91"/>
      <c r="AD389" s="206"/>
      <c r="AE389" s="663"/>
      <c r="AF389" s="114"/>
      <c r="AG389" s="663"/>
      <c r="AH389" s="87"/>
      <c r="AI389" s="663"/>
      <c r="AJ389" s="97"/>
      <c r="AK389" s="98"/>
      <c r="AL389" s="301"/>
      <c r="AM389" s="164"/>
      <c r="AN389" s="301"/>
      <c r="AO389" s="91"/>
      <c r="AP389" s="91"/>
      <c r="AQ389" s="91"/>
      <c r="AR389" s="91"/>
      <c r="AS389" s="91"/>
      <c r="AT389" s="91"/>
      <c r="AU389" s="91"/>
      <c r="AV389" s="91"/>
      <c r="AW389" s="91"/>
      <c r="AX389" s="91"/>
      <c r="AY389" s="91"/>
      <c r="AZ389" s="91"/>
      <c r="BA389" s="91"/>
      <c r="BB389" s="91"/>
      <c r="BC389" s="91"/>
      <c r="BD389" s="91"/>
      <c r="BE389" s="91"/>
    </row>
    <row r="390" spans="2:57">
      <c r="B390" s="100"/>
      <c r="C390" s="87"/>
      <c r="D390" s="83"/>
      <c r="E390" s="284"/>
      <c r="F390" s="97"/>
      <c r="G390" s="97"/>
      <c r="H390" s="148"/>
      <c r="I390" s="207"/>
      <c r="J390" s="209"/>
      <c r="K390" s="231"/>
      <c r="L390" s="86"/>
      <c r="M390" s="129"/>
      <c r="N390" s="91"/>
      <c r="O390" s="114"/>
      <c r="P390" s="1448"/>
      <c r="Q390" s="663"/>
      <c r="R390" s="91"/>
      <c r="S390" s="1445"/>
      <c r="T390" s="164"/>
      <c r="U390" s="1466"/>
      <c r="V390" s="91"/>
      <c r="W390" s="87"/>
      <c r="X390" s="91"/>
      <c r="Y390" s="662"/>
      <c r="Z390" s="91"/>
      <c r="AA390" s="91"/>
      <c r="AB390" s="1445"/>
      <c r="AC390" s="91"/>
      <c r="AD390" s="114"/>
      <c r="AE390" s="91"/>
      <c r="AF390" s="114"/>
      <c r="AG390" s="663"/>
      <c r="AH390" s="87"/>
      <c r="AI390" s="666"/>
      <c r="AJ390" s="97"/>
      <c r="AK390" s="98"/>
      <c r="AL390" s="301"/>
      <c r="AM390" s="164"/>
      <c r="AN390" s="301"/>
      <c r="AO390" s="91"/>
      <c r="AP390" s="91"/>
      <c r="AQ390" s="91"/>
      <c r="AR390" s="91"/>
      <c r="AS390" s="91"/>
      <c r="AT390" s="91"/>
      <c r="AU390" s="91"/>
      <c r="AV390" s="91"/>
      <c r="AW390" s="91"/>
      <c r="AX390" s="91"/>
      <c r="AY390" s="91"/>
      <c r="AZ390" s="91"/>
      <c r="BA390" s="91"/>
      <c r="BB390" s="91"/>
      <c r="BC390" s="91"/>
      <c r="BD390" s="91"/>
      <c r="BE390" s="91"/>
    </row>
    <row r="391" spans="2:57">
      <c r="B391" s="86"/>
      <c r="C391" s="114"/>
      <c r="D391" s="248"/>
      <c r="E391" s="148"/>
      <c r="F391" s="207"/>
      <c r="G391" s="209"/>
      <c r="H391" s="87"/>
      <c r="I391" s="86"/>
      <c r="J391" s="123"/>
      <c r="K391" s="231"/>
      <c r="L391" s="86"/>
      <c r="M391" s="129"/>
      <c r="N391" s="91"/>
      <c r="O391" s="114"/>
      <c r="P391" s="1448"/>
      <c r="Q391" s="663"/>
      <c r="R391" s="91"/>
      <c r="S391" s="1445"/>
      <c r="T391" s="164"/>
      <c r="U391" s="665"/>
      <c r="V391" s="91"/>
      <c r="W391" s="114"/>
      <c r="X391" s="1456"/>
      <c r="Y391" s="1457"/>
      <c r="Z391" s="91"/>
      <c r="AA391" s="91"/>
      <c r="AB391" s="1445"/>
      <c r="AC391" s="91"/>
      <c r="AD391" s="639"/>
      <c r="AE391" s="91"/>
      <c r="AF391" s="114"/>
      <c r="AG391" s="663"/>
      <c r="AH391" s="87"/>
      <c r="AI391" s="663"/>
      <c r="AJ391" s="97"/>
      <c r="AK391" s="98"/>
      <c r="AL391" s="301"/>
      <c r="AM391" s="164"/>
      <c r="AN391" s="301"/>
      <c r="AO391" s="91"/>
      <c r="AP391" s="91"/>
      <c r="AQ391" s="91"/>
      <c r="AR391" s="91"/>
      <c r="AS391" s="91"/>
      <c r="AT391" s="91"/>
      <c r="AU391" s="91"/>
      <c r="AV391" s="91"/>
      <c r="AW391" s="91"/>
      <c r="AX391" s="91"/>
      <c r="AY391" s="91"/>
      <c r="AZ391" s="91"/>
      <c r="BA391" s="91"/>
      <c r="BB391" s="91"/>
      <c r="BC391" s="91"/>
      <c r="BD391" s="91"/>
      <c r="BE391" s="91"/>
    </row>
    <row r="392" spans="2:57" ht="15.75">
      <c r="B392" s="696"/>
      <c r="C392" s="114"/>
      <c r="D392" s="696"/>
      <c r="E392" s="87"/>
      <c r="F392" s="86"/>
      <c r="G392" s="118"/>
      <c r="H392" s="87"/>
      <c r="I392" s="86"/>
      <c r="J392" s="123"/>
      <c r="K392" s="87"/>
      <c r="L392" s="98"/>
      <c r="M392" s="127"/>
      <c r="N392" s="91"/>
      <c r="O392" s="114"/>
      <c r="P392" s="558"/>
      <c r="Q392" s="663"/>
      <c r="R392" s="91"/>
      <c r="S392" s="1445"/>
      <c r="T392" s="164"/>
      <c r="U392" s="662"/>
      <c r="V392" s="91"/>
      <c r="W392" s="92"/>
      <c r="X392" s="176"/>
      <c r="Y392" s="220"/>
      <c r="Z392" s="91"/>
      <c r="AA392" s="91"/>
      <c r="AB392" s="1445"/>
      <c r="AC392" s="1452"/>
      <c r="AD392" s="114"/>
      <c r="AE392" s="666"/>
      <c r="AF392" s="114"/>
      <c r="AG392" s="91"/>
      <c r="AH392" s="87"/>
      <c r="AI392" s="663"/>
      <c r="AJ392" s="87"/>
      <c r="AK392" s="176"/>
      <c r="AL392" s="220"/>
      <c r="AM392" s="1448"/>
      <c r="AN392" s="301"/>
      <c r="AO392" s="91"/>
      <c r="AP392" s="91"/>
      <c r="AQ392" s="91"/>
      <c r="AR392" s="91"/>
      <c r="AS392" s="91"/>
      <c r="AT392" s="91"/>
      <c r="AU392" s="91"/>
      <c r="AV392" s="91"/>
      <c r="AW392" s="91"/>
      <c r="AX392" s="91"/>
      <c r="AY392" s="91"/>
      <c r="AZ392" s="91"/>
      <c r="BA392" s="91"/>
      <c r="BB392" s="91"/>
      <c r="BC392" s="91"/>
      <c r="BD392" s="91"/>
      <c r="BE392" s="91"/>
    </row>
    <row r="393" spans="2:57" ht="15.75">
      <c r="B393" s="792"/>
      <c r="C393" s="114"/>
      <c r="D393" s="793"/>
      <c r="E393" s="87"/>
      <c r="F393" s="86"/>
      <c r="G393" s="118"/>
      <c r="H393" s="87"/>
      <c r="I393" s="86"/>
      <c r="J393" s="123"/>
      <c r="K393" s="87"/>
      <c r="L393" s="98"/>
      <c r="M393" s="127"/>
      <c r="N393" s="91"/>
      <c r="O393" s="114"/>
      <c r="P393" s="558"/>
      <c r="Q393" s="666"/>
      <c r="R393" s="91"/>
      <c r="S393" s="1445"/>
      <c r="T393" s="164"/>
      <c r="U393" s="662"/>
      <c r="V393" s="91"/>
      <c r="W393" s="1444"/>
      <c r="X393" s="1444"/>
      <c r="Y393" s="1439"/>
      <c r="Z393" s="91"/>
      <c r="AA393" s="91"/>
      <c r="AB393" s="1445"/>
      <c r="AC393" s="662"/>
      <c r="AD393" s="114"/>
      <c r="AE393" s="663"/>
      <c r="AF393" s="114"/>
      <c r="AG393" s="663"/>
      <c r="AH393" s="87"/>
      <c r="AI393" s="663"/>
      <c r="AJ393" s="87"/>
      <c r="AK393" s="176"/>
      <c r="AL393" s="220"/>
      <c r="AM393" s="164"/>
      <c r="AN393" s="301"/>
      <c r="AO393" s="91"/>
      <c r="AP393" s="91"/>
      <c r="AQ393" s="91"/>
      <c r="AR393" s="91"/>
      <c r="AS393" s="91"/>
      <c r="AT393" s="91"/>
      <c r="AU393" s="91"/>
      <c r="AV393" s="91"/>
      <c r="AW393" s="91"/>
      <c r="AX393" s="91"/>
      <c r="AY393" s="91"/>
      <c r="AZ393" s="91"/>
      <c r="BA393" s="91"/>
      <c r="BB393" s="91"/>
      <c r="BC393" s="91"/>
      <c r="BD393" s="91"/>
      <c r="BE393" s="91"/>
    </row>
    <row r="394" spans="2:57" ht="15.75">
      <c r="B394" s="100"/>
      <c r="C394" s="114"/>
      <c r="D394" s="83"/>
      <c r="E394" s="87"/>
      <c r="F394" s="86"/>
      <c r="G394" s="118"/>
      <c r="H394" s="87"/>
      <c r="I394" s="86"/>
      <c r="J394" s="123"/>
      <c r="K394" s="87"/>
      <c r="L394" s="86"/>
      <c r="M394" s="118"/>
      <c r="N394" s="91"/>
      <c r="O394" s="114"/>
      <c r="P394" s="1448"/>
      <c r="Q394" s="666"/>
      <c r="R394" s="91"/>
      <c r="S394" s="114"/>
      <c r="T394" s="164"/>
      <c r="U394" s="314"/>
      <c r="V394" s="91"/>
      <c r="W394" s="114"/>
      <c r="X394" s="106"/>
      <c r="Y394" s="91"/>
      <c r="Z394" s="91"/>
      <c r="AA394" s="91"/>
      <c r="AB394" s="1445"/>
      <c r="AC394" s="662"/>
      <c r="AD394" s="114"/>
      <c r="AE394" s="663"/>
      <c r="AF394" s="114"/>
      <c r="AG394" s="91"/>
      <c r="AH394" s="87"/>
      <c r="AI394" s="663"/>
      <c r="AJ394" s="92"/>
      <c r="AK394" s="176"/>
      <c r="AL394" s="220"/>
      <c r="AM394" s="164"/>
      <c r="AN394" s="301"/>
      <c r="AO394" s="91"/>
      <c r="AP394" s="91"/>
      <c r="AQ394" s="91"/>
      <c r="AR394" s="91"/>
      <c r="AS394" s="91"/>
      <c r="AT394" s="91"/>
      <c r="AU394" s="91"/>
      <c r="AV394" s="91"/>
      <c r="AW394" s="91"/>
      <c r="AX394" s="91"/>
      <c r="AY394" s="91"/>
      <c r="AZ394" s="91"/>
      <c r="BA394" s="91"/>
      <c r="BB394" s="91"/>
      <c r="BC394" s="91"/>
      <c r="BD394" s="91"/>
      <c r="BE394" s="91"/>
    </row>
    <row r="395" spans="2:57" ht="15.75">
      <c r="B395" s="316"/>
      <c r="C395" s="114"/>
      <c r="D395" s="248"/>
      <c r="E395" s="87"/>
      <c r="F395" s="86"/>
      <c r="G395" s="118"/>
      <c r="H395" s="87"/>
      <c r="I395" s="86"/>
      <c r="J395" s="123"/>
      <c r="K395" s="87"/>
      <c r="L395" s="86"/>
      <c r="M395" s="129"/>
      <c r="N395" s="91"/>
      <c r="O395" s="114"/>
      <c r="P395" s="164"/>
      <c r="Q395" s="663"/>
      <c r="R395" s="91"/>
      <c r="S395" s="91"/>
      <c r="T395" s="91"/>
      <c r="U395" s="91"/>
      <c r="V395" s="91"/>
      <c r="W395" s="87"/>
      <c r="X395" s="1448"/>
      <c r="Y395" s="666"/>
      <c r="Z395" s="91"/>
      <c r="AA395" s="91"/>
      <c r="AB395" s="1459"/>
      <c r="AC395" s="663"/>
      <c r="AD395" s="114"/>
      <c r="AE395" s="91"/>
      <c r="AF395" s="114"/>
      <c r="AG395" s="663"/>
      <c r="AH395" s="87"/>
      <c r="AI395" s="663"/>
      <c r="AJ395" s="87"/>
      <c r="AK395" s="176"/>
      <c r="AL395" s="220"/>
      <c r="AM395" s="164"/>
      <c r="AN395" s="301"/>
      <c r="AO395" s="91"/>
      <c r="AP395" s="91"/>
      <c r="AQ395" s="91"/>
      <c r="AR395" s="91"/>
      <c r="AS395" s="91"/>
      <c r="AT395" s="91"/>
      <c r="AU395" s="91"/>
      <c r="AV395" s="91"/>
      <c r="AW395" s="91"/>
      <c r="AX395" s="91"/>
      <c r="AY395" s="91"/>
      <c r="AZ395" s="91"/>
      <c r="BA395" s="91"/>
      <c r="BB395" s="91"/>
      <c r="BC395" s="91"/>
      <c r="BD395" s="91"/>
      <c r="BE395" s="91"/>
    </row>
    <row r="396" spans="2:57" ht="15.75">
      <c r="B396" s="316"/>
      <c r="C396" s="114"/>
      <c r="D396" s="248"/>
      <c r="E396" s="87"/>
      <c r="F396" s="86"/>
      <c r="G396" s="118"/>
      <c r="H396" s="87"/>
      <c r="I396" s="86"/>
      <c r="J396" s="129"/>
      <c r="K396" s="231"/>
      <c r="L396" s="86"/>
      <c r="M396" s="129"/>
      <c r="N396" s="91"/>
      <c r="O396" s="114"/>
      <c r="P396" s="164"/>
      <c r="Q396" s="663"/>
      <c r="R396" s="91"/>
      <c r="S396" s="91"/>
      <c r="T396" s="91"/>
      <c r="U396" s="91"/>
      <c r="V396" s="91"/>
      <c r="W396" s="87"/>
      <c r="X396" s="164"/>
      <c r="Y396" s="663"/>
      <c r="Z396" s="91"/>
      <c r="AA396" s="1444"/>
      <c r="AB396" s="114"/>
      <c r="AC396" s="662"/>
      <c r="AD396" s="91"/>
      <c r="AE396" s="663"/>
      <c r="AF396" s="114"/>
      <c r="AG396" s="91"/>
      <c r="AH396" s="87"/>
      <c r="AI396" s="666"/>
      <c r="AJ396" s="92"/>
      <c r="AK396" s="176"/>
      <c r="AL396" s="220"/>
      <c r="AM396" s="164"/>
      <c r="AN396" s="301"/>
      <c r="AO396" s="91"/>
      <c r="AP396" s="91"/>
      <c r="AQ396" s="91"/>
      <c r="AR396" s="91"/>
      <c r="AS396" s="91"/>
      <c r="AT396" s="91"/>
      <c r="AU396" s="91"/>
      <c r="AV396" s="91"/>
      <c r="AW396" s="91"/>
      <c r="AX396" s="91"/>
      <c r="AY396" s="91"/>
      <c r="AZ396" s="91"/>
      <c r="BA396" s="91"/>
      <c r="BB396" s="91"/>
      <c r="BC396" s="91"/>
      <c r="BD396" s="91"/>
      <c r="BE396" s="91"/>
    </row>
    <row r="397" spans="2:57" ht="15.75">
      <c r="B397" s="247"/>
      <c r="C397" s="114"/>
      <c r="D397" s="248"/>
      <c r="E397" s="87"/>
      <c r="F397" s="86"/>
      <c r="G397" s="118"/>
      <c r="H397" s="87"/>
      <c r="I397" s="100"/>
      <c r="J397" s="129"/>
      <c r="K397" s="298"/>
      <c r="L397" s="86"/>
      <c r="M397" s="129"/>
      <c r="N397" s="91"/>
      <c r="O397" s="114"/>
      <c r="P397" s="672"/>
      <c r="Q397" s="663"/>
      <c r="R397" s="91"/>
      <c r="S397" s="91"/>
      <c r="T397" s="91"/>
      <c r="U397" s="91"/>
      <c r="V397" s="91"/>
      <c r="W397" s="1475"/>
      <c r="X397" s="673"/>
      <c r="Y397" s="324"/>
      <c r="Z397" s="91"/>
      <c r="AA397" s="91"/>
      <c r="AB397" s="114"/>
      <c r="AC397" s="1483"/>
      <c r="AD397" s="91"/>
      <c r="AE397" s="663"/>
      <c r="AF397" s="87"/>
      <c r="AG397" s="91"/>
      <c r="AH397" s="116"/>
      <c r="AI397" s="666"/>
      <c r="AJ397" s="87"/>
      <c r="AK397" s="176"/>
      <c r="AL397" s="220"/>
      <c r="AM397" s="164"/>
      <c r="AN397" s="301"/>
      <c r="AO397" s="91"/>
      <c r="AP397" s="91"/>
      <c r="AQ397" s="91"/>
      <c r="AR397" s="91"/>
      <c r="AS397" s="91"/>
      <c r="AT397" s="91"/>
      <c r="AU397" s="91"/>
      <c r="AV397" s="91"/>
      <c r="AW397" s="91"/>
      <c r="AX397" s="91"/>
      <c r="AY397" s="91"/>
      <c r="AZ397" s="91"/>
      <c r="BA397" s="91"/>
      <c r="BB397" s="91"/>
      <c r="BC397" s="91"/>
      <c r="BD397" s="91"/>
      <c r="BE397" s="91"/>
    </row>
    <row r="398" spans="2:57" ht="15.75">
      <c r="B398" s="247"/>
      <c r="C398" s="87"/>
      <c r="D398" s="248"/>
      <c r="E398" s="87"/>
      <c r="F398" s="90"/>
      <c r="G398" s="118"/>
      <c r="H398" s="87"/>
      <c r="I398" s="86"/>
      <c r="J398" s="129"/>
      <c r="K398" s="231"/>
      <c r="L398" s="86"/>
      <c r="M398" s="129"/>
      <c r="N398" s="91"/>
      <c r="O398" s="91"/>
      <c r="P398" s="91"/>
      <c r="Q398" s="91"/>
      <c r="R398" s="91"/>
      <c r="S398" s="114"/>
      <c r="T398" s="786"/>
      <c r="U398" s="673"/>
      <c r="V398" s="91"/>
      <c r="W398" s="89"/>
      <c r="X398" s="176"/>
      <c r="Y398" s="220"/>
      <c r="Z398" s="91"/>
      <c r="AA398" s="91"/>
      <c r="AB398" s="91"/>
      <c r="AC398" s="663"/>
      <c r="AD398" s="91"/>
      <c r="AE398" s="663"/>
      <c r="AF398" s="102"/>
      <c r="AG398" s="91"/>
      <c r="AH398" s="87"/>
      <c r="AI398" s="663"/>
      <c r="AJ398" s="89"/>
      <c r="AK398" s="176"/>
      <c r="AL398" s="220"/>
      <c r="AM398" s="164"/>
      <c r="AN398" s="301"/>
      <c r="AO398" s="91"/>
      <c r="AP398" s="91"/>
      <c r="AQ398" s="91"/>
      <c r="AR398" s="91"/>
      <c r="AS398" s="91"/>
      <c r="AT398" s="91"/>
      <c r="AU398" s="91"/>
      <c r="AV398" s="91"/>
      <c r="AW398" s="91"/>
      <c r="AX398" s="91"/>
      <c r="AY398" s="91"/>
      <c r="AZ398" s="91"/>
      <c r="BA398" s="91"/>
      <c r="BB398" s="91"/>
      <c r="BC398" s="91"/>
      <c r="BD398" s="91"/>
      <c r="BE398" s="91"/>
    </row>
    <row r="399" spans="2:57" ht="15.75">
      <c r="B399" s="696"/>
      <c r="C399" s="707"/>
      <c r="D399" s="696"/>
      <c r="E399" s="87"/>
      <c r="F399" s="86"/>
      <c r="G399" s="118"/>
      <c r="H399" s="115"/>
      <c r="I399" s="91"/>
      <c r="J399" s="91"/>
      <c r="K399" s="87"/>
      <c r="L399" s="86"/>
      <c r="M399" s="129"/>
      <c r="N399" s="91"/>
      <c r="O399" s="114"/>
      <c r="P399" s="558"/>
      <c r="Q399" s="663"/>
      <c r="R399" s="91"/>
      <c r="S399" s="114"/>
      <c r="T399" s="672"/>
      <c r="U399" s="673"/>
      <c r="V399" s="91"/>
      <c r="W399" s="236"/>
      <c r="X399" s="91"/>
      <c r="Y399" s="220"/>
      <c r="Z399" s="91"/>
      <c r="AA399" s="91"/>
      <c r="AB399" s="91"/>
      <c r="AC399" s="663"/>
      <c r="AD399" s="91"/>
      <c r="AE399" s="663"/>
      <c r="AF399" s="87"/>
      <c r="AG399" s="91"/>
      <c r="AH399" s="91"/>
      <c r="AI399" s="663"/>
      <c r="AJ399" s="89"/>
      <c r="AK399" s="176"/>
      <c r="AL399" s="220"/>
      <c r="AM399" s="164"/>
      <c r="AN399" s="301"/>
      <c r="AO399" s="91"/>
      <c r="AP399" s="91"/>
      <c r="AQ399" s="91"/>
      <c r="AR399" s="91"/>
      <c r="AS399" s="91"/>
      <c r="AT399" s="91"/>
      <c r="AU399" s="91"/>
      <c r="AV399" s="91"/>
      <c r="AW399" s="91"/>
      <c r="AX399" s="91"/>
      <c r="AY399" s="91"/>
      <c r="AZ399" s="91"/>
      <c r="BA399" s="91"/>
      <c r="BB399" s="91"/>
      <c r="BC399" s="91"/>
      <c r="BD399" s="91"/>
      <c r="BE399" s="91"/>
    </row>
    <row r="400" spans="2:57" ht="15.75">
      <c r="B400" s="104"/>
      <c r="C400" s="87"/>
      <c r="D400" s="86"/>
      <c r="E400" s="87"/>
      <c r="F400" s="86"/>
      <c r="G400" s="118"/>
      <c r="H400" s="249"/>
      <c r="I400" s="207"/>
      <c r="J400" s="209"/>
      <c r="K400" s="87"/>
      <c r="L400" s="86"/>
      <c r="M400" s="129"/>
      <c r="N400" s="91"/>
      <c r="O400" s="91"/>
      <c r="P400" s="91"/>
      <c r="Q400" s="91"/>
      <c r="R400" s="91"/>
      <c r="S400" s="114"/>
      <c r="T400" s="674"/>
      <c r="U400" s="787"/>
      <c r="V400" s="91"/>
      <c r="W400" s="89"/>
      <c r="X400" s="176"/>
      <c r="Y400" s="220"/>
      <c r="Z400" s="91"/>
      <c r="AA400" s="91"/>
      <c r="AB400" s="1519"/>
      <c r="AC400" s="663"/>
      <c r="AD400" s="91"/>
      <c r="AE400" s="663"/>
      <c r="AF400" s="87"/>
      <c r="AG400" s="91"/>
      <c r="AH400" s="91"/>
      <c r="AI400" s="663"/>
      <c r="AJ400" s="89"/>
      <c r="AK400" s="176"/>
      <c r="AL400" s="220"/>
      <c r="AM400" s="164"/>
      <c r="AN400" s="301"/>
      <c r="AO400" s="91"/>
      <c r="AP400" s="91"/>
      <c r="AQ400" s="91"/>
      <c r="AR400" s="91"/>
      <c r="AS400" s="91"/>
      <c r="AT400" s="91"/>
      <c r="AU400" s="91"/>
      <c r="AV400" s="91"/>
      <c r="AW400" s="91"/>
      <c r="AX400" s="91"/>
      <c r="AY400" s="91"/>
      <c r="AZ400" s="91"/>
      <c r="BA400" s="91"/>
      <c r="BB400" s="91"/>
      <c r="BC400" s="91"/>
      <c r="BD400" s="91"/>
      <c r="BE400" s="91"/>
    </row>
    <row r="401" spans="2:57" ht="15.75">
      <c r="B401" s="696"/>
      <c r="C401" s="707"/>
      <c r="D401" s="696"/>
      <c r="E401" s="87"/>
      <c r="F401" s="86"/>
      <c r="G401" s="118"/>
      <c r="H401" s="87"/>
      <c r="I401" s="86"/>
      <c r="J401" s="129"/>
      <c r="K401" s="231"/>
      <c r="L401" s="98"/>
      <c r="M401" s="127"/>
      <c r="N401" s="91"/>
      <c r="O401" s="91"/>
      <c r="P401" s="91"/>
      <c r="Q401" s="91"/>
      <c r="R401" s="91"/>
      <c r="S401" s="91"/>
      <c r="T401" s="91"/>
      <c r="U401" s="91"/>
      <c r="V401" s="91"/>
      <c r="W401" s="89"/>
      <c r="X401" s="176"/>
      <c r="Y401" s="220"/>
      <c r="Z401" s="91"/>
      <c r="AA401" s="91"/>
      <c r="AB401" s="1506"/>
      <c r="AC401" s="663"/>
      <c r="AD401" s="91"/>
      <c r="AE401" s="663"/>
      <c r="AF401" s="91"/>
      <c r="AG401" s="663"/>
      <c r="AH401" s="91"/>
      <c r="AI401" s="663"/>
      <c r="AJ401" s="89"/>
      <c r="AK401" s="176"/>
      <c r="AL401" s="220"/>
      <c r="AM401" s="164"/>
      <c r="AN401" s="301"/>
      <c r="AO401" s="91"/>
      <c r="AP401" s="91"/>
      <c r="AQ401" s="91"/>
      <c r="AR401" s="91"/>
      <c r="AS401" s="91"/>
      <c r="AT401" s="91"/>
      <c r="AU401" s="91"/>
      <c r="AV401" s="91"/>
      <c r="AW401" s="91"/>
      <c r="AX401" s="91"/>
      <c r="AY401" s="91"/>
      <c r="AZ401" s="91"/>
      <c r="BA401" s="91"/>
      <c r="BB401" s="91"/>
      <c r="BC401" s="91"/>
      <c r="BD401" s="91"/>
      <c r="BE401" s="91"/>
    </row>
    <row r="402" spans="2:57" ht="15.75">
      <c r="B402" s="696"/>
      <c r="C402" s="707"/>
      <c r="D402" s="696"/>
      <c r="E402" s="102"/>
      <c r="F402" s="86"/>
      <c r="G402" s="118"/>
      <c r="H402" s="87"/>
      <c r="I402" s="86"/>
      <c r="J402" s="129"/>
      <c r="K402" s="231"/>
      <c r="L402" s="86"/>
      <c r="M402" s="129"/>
      <c r="N402" s="91"/>
      <c r="O402" s="91"/>
      <c r="P402" s="91"/>
      <c r="Q402" s="91"/>
      <c r="R402" s="91"/>
      <c r="S402" s="91"/>
      <c r="T402" s="91"/>
      <c r="U402" s="91"/>
      <c r="V402" s="91"/>
      <c r="W402" s="91"/>
      <c r="X402" s="91"/>
      <c r="Y402" s="91"/>
      <c r="Z402" s="91"/>
      <c r="AA402" s="91"/>
      <c r="AB402" s="91"/>
      <c r="AC402" s="663"/>
      <c r="AD402" s="91"/>
      <c r="AE402" s="663"/>
      <c r="AF402" s="91"/>
      <c r="AG402" s="663"/>
      <c r="AH402" s="91"/>
      <c r="AI402" s="663"/>
      <c r="AJ402" s="89"/>
      <c r="AK402" s="176"/>
      <c r="AL402" s="220"/>
      <c r="AM402" s="164"/>
      <c r="AN402" s="301"/>
      <c r="AO402" s="91"/>
      <c r="AP402" s="91"/>
      <c r="AQ402" s="91"/>
      <c r="AR402" s="91"/>
      <c r="AS402" s="91"/>
      <c r="AT402" s="91"/>
      <c r="AU402" s="91"/>
      <c r="AV402" s="91"/>
      <c r="AW402" s="91"/>
      <c r="AX402" s="91"/>
      <c r="AY402" s="91"/>
      <c r="AZ402" s="91"/>
      <c r="BA402" s="91"/>
      <c r="BB402" s="91"/>
      <c r="BC402" s="91"/>
      <c r="BD402" s="91"/>
      <c r="BE402" s="91"/>
    </row>
    <row r="403" spans="2:57">
      <c r="B403" s="696"/>
      <c r="C403" s="707"/>
      <c r="D403" s="696"/>
      <c r="E403" s="87"/>
      <c r="F403" s="86"/>
      <c r="G403" s="118"/>
      <c r="H403" s="87"/>
      <c r="I403" s="86"/>
      <c r="J403" s="129"/>
      <c r="K403" s="231"/>
      <c r="L403" s="86"/>
      <c r="M403" s="129"/>
      <c r="N403" s="91"/>
      <c r="O403" s="91"/>
      <c r="P403" s="91"/>
      <c r="Q403" s="91"/>
      <c r="R403" s="91"/>
      <c r="S403" s="91"/>
      <c r="T403" s="91"/>
      <c r="U403" s="91"/>
      <c r="V403" s="91"/>
      <c r="W403" s="91"/>
      <c r="X403" s="91"/>
      <c r="Y403" s="91"/>
      <c r="Z403" s="91"/>
      <c r="AA403" s="91"/>
      <c r="AB403" s="91"/>
      <c r="AC403" s="663"/>
      <c r="AD403" s="91"/>
      <c r="AE403" s="663"/>
      <c r="AF403" s="91"/>
      <c r="AG403" s="663"/>
      <c r="AH403" s="91"/>
      <c r="AI403" s="663"/>
      <c r="AJ403" s="91"/>
      <c r="AK403" s="91"/>
      <c r="AL403" s="91"/>
      <c r="AM403" s="91"/>
      <c r="AN403" s="91"/>
      <c r="AO403" s="91"/>
      <c r="AP403" s="91"/>
      <c r="AQ403" s="91"/>
      <c r="AR403" s="91"/>
      <c r="AS403" s="91"/>
      <c r="AT403" s="91"/>
      <c r="AU403" s="91"/>
      <c r="AV403" s="91"/>
      <c r="AW403" s="91"/>
      <c r="AX403" s="91"/>
      <c r="AY403" s="91"/>
      <c r="AZ403" s="91"/>
      <c r="BA403" s="91"/>
      <c r="BB403" s="91"/>
      <c r="BC403" s="91"/>
      <c r="BD403" s="91"/>
      <c r="BE403" s="91"/>
    </row>
    <row r="404" spans="2:57">
      <c r="B404" s="1455"/>
      <c r="C404" s="99"/>
      <c r="D404" s="1465"/>
      <c r="E404" s="91"/>
      <c r="F404" s="91"/>
      <c r="G404" s="91"/>
      <c r="H404" s="87"/>
      <c r="I404" s="86"/>
      <c r="J404" s="129"/>
      <c r="K404" s="231"/>
      <c r="L404" s="100"/>
      <c r="M404" s="129"/>
      <c r="N404" s="91"/>
      <c r="O404" s="91"/>
      <c r="P404" s="91"/>
      <c r="Q404" s="91"/>
      <c r="R404" s="91"/>
      <c r="S404" s="91"/>
      <c r="T404" s="91"/>
      <c r="U404" s="91"/>
      <c r="V404" s="91"/>
      <c r="W404" s="91"/>
      <c r="X404" s="91"/>
      <c r="Y404" s="91"/>
      <c r="Z404" s="91"/>
      <c r="AA404" s="91"/>
      <c r="AB404" s="121"/>
      <c r="AC404" s="662"/>
      <c r="AD404" s="121"/>
      <c r="AE404" s="662"/>
      <c r="AF404" s="121"/>
      <c r="AG404" s="662"/>
      <c r="AH404" s="121"/>
      <c r="AI404" s="663"/>
      <c r="AJ404" s="121"/>
      <c r="AK404" s="91"/>
      <c r="AL404" s="90"/>
      <c r="AM404" s="91"/>
      <c r="AN404" s="91"/>
      <c r="AO404" s="91"/>
      <c r="AP404" s="91"/>
      <c r="AQ404" s="91"/>
      <c r="AR404" s="91"/>
      <c r="AS404" s="91"/>
      <c r="AT404" s="91"/>
      <c r="AU404" s="91"/>
      <c r="AV404" s="91"/>
      <c r="AW404" s="91"/>
      <c r="AX404" s="91"/>
      <c r="AY404" s="91"/>
      <c r="AZ404" s="91"/>
      <c r="BA404" s="91"/>
      <c r="BB404" s="91"/>
      <c r="BC404" s="91"/>
      <c r="BD404" s="91"/>
      <c r="BE404" s="91"/>
    </row>
    <row r="405" spans="2:57">
      <c r="B405" s="696"/>
      <c r="C405" s="707"/>
      <c r="D405" s="696"/>
      <c r="E405" s="91"/>
      <c r="F405" s="91"/>
      <c r="G405" s="91"/>
      <c r="H405" s="91"/>
      <c r="I405" s="91"/>
      <c r="J405" s="91"/>
      <c r="K405" s="91"/>
      <c r="L405" s="91"/>
      <c r="M405" s="91"/>
      <c r="N405" s="91"/>
      <c r="O405" s="91"/>
      <c r="P405" s="91"/>
      <c r="Q405" s="91"/>
      <c r="R405" s="91"/>
      <c r="S405" s="91"/>
      <c r="T405" s="91"/>
      <c r="U405" s="91"/>
      <c r="V405" s="91"/>
      <c r="W405" s="91"/>
      <c r="X405" s="91"/>
      <c r="Y405" s="91"/>
      <c r="Z405" s="91"/>
      <c r="AA405" s="91"/>
      <c r="AB405" s="91"/>
      <c r="AC405" s="663"/>
      <c r="AD405" s="91"/>
      <c r="AE405" s="663"/>
      <c r="AF405" s="91"/>
      <c r="AG405" s="663"/>
      <c r="AH405" s="91"/>
      <c r="AI405" s="663"/>
      <c r="AJ405" s="236"/>
      <c r="AK405" s="91"/>
      <c r="AL405" s="86"/>
      <c r="AM405" s="91"/>
      <c r="AN405" s="91"/>
      <c r="AO405" s="91"/>
      <c r="AP405" s="91"/>
      <c r="AQ405" s="91"/>
      <c r="AR405" s="91"/>
      <c r="AS405" s="91"/>
      <c r="AT405" s="91"/>
      <c r="AU405" s="91"/>
      <c r="AV405" s="91"/>
      <c r="AW405" s="91"/>
      <c r="AX405" s="91"/>
      <c r="AY405" s="91"/>
      <c r="AZ405" s="91"/>
      <c r="BA405" s="91"/>
      <c r="BB405" s="91"/>
      <c r="BC405" s="91"/>
      <c r="BD405" s="91"/>
      <c r="BE405" s="91"/>
    </row>
    <row r="406" spans="2:57">
      <c r="B406" s="696"/>
      <c r="C406" s="707"/>
      <c r="D406" s="696"/>
      <c r="E406" s="91"/>
      <c r="F406" s="91"/>
      <c r="G406" s="91"/>
      <c r="H406" s="91"/>
      <c r="I406" s="91"/>
      <c r="J406" s="91"/>
      <c r="K406" s="91"/>
      <c r="L406" s="91"/>
      <c r="M406" s="91"/>
      <c r="N406" s="91"/>
      <c r="O406" s="91"/>
      <c r="P406" s="91"/>
      <c r="Q406" s="91"/>
      <c r="R406" s="91"/>
      <c r="S406" s="91"/>
      <c r="T406" s="91"/>
      <c r="U406" s="91"/>
      <c r="V406" s="91"/>
      <c r="W406" s="123"/>
      <c r="X406" s="91"/>
      <c r="Y406" s="91"/>
      <c r="Z406" s="91"/>
      <c r="AA406" s="91"/>
      <c r="AB406" s="91"/>
      <c r="AC406" s="663"/>
      <c r="AD406" s="91"/>
      <c r="AE406" s="663"/>
      <c r="AF406" s="91"/>
      <c r="AG406" s="663"/>
      <c r="AH406" s="91"/>
      <c r="AI406" s="663"/>
      <c r="AJ406" s="731"/>
      <c r="AK406" s="91"/>
      <c r="AL406" s="86"/>
      <c r="AM406" s="91"/>
      <c r="AN406" s="91"/>
      <c r="AO406" s="91"/>
      <c r="AP406" s="91"/>
      <c r="AQ406" s="91"/>
      <c r="AR406" s="91"/>
      <c r="AS406" s="91"/>
      <c r="AT406" s="91"/>
      <c r="AU406" s="91"/>
      <c r="AV406" s="91"/>
      <c r="AW406" s="91"/>
      <c r="AX406" s="91"/>
      <c r="AY406" s="91"/>
      <c r="AZ406" s="91"/>
      <c r="BA406" s="91"/>
      <c r="BB406" s="91"/>
      <c r="BC406" s="91"/>
      <c r="BD406" s="91"/>
      <c r="BE406" s="91"/>
    </row>
    <row r="407" spans="2:57">
      <c r="B407" s="696"/>
      <c r="C407" s="707"/>
      <c r="D407" s="696"/>
      <c r="E407" s="91"/>
      <c r="F407" s="91"/>
      <c r="G407" s="91"/>
      <c r="H407" s="91"/>
      <c r="I407" s="91"/>
      <c r="J407" s="91"/>
      <c r="K407" s="91"/>
      <c r="L407" s="91"/>
      <c r="M407" s="91"/>
      <c r="N407" s="91"/>
      <c r="O407" s="91"/>
      <c r="P407" s="91"/>
      <c r="Q407" s="91"/>
      <c r="R407" s="91"/>
      <c r="S407" s="91"/>
      <c r="T407" s="91"/>
      <c r="U407" s="91"/>
      <c r="V407" s="91"/>
      <c r="W407" s="91"/>
      <c r="X407" s="91"/>
      <c r="Y407" s="91"/>
      <c r="Z407" s="91"/>
      <c r="AA407" s="91"/>
      <c r="AB407" s="91"/>
      <c r="AC407" s="663"/>
      <c r="AD407" s="91"/>
      <c r="AE407" s="663"/>
      <c r="AF407" s="91"/>
      <c r="AG407" s="663"/>
      <c r="AH407" s="147"/>
      <c r="AI407" s="663"/>
      <c r="AJ407" s="236"/>
      <c r="AK407" s="91"/>
      <c r="AL407" s="91"/>
      <c r="AM407" s="91"/>
      <c r="AN407" s="91"/>
      <c r="AO407" s="91"/>
      <c r="AP407" s="91"/>
      <c r="AQ407" s="91"/>
      <c r="AR407" s="91"/>
      <c r="AS407" s="91"/>
      <c r="AT407" s="91"/>
      <c r="AU407" s="91"/>
      <c r="AV407" s="91"/>
      <c r="AW407" s="91"/>
      <c r="AX407" s="91"/>
      <c r="AY407" s="91"/>
      <c r="AZ407" s="91"/>
      <c r="BA407" s="91"/>
      <c r="BB407" s="91"/>
      <c r="BC407" s="91"/>
      <c r="BD407" s="91"/>
      <c r="BE407" s="91"/>
    </row>
    <row r="408" spans="2:57">
      <c r="B408" s="696"/>
      <c r="C408" s="707"/>
      <c r="D408" s="696"/>
      <c r="E408" s="91"/>
      <c r="F408" s="91"/>
      <c r="G408" s="91"/>
      <c r="H408" s="91"/>
      <c r="I408" s="91"/>
      <c r="J408" s="91"/>
      <c r="K408" s="91"/>
      <c r="L408" s="91"/>
      <c r="M408" s="91"/>
      <c r="N408" s="91"/>
      <c r="O408" s="91"/>
      <c r="P408" s="91"/>
      <c r="Q408" s="91"/>
      <c r="R408" s="91"/>
      <c r="S408" s="91"/>
      <c r="T408" s="91"/>
      <c r="U408" s="91"/>
      <c r="V408" s="91"/>
      <c r="W408" s="91"/>
      <c r="X408" s="91"/>
      <c r="Y408" s="91"/>
      <c r="Z408" s="91"/>
      <c r="AA408" s="91"/>
      <c r="AB408" s="91"/>
      <c r="AC408" s="663"/>
      <c r="AD408" s="91"/>
      <c r="AE408" s="663"/>
      <c r="AF408" s="147"/>
      <c r="AG408" s="663"/>
      <c r="AH408" s="147"/>
      <c r="AI408" s="663"/>
      <c r="AJ408" s="236"/>
      <c r="AK408" s="91"/>
      <c r="AL408" s="91"/>
      <c r="AM408" s="91"/>
      <c r="AN408" s="91"/>
      <c r="AO408" s="91"/>
      <c r="AP408" s="91"/>
      <c r="AQ408" s="91"/>
      <c r="AR408" s="91"/>
      <c r="AS408" s="91"/>
      <c r="AT408" s="91"/>
      <c r="AU408" s="91"/>
      <c r="AV408" s="91"/>
      <c r="AW408" s="91"/>
      <c r="AX408" s="91"/>
      <c r="AY408" s="91"/>
      <c r="AZ408" s="91"/>
      <c r="BA408" s="91"/>
      <c r="BB408" s="91"/>
      <c r="BC408" s="91"/>
      <c r="BD408" s="91"/>
      <c r="BE408" s="91"/>
    </row>
    <row r="409" spans="2:57">
      <c r="B409" s="696"/>
      <c r="C409" s="707"/>
      <c r="D409" s="696"/>
      <c r="E409" s="91"/>
      <c r="F409" s="91"/>
      <c r="G409" s="91"/>
      <c r="H409" s="91"/>
      <c r="I409" s="91"/>
      <c r="J409" s="91"/>
      <c r="K409" s="91"/>
      <c r="L409" s="91"/>
      <c r="M409" s="91"/>
      <c r="N409" s="91"/>
      <c r="O409" s="91"/>
      <c r="P409" s="91"/>
      <c r="Q409" s="91"/>
      <c r="R409" s="91"/>
      <c r="S409" s="91"/>
      <c r="T409" s="91"/>
      <c r="U409" s="91"/>
      <c r="V409" s="91"/>
      <c r="W409" s="91"/>
      <c r="X409" s="91"/>
      <c r="Y409" s="91"/>
      <c r="Z409" s="91"/>
      <c r="AA409" s="91"/>
      <c r="AB409" s="91"/>
      <c r="AC409" s="663"/>
      <c r="AD409" s="91"/>
      <c r="AE409" s="663"/>
      <c r="AF409" s="147"/>
      <c r="AG409" s="663"/>
      <c r="AH409" s="147"/>
      <c r="AI409" s="663"/>
      <c r="AJ409" s="236"/>
      <c r="AK409" s="91"/>
      <c r="AL409" s="91"/>
      <c r="AM409" s="91"/>
      <c r="AN409" s="91"/>
      <c r="AO409" s="91"/>
      <c r="AP409" s="91"/>
      <c r="AQ409" s="91"/>
      <c r="AR409" s="91"/>
      <c r="AS409" s="91"/>
      <c r="AT409" s="91"/>
      <c r="AU409" s="91"/>
      <c r="AV409" s="91"/>
      <c r="AW409" s="91"/>
      <c r="AX409" s="91"/>
      <c r="AY409" s="91"/>
      <c r="AZ409" s="91"/>
      <c r="BA409" s="91"/>
      <c r="BB409" s="91"/>
      <c r="BC409" s="91"/>
      <c r="BD409" s="91"/>
      <c r="BE409" s="91"/>
    </row>
    <row r="410" spans="2:57">
      <c r="B410" s="696"/>
      <c r="C410" s="707"/>
      <c r="D410" s="696"/>
      <c r="E410" s="91"/>
      <c r="F410" s="91"/>
      <c r="G410" s="91"/>
      <c r="H410" s="91"/>
      <c r="I410" s="91"/>
      <c r="J410" s="91"/>
      <c r="K410" s="91"/>
      <c r="L410" s="91"/>
      <c r="M410" s="91"/>
      <c r="N410" s="91"/>
      <c r="O410" s="91"/>
      <c r="P410" s="91"/>
      <c r="Q410" s="91"/>
      <c r="R410" s="91"/>
      <c r="S410" s="91"/>
      <c r="T410" s="91"/>
      <c r="U410" s="91"/>
      <c r="V410" s="91"/>
      <c r="W410" s="91"/>
      <c r="X410" s="91"/>
      <c r="Y410" s="91"/>
      <c r="Z410" s="91"/>
      <c r="AA410" s="91"/>
      <c r="AB410" s="91"/>
      <c r="AC410" s="663"/>
      <c r="AD410" s="91"/>
      <c r="AE410" s="663"/>
      <c r="AF410" s="147"/>
      <c r="AG410" s="663"/>
      <c r="AH410" s="147"/>
      <c r="AI410" s="663"/>
      <c r="AJ410" s="123"/>
      <c r="AK410" s="91"/>
      <c r="AL410" s="91"/>
      <c r="AM410" s="91"/>
      <c r="AN410" s="91"/>
      <c r="AO410" s="91"/>
      <c r="AP410" s="91"/>
      <c r="AQ410" s="91"/>
      <c r="AR410" s="91"/>
      <c r="AS410" s="91"/>
      <c r="AT410" s="91"/>
      <c r="AU410" s="91"/>
      <c r="AV410" s="91"/>
      <c r="AW410" s="91"/>
      <c r="AX410" s="91"/>
      <c r="AY410" s="91"/>
      <c r="AZ410" s="91"/>
      <c r="BA410" s="91"/>
      <c r="BB410" s="91"/>
      <c r="BC410" s="91"/>
      <c r="BD410" s="91"/>
      <c r="BE410" s="91"/>
    </row>
    <row r="411" spans="2:57">
      <c r="B411" s="696"/>
      <c r="C411" s="707"/>
      <c r="D411" s="696"/>
      <c r="E411" s="310"/>
      <c r="F411" s="91"/>
      <c r="G411" s="91"/>
      <c r="H411" s="91"/>
      <c r="I411" s="91"/>
      <c r="J411" s="91"/>
      <c r="K411" s="311"/>
      <c r="L411" s="106"/>
      <c r="M411" s="106"/>
      <c r="N411" s="91"/>
      <c r="O411" s="91"/>
      <c r="P411" s="91"/>
      <c r="Q411" s="91"/>
      <c r="R411" s="91"/>
      <c r="S411" s="91"/>
      <c r="T411" s="91"/>
      <c r="U411" s="91"/>
      <c r="V411" s="91"/>
      <c r="W411" s="91"/>
      <c r="X411" s="91"/>
      <c r="Y411" s="91"/>
      <c r="Z411" s="91"/>
      <c r="AA411" s="91"/>
      <c r="AB411" s="91"/>
      <c r="AC411" s="663"/>
      <c r="AD411" s="91"/>
      <c r="AE411" s="663"/>
      <c r="AF411" s="91"/>
      <c r="AG411" s="663"/>
      <c r="AH411" s="91"/>
      <c r="AI411" s="663"/>
      <c r="AJ411" s="91"/>
      <c r="AK411" s="91"/>
      <c r="AL411" s="91"/>
      <c r="AM411" s="91"/>
      <c r="AN411" s="91"/>
      <c r="AO411" s="91"/>
      <c r="AP411" s="91"/>
      <c r="AQ411" s="91"/>
      <c r="AR411" s="91"/>
      <c r="AS411" s="91"/>
      <c r="AT411" s="91"/>
      <c r="AU411" s="91"/>
      <c r="AV411" s="91"/>
      <c r="AW411" s="91"/>
      <c r="AX411" s="91"/>
      <c r="AY411" s="91"/>
      <c r="AZ411" s="91"/>
      <c r="BA411" s="91"/>
      <c r="BB411" s="91"/>
      <c r="BC411" s="91"/>
      <c r="BD411" s="91"/>
      <c r="BE411" s="91"/>
    </row>
    <row r="412" spans="2:57">
      <c r="B412" s="696"/>
      <c r="C412" s="707"/>
      <c r="D412" s="696"/>
      <c r="E412" s="148"/>
      <c r="F412" s="207"/>
      <c r="G412" s="209"/>
      <c r="H412" s="91"/>
      <c r="I412" s="91"/>
      <c r="J412" s="91"/>
      <c r="K412" s="249"/>
      <c r="L412" s="207"/>
      <c r="M412" s="209"/>
      <c r="N412" s="91"/>
      <c r="O412" s="91"/>
      <c r="P412" s="91"/>
      <c r="Q412" s="91"/>
      <c r="R412" s="91"/>
      <c r="S412" s="91"/>
      <c r="T412" s="91"/>
      <c r="U412" s="91"/>
      <c r="V412" s="91"/>
      <c r="W412" s="91"/>
      <c r="X412" s="91"/>
      <c r="Y412" s="91"/>
      <c r="Z412" s="91"/>
      <c r="AA412" s="91"/>
      <c r="AB412" s="91"/>
      <c r="AC412" s="663"/>
      <c r="AD412" s="91"/>
      <c r="AE412" s="663"/>
      <c r="AF412" s="91"/>
      <c r="AG412" s="663"/>
      <c r="AH412" s="91"/>
      <c r="AI412" s="663"/>
      <c r="AJ412" s="91"/>
      <c r="AK412" s="91"/>
      <c r="AL412" s="91"/>
      <c r="AM412" s="91"/>
      <c r="AN412" s="91"/>
      <c r="AO412" s="91"/>
      <c r="AP412" s="91"/>
      <c r="AQ412" s="91"/>
      <c r="AR412" s="91"/>
      <c r="AS412" s="91"/>
      <c r="AT412" s="91"/>
      <c r="AU412" s="91"/>
      <c r="AV412" s="91"/>
      <c r="AW412" s="91"/>
      <c r="AX412" s="91"/>
      <c r="AY412" s="91"/>
      <c r="AZ412" s="91"/>
      <c r="BA412" s="91"/>
      <c r="BB412" s="91"/>
      <c r="BC412" s="91"/>
      <c r="BD412" s="91"/>
      <c r="BE412" s="91"/>
    </row>
    <row r="413" spans="2:57">
      <c r="B413" s="100"/>
      <c r="C413" s="87"/>
      <c r="D413" s="83"/>
      <c r="E413" s="87"/>
      <c r="F413" s="206"/>
      <c r="G413" s="124"/>
      <c r="H413" s="91"/>
      <c r="I413" s="91"/>
      <c r="J413" s="91"/>
      <c r="K413" s="89"/>
      <c r="L413" s="90"/>
      <c r="M413" s="118"/>
      <c r="N413" s="91"/>
      <c r="O413" s="91"/>
      <c r="P413" s="91"/>
      <c r="Q413" s="91"/>
      <c r="R413" s="91"/>
      <c r="S413" s="91"/>
      <c r="T413" s="91"/>
      <c r="U413" s="91"/>
      <c r="V413" s="91"/>
      <c r="W413" s="91"/>
      <c r="X413" s="91"/>
      <c r="Y413" s="91"/>
      <c r="Z413" s="91"/>
      <c r="AA413" s="91"/>
      <c r="AB413" s="91"/>
      <c r="AC413" s="663"/>
      <c r="AD413" s="91"/>
      <c r="AE413" s="663"/>
      <c r="AF413" s="91"/>
      <c r="AG413" s="663"/>
      <c r="AH413" s="91"/>
      <c r="AI413" s="663"/>
      <c r="AJ413" s="91"/>
      <c r="AK413" s="91"/>
      <c r="AL413" s="91"/>
      <c r="AM413" s="91"/>
      <c r="AN413" s="91"/>
      <c r="AO413" s="91"/>
      <c r="AP413" s="91"/>
      <c r="AQ413" s="91"/>
      <c r="AR413" s="91"/>
      <c r="AS413" s="91"/>
      <c r="AT413" s="91"/>
      <c r="AU413" s="91"/>
      <c r="AV413" s="91"/>
      <c r="AW413" s="91"/>
      <c r="AX413" s="91"/>
      <c r="AY413" s="91"/>
      <c r="AZ413" s="91"/>
      <c r="BA413" s="91"/>
      <c r="BB413" s="91"/>
      <c r="BC413" s="91"/>
      <c r="BD413" s="91"/>
      <c r="BE413" s="91"/>
    </row>
    <row r="414" spans="2:57">
      <c r="B414" s="264"/>
      <c r="C414" s="114"/>
      <c r="D414" s="248"/>
      <c r="E414" s="312"/>
      <c r="F414" s="98"/>
      <c r="G414" s="127"/>
      <c r="H414" s="91"/>
      <c r="I414" s="91"/>
      <c r="J414" s="91"/>
      <c r="K414" s="89"/>
      <c r="L414" s="90"/>
      <c r="M414" s="118"/>
      <c r="N414" s="91"/>
      <c r="O414" s="91"/>
      <c r="P414" s="91"/>
      <c r="Q414" s="91"/>
      <c r="R414" s="91"/>
      <c r="S414" s="91"/>
      <c r="T414" s="91"/>
      <c r="U414" s="91"/>
      <c r="V414" s="91"/>
      <c r="W414" s="91"/>
      <c r="X414" s="91"/>
      <c r="Y414" s="91"/>
      <c r="Z414" s="91"/>
      <c r="AA414" s="91"/>
      <c r="AB414" s="91"/>
      <c r="AC414" s="663"/>
      <c r="AD414" s="91"/>
      <c r="AE414" s="663"/>
      <c r="AF414" s="91"/>
      <c r="AG414" s="663"/>
      <c r="AH414" s="91"/>
      <c r="AI414" s="663"/>
      <c r="AJ414" s="91"/>
      <c r="AK414" s="91"/>
      <c r="AL414" s="91"/>
      <c r="AM414" s="91"/>
      <c r="AN414" s="91"/>
      <c r="AO414" s="91"/>
      <c r="AP414" s="91"/>
      <c r="AQ414" s="91"/>
      <c r="AR414" s="91"/>
      <c r="AS414" s="91"/>
      <c r="AT414" s="91"/>
      <c r="AU414" s="91"/>
      <c r="AV414" s="91"/>
      <c r="AW414" s="91"/>
      <c r="AX414" s="91"/>
      <c r="AY414" s="91"/>
      <c r="AZ414" s="91"/>
      <c r="BA414" s="91"/>
      <c r="BB414" s="91"/>
      <c r="BC414" s="91"/>
      <c r="BD414" s="91"/>
      <c r="BE414" s="91"/>
    </row>
    <row r="415" spans="2:57">
      <c r="B415" s="266"/>
      <c r="C415" s="114"/>
      <c r="D415" s="248"/>
      <c r="E415" s="87"/>
      <c r="F415" s="86"/>
      <c r="G415" s="129"/>
      <c r="H415" s="91"/>
      <c r="I415" s="91"/>
      <c r="J415" s="91"/>
      <c r="K415" s="89"/>
      <c r="L415" s="90"/>
      <c r="M415" s="118"/>
      <c r="N415" s="91"/>
      <c r="O415" s="91"/>
      <c r="P415" s="91"/>
      <c r="Q415" s="91"/>
      <c r="R415" s="91"/>
      <c r="S415" s="91"/>
      <c r="T415" s="91"/>
      <c r="U415" s="91"/>
      <c r="V415" s="91"/>
      <c r="W415" s="91"/>
      <c r="X415" s="91"/>
      <c r="Y415" s="91"/>
      <c r="Z415" s="91"/>
      <c r="AA415" s="91"/>
      <c r="AB415" s="91"/>
      <c r="AC415" s="663"/>
      <c r="AD415" s="91"/>
      <c r="AE415" s="663"/>
      <c r="AF415" s="91"/>
      <c r="AG415" s="663"/>
      <c r="AH415" s="91"/>
      <c r="AI415" s="663"/>
      <c r="AJ415" s="91"/>
      <c r="AK415" s="91"/>
      <c r="AL415" s="91"/>
      <c r="AM415" s="91"/>
      <c r="AN415" s="91"/>
      <c r="AO415" s="91"/>
      <c r="AP415" s="91"/>
      <c r="AQ415" s="91"/>
      <c r="AR415" s="91"/>
      <c r="AS415" s="91"/>
      <c r="AT415" s="91"/>
      <c r="AU415" s="91"/>
      <c r="AV415" s="91"/>
      <c r="AW415" s="91"/>
      <c r="AX415" s="91"/>
      <c r="AY415" s="91"/>
      <c r="AZ415" s="91"/>
      <c r="BA415" s="91"/>
      <c r="BB415" s="91"/>
      <c r="BC415" s="91"/>
      <c r="BD415" s="91"/>
      <c r="BE415" s="91"/>
    </row>
    <row r="416" spans="2:57">
      <c r="B416" s="247"/>
      <c r="C416" s="114"/>
      <c r="D416" s="708"/>
      <c r="E416" s="92"/>
      <c r="F416" s="95"/>
      <c r="G416" s="237"/>
      <c r="H416" s="91"/>
      <c r="I416" s="91"/>
      <c r="J416" s="91"/>
      <c r="K416" s="87"/>
      <c r="L416" s="102"/>
      <c r="M416" s="313"/>
      <c r="N416" s="91"/>
      <c r="O416" s="91"/>
      <c r="P416" s="91"/>
      <c r="Q416" s="91"/>
      <c r="R416" s="91"/>
      <c r="S416" s="91"/>
      <c r="T416" s="91"/>
      <c r="U416" s="91"/>
      <c r="V416" s="91"/>
      <c r="W416" s="91"/>
      <c r="X416" s="91"/>
      <c r="Y416" s="91"/>
      <c r="Z416" s="91"/>
      <c r="AA416" s="91"/>
      <c r="AB416" s="91"/>
      <c r="AC416" s="663"/>
      <c r="AD416" s="91"/>
      <c r="AE416" s="663"/>
      <c r="AF416" s="91"/>
      <c r="AG416" s="663"/>
      <c r="AH416" s="91"/>
      <c r="AI416" s="663"/>
      <c r="AJ416" s="91"/>
      <c r="AK416" s="91"/>
      <c r="AL416" s="91"/>
      <c r="AM416" s="91"/>
      <c r="AN416" s="91"/>
      <c r="AO416" s="91"/>
      <c r="AP416" s="91"/>
      <c r="AQ416" s="91"/>
      <c r="AR416" s="91"/>
      <c r="AS416" s="91"/>
      <c r="AT416" s="91"/>
      <c r="AU416" s="91"/>
      <c r="AV416" s="91"/>
      <c r="AW416" s="91"/>
      <c r="AX416" s="91"/>
      <c r="AY416" s="91"/>
      <c r="AZ416" s="91"/>
      <c r="BA416" s="91"/>
      <c r="BB416" s="91"/>
      <c r="BC416" s="91"/>
      <c r="BD416" s="91"/>
      <c r="BE416" s="91"/>
    </row>
    <row r="417" spans="2:57">
      <c r="B417" s="247"/>
      <c r="C417" s="114"/>
      <c r="D417" s="248"/>
      <c r="E417" s="87"/>
      <c r="F417" s="86"/>
      <c r="G417" s="129"/>
      <c r="H417" s="91"/>
      <c r="I417" s="91"/>
      <c r="J417" s="91"/>
      <c r="K417" s="87"/>
      <c r="L417" s="87"/>
      <c r="M417" s="314"/>
      <c r="N417" s="91"/>
      <c r="O417" s="91"/>
      <c r="P417" s="91"/>
      <c r="Q417" s="91"/>
      <c r="R417" s="91"/>
      <c r="S417" s="91"/>
      <c r="T417" s="91"/>
      <c r="U417" s="91"/>
      <c r="V417" s="91"/>
      <c r="W417" s="91"/>
      <c r="X417" s="91"/>
      <c r="Y417" s="91"/>
      <c r="Z417" s="91"/>
      <c r="AA417" s="91"/>
      <c r="AB417" s="91"/>
      <c r="AC417" s="663"/>
      <c r="AD417" s="91"/>
      <c r="AE417" s="663"/>
      <c r="AF417" s="91"/>
      <c r="AG417" s="663"/>
      <c r="AH417" s="91"/>
      <c r="AI417" s="663"/>
      <c r="AJ417" s="91"/>
      <c r="AK417" s="91"/>
      <c r="AL417" s="91"/>
      <c r="AM417" s="91"/>
      <c r="AN417" s="91"/>
      <c r="AO417" s="91"/>
      <c r="AP417" s="91"/>
      <c r="AQ417" s="91"/>
      <c r="AR417" s="91"/>
      <c r="AS417" s="91"/>
      <c r="AT417" s="91"/>
      <c r="AU417" s="91"/>
      <c r="AV417" s="91"/>
      <c r="AW417" s="91"/>
      <c r="AX417" s="91"/>
      <c r="AY417" s="91"/>
      <c r="AZ417" s="91"/>
      <c r="BA417" s="91"/>
      <c r="BB417" s="91"/>
      <c r="BC417" s="91"/>
      <c r="BD417" s="91"/>
      <c r="BE417" s="91"/>
    </row>
    <row r="418" spans="2:57">
      <c r="B418" s="247"/>
      <c r="C418" s="114"/>
      <c r="D418" s="248"/>
      <c r="E418" s="97"/>
      <c r="F418" s="98"/>
      <c r="G418" s="301"/>
      <c r="H418" s="91"/>
      <c r="I418" s="91"/>
      <c r="J418" s="91"/>
      <c r="K418" s="87"/>
      <c r="L418" s="87"/>
      <c r="M418" s="314"/>
      <c r="N418" s="91"/>
      <c r="O418" s="91"/>
      <c r="P418" s="91"/>
      <c r="Q418" s="91"/>
      <c r="R418" s="91"/>
      <c r="S418" s="91"/>
      <c r="T418" s="91"/>
      <c r="U418" s="91"/>
      <c r="V418" s="91"/>
      <c r="W418" s="91"/>
      <c r="X418" s="91"/>
      <c r="Y418" s="91"/>
      <c r="Z418" s="91"/>
      <c r="AA418" s="91"/>
      <c r="AB418" s="91"/>
      <c r="AC418" s="663"/>
      <c r="AD418" s="91"/>
      <c r="AE418" s="663"/>
      <c r="AF418" s="91"/>
      <c r="AG418" s="663"/>
      <c r="AH418" s="91"/>
      <c r="AI418" s="663"/>
      <c r="AJ418" s="91"/>
      <c r="AK418" s="91"/>
      <c r="AL418" s="91"/>
      <c r="AM418" s="91"/>
      <c r="AN418" s="91"/>
      <c r="AO418" s="91"/>
      <c r="AP418" s="91"/>
      <c r="AQ418" s="91"/>
      <c r="AR418" s="91"/>
      <c r="AS418" s="91"/>
      <c r="AT418" s="91"/>
      <c r="AU418" s="91"/>
      <c r="AV418" s="91"/>
      <c r="AW418" s="91"/>
      <c r="AX418" s="91"/>
      <c r="AY418" s="91"/>
      <c r="AZ418" s="91"/>
      <c r="BA418" s="91"/>
      <c r="BB418" s="91"/>
      <c r="BC418" s="91"/>
      <c r="BD418" s="91"/>
      <c r="BE418" s="91"/>
    </row>
    <row r="419" spans="2:57">
      <c r="B419" s="696"/>
      <c r="C419" s="707"/>
      <c r="D419" s="696"/>
      <c r="E419" s="298"/>
      <c r="F419" s="91"/>
      <c r="G419" s="91"/>
      <c r="H419" s="91"/>
      <c r="I419" s="91"/>
      <c r="J419" s="91"/>
      <c r="K419" s="315"/>
      <c r="L419" s="93"/>
      <c r="M419" s="128"/>
      <c r="N419" s="91"/>
      <c r="O419" s="91"/>
      <c r="P419" s="91"/>
      <c r="Q419" s="91"/>
      <c r="R419" s="91"/>
      <c r="S419" s="91"/>
      <c r="T419" s="91"/>
      <c r="U419" s="91"/>
      <c r="V419" s="91"/>
      <c r="W419" s="91"/>
      <c r="X419" s="91"/>
      <c r="Y419" s="91"/>
      <c r="Z419" s="91"/>
      <c r="AA419" s="91"/>
      <c r="AB419" s="91"/>
      <c r="AC419" s="663"/>
      <c r="AD419" s="91"/>
      <c r="AE419" s="663"/>
      <c r="AF419" s="91"/>
      <c r="AG419" s="663"/>
      <c r="AH419" s="91"/>
      <c r="AI419" s="663"/>
      <c r="AJ419" s="91"/>
      <c r="AK419" s="91"/>
      <c r="AL419" s="91"/>
      <c r="AM419" s="91"/>
      <c r="AN419" s="91"/>
      <c r="AO419" s="91"/>
      <c r="AP419" s="91"/>
      <c r="AQ419" s="91"/>
      <c r="AR419" s="91"/>
      <c r="AS419" s="91"/>
      <c r="AT419" s="91"/>
      <c r="AU419" s="91"/>
      <c r="AV419" s="91"/>
      <c r="AW419" s="91"/>
      <c r="AX419" s="91"/>
      <c r="AY419" s="91"/>
      <c r="AZ419" s="91"/>
      <c r="BA419" s="91"/>
      <c r="BB419" s="91"/>
      <c r="BC419" s="91"/>
      <c r="BD419" s="91"/>
      <c r="BE419" s="91"/>
    </row>
    <row r="420" spans="2:57">
      <c r="B420" s="709"/>
      <c r="C420" s="695"/>
      <c r="D420" s="696"/>
      <c r="E420" s="284"/>
      <c r="F420" s="97"/>
      <c r="G420" s="97"/>
      <c r="H420" s="91"/>
      <c r="I420" s="91"/>
      <c r="J420" s="91"/>
      <c r="K420" s="115"/>
      <c r="L420" s="91"/>
      <c r="M420" s="91"/>
      <c r="N420" s="91"/>
      <c r="O420" s="91"/>
      <c r="P420" s="91"/>
      <c r="Q420" s="91"/>
      <c r="R420" s="91"/>
      <c r="S420" s="91"/>
      <c r="T420" s="91"/>
      <c r="U420" s="91"/>
      <c r="V420" s="91"/>
      <c r="W420" s="91"/>
      <c r="X420" s="91"/>
      <c r="Y420" s="91"/>
      <c r="Z420" s="91"/>
      <c r="AA420" s="91"/>
      <c r="AB420" s="91"/>
      <c r="AC420" s="663"/>
      <c r="AD420" s="91"/>
      <c r="AE420" s="663"/>
      <c r="AF420" s="91"/>
      <c r="AG420" s="663"/>
      <c r="AH420" s="91"/>
      <c r="AI420" s="663"/>
      <c r="AJ420" s="91"/>
      <c r="AK420" s="91"/>
      <c r="AL420" s="91"/>
      <c r="AM420" s="91"/>
      <c r="AN420" s="91"/>
      <c r="AO420" s="91"/>
      <c r="AP420" s="91"/>
      <c r="AQ420" s="91"/>
      <c r="AR420" s="91"/>
      <c r="AS420" s="91"/>
      <c r="AT420" s="91"/>
      <c r="AU420" s="91"/>
      <c r="AV420" s="91"/>
      <c r="AW420" s="91"/>
      <c r="AX420" s="91"/>
      <c r="AY420" s="91"/>
      <c r="AZ420" s="91"/>
      <c r="BA420" s="91"/>
      <c r="BB420" s="91"/>
      <c r="BC420" s="91"/>
      <c r="BD420" s="91"/>
      <c r="BE420" s="91"/>
    </row>
    <row r="421" spans="2:57">
      <c r="B421" s="316"/>
      <c r="C421" s="114"/>
      <c r="D421" s="248"/>
      <c r="E421" s="148"/>
      <c r="F421" s="207"/>
      <c r="G421" s="209"/>
      <c r="H421" s="87"/>
      <c r="I421" s="86"/>
      <c r="J421" s="129"/>
      <c r="K421" s="148"/>
      <c r="L421" s="207"/>
      <c r="M421" s="209"/>
      <c r="N421" s="91"/>
      <c r="O421" s="91"/>
      <c r="P421" s="91"/>
      <c r="Q421" s="91"/>
      <c r="R421" s="91"/>
      <c r="S421" s="91"/>
      <c r="T421" s="91"/>
      <c r="U421" s="91"/>
      <c r="V421" s="91"/>
      <c r="W421" s="91"/>
      <c r="X421" s="91"/>
      <c r="Y421" s="91"/>
      <c r="Z421" s="91"/>
      <c r="AA421" s="91"/>
      <c r="AB421" s="91"/>
      <c r="AC421" s="663"/>
      <c r="AD421" s="91"/>
      <c r="AE421" s="663"/>
      <c r="AF421" s="91"/>
      <c r="AG421" s="663"/>
      <c r="AH421" s="91"/>
      <c r="AI421" s="663"/>
      <c r="AJ421" s="91"/>
      <c r="AK421" s="91"/>
      <c r="AL421" s="91"/>
      <c r="AM421" s="91"/>
      <c r="AN421" s="91"/>
      <c r="AO421" s="91"/>
      <c r="AP421" s="91"/>
      <c r="AQ421" s="91"/>
      <c r="AR421" s="91"/>
      <c r="AS421" s="91"/>
      <c r="AT421" s="91"/>
      <c r="AU421" s="91"/>
      <c r="AV421" s="91"/>
      <c r="AW421" s="91"/>
      <c r="AX421" s="91"/>
      <c r="AY421" s="91"/>
      <c r="AZ421" s="91"/>
      <c r="BA421" s="91"/>
      <c r="BB421" s="91"/>
      <c r="BC421" s="91"/>
      <c r="BD421" s="91"/>
      <c r="BE421" s="91"/>
    </row>
    <row r="422" spans="2:57">
      <c r="B422" s="266"/>
      <c r="C422" s="87"/>
      <c r="D422" s="248"/>
      <c r="E422" s="87"/>
      <c r="F422" s="86"/>
      <c r="G422" s="127"/>
      <c r="H422" s="87"/>
      <c r="I422" s="86"/>
      <c r="J422" s="129"/>
      <c r="K422" s="87"/>
      <c r="L422" s="86"/>
      <c r="M422" s="129"/>
      <c r="N422" s="91"/>
      <c r="O422" s="91"/>
      <c r="P422" s="91"/>
      <c r="Q422" s="91"/>
      <c r="R422" s="91"/>
      <c r="S422" s="91"/>
      <c r="T422" s="91"/>
      <c r="U422" s="91"/>
      <c r="V422" s="91"/>
      <c r="W422" s="91"/>
      <c r="X422" s="91"/>
      <c r="Y422" s="91"/>
      <c r="Z422" s="91"/>
      <c r="AA422" s="91"/>
      <c r="AB422" s="91"/>
      <c r="AC422" s="663"/>
      <c r="AD422" s="91"/>
      <c r="AE422" s="663"/>
      <c r="AF422" s="91"/>
      <c r="AG422" s="663"/>
      <c r="AH422" s="91"/>
      <c r="AI422" s="663"/>
      <c r="AJ422" s="91"/>
      <c r="AK422" s="91"/>
      <c r="AL422" s="91"/>
      <c r="AM422" s="91"/>
      <c r="AN422" s="91"/>
      <c r="AO422" s="91"/>
      <c r="AP422" s="91"/>
      <c r="AQ422" s="91"/>
      <c r="AR422" s="91"/>
      <c r="AS422" s="91"/>
      <c r="AT422" s="91"/>
      <c r="AU422" s="91"/>
      <c r="AV422" s="91"/>
      <c r="AW422" s="91"/>
      <c r="AX422" s="91"/>
      <c r="AY422" s="91"/>
      <c r="AZ422" s="91"/>
      <c r="BA422" s="91"/>
      <c r="BB422" s="91"/>
      <c r="BC422" s="91"/>
      <c r="BD422" s="91"/>
      <c r="BE422" s="91"/>
    </row>
    <row r="423" spans="2:57">
      <c r="B423" s="696"/>
      <c r="C423" s="707"/>
      <c r="D423" s="696"/>
      <c r="E423" s="87"/>
      <c r="F423" s="86"/>
      <c r="G423" s="127"/>
      <c r="H423" s="87"/>
      <c r="I423" s="86"/>
      <c r="J423" s="129"/>
      <c r="K423" s="87"/>
      <c r="L423" s="86"/>
      <c r="M423" s="129"/>
      <c r="N423" s="91"/>
      <c r="O423" s="91"/>
      <c r="P423" s="91"/>
      <c r="Q423" s="91"/>
      <c r="R423" s="91"/>
      <c r="S423" s="91"/>
      <c r="T423" s="91"/>
      <c r="U423" s="91"/>
      <c r="V423" s="91"/>
      <c r="W423" s="91"/>
      <c r="X423" s="91"/>
      <c r="Y423" s="91"/>
      <c r="Z423" s="91"/>
      <c r="AA423" s="91"/>
      <c r="AB423" s="91"/>
      <c r="AC423" s="663"/>
      <c r="AD423" s="91"/>
      <c r="AE423" s="663"/>
      <c r="AF423" s="91"/>
      <c r="AG423" s="663"/>
      <c r="AH423" s="91"/>
      <c r="AI423" s="663"/>
      <c r="AJ423" s="91"/>
      <c r="AK423" s="91"/>
      <c r="AL423" s="91"/>
      <c r="AM423" s="91"/>
      <c r="AN423" s="91"/>
      <c r="AO423" s="91"/>
      <c r="AP423" s="91"/>
      <c r="AQ423" s="91"/>
      <c r="AR423" s="91"/>
      <c r="AS423" s="91"/>
      <c r="AT423" s="91"/>
      <c r="AU423" s="91"/>
      <c r="AV423" s="91"/>
      <c r="AW423" s="91"/>
      <c r="AX423" s="91"/>
      <c r="AY423" s="91"/>
      <c r="AZ423" s="91"/>
      <c r="BA423" s="91"/>
      <c r="BB423" s="91"/>
      <c r="BC423" s="91"/>
      <c r="BD423" s="91"/>
      <c r="BE423" s="91"/>
    </row>
    <row r="424" spans="2:57">
      <c r="B424" s="100"/>
      <c r="C424" s="87"/>
      <c r="D424" s="699"/>
      <c r="E424" s="87"/>
      <c r="F424" s="86"/>
      <c r="G424" s="127"/>
      <c r="H424" s="87"/>
      <c r="I424" s="93"/>
      <c r="J424" s="128"/>
      <c r="K424" s="87"/>
      <c r="L424" s="86"/>
      <c r="M424" s="129"/>
      <c r="N424" s="91"/>
      <c r="O424" s="91"/>
      <c r="P424" s="91"/>
      <c r="Q424" s="91"/>
      <c r="R424" s="91"/>
      <c r="S424" s="91"/>
      <c r="T424" s="91"/>
      <c r="U424" s="91"/>
      <c r="V424" s="91"/>
      <c r="W424" s="91"/>
      <c r="X424" s="91"/>
      <c r="Y424" s="91"/>
      <c r="Z424" s="91"/>
      <c r="AA424" s="91"/>
      <c r="AB424" s="91"/>
      <c r="AC424" s="663"/>
      <c r="AD424" s="91"/>
      <c r="AE424" s="663"/>
      <c r="AF424" s="91"/>
      <c r="AG424" s="663"/>
      <c r="AH424" s="91"/>
      <c r="AI424" s="663"/>
      <c r="AJ424" s="91"/>
      <c r="AK424" s="91"/>
      <c r="AL424" s="91"/>
      <c r="AM424" s="91"/>
      <c r="AN424" s="91"/>
      <c r="AO424" s="91"/>
      <c r="AP424" s="91"/>
      <c r="AQ424" s="91"/>
      <c r="AR424" s="91"/>
      <c r="AS424" s="91"/>
      <c r="AT424" s="91"/>
      <c r="AU424" s="91"/>
      <c r="AV424" s="91"/>
      <c r="AW424" s="91"/>
      <c r="AX424" s="91"/>
      <c r="AY424" s="91"/>
      <c r="AZ424" s="91"/>
      <c r="BA424" s="91"/>
      <c r="BB424" s="91"/>
      <c r="BC424" s="91"/>
      <c r="BD424" s="91"/>
      <c r="BE424" s="91"/>
    </row>
    <row r="425" spans="2:57">
      <c r="B425" s="266"/>
      <c r="C425" s="114"/>
      <c r="D425" s="248"/>
      <c r="E425" s="87"/>
      <c r="F425" s="86"/>
      <c r="G425" s="127"/>
      <c r="H425" s="87"/>
      <c r="I425" s="86"/>
      <c r="J425" s="123"/>
      <c r="K425" s="87"/>
      <c r="L425" s="86"/>
      <c r="M425" s="129"/>
      <c r="N425" s="91"/>
      <c r="O425" s="91"/>
      <c r="P425" s="91"/>
      <c r="Q425" s="91"/>
      <c r="R425" s="91"/>
      <c r="S425" s="91"/>
      <c r="T425" s="91"/>
      <c r="U425" s="91"/>
      <c r="V425" s="91"/>
      <c r="W425" s="91"/>
      <c r="X425" s="91"/>
      <c r="Y425" s="91"/>
      <c r="Z425" s="91"/>
      <c r="AA425" s="91"/>
      <c r="AB425" s="91"/>
      <c r="AC425" s="663"/>
      <c r="AD425" s="91"/>
      <c r="AE425" s="663"/>
      <c r="AF425" s="91"/>
      <c r="AG425" s="663"/>
      <c r="AH425" s="91"/>
      <c r="AI425" s="663"/>
      <c r="AJ425" s="91"/>
      <c r="AK425" s="91"/>
      <c r="AL425" s="91"/>
      <c r="AM425" s="91"/>
      <c r="AN425" s="91"/>
      <c r="AO425" s="91"/>
      <c r="AP425" s="91"/>
      <c r="AQ425" s="91"/>
      <c r="AR425" s="91"/>
      <c r="AS425" s="91"/>
      <c r="AT425" s="91"/>
      <c r="AU425" s="91"/>
      <c r="AV425" s="91"/>
      <c r="AW425" s="91"/>
      <c r="AX425" s="91"/>
      <c r="AY425" s="91"/>
      <c r="AZ425" s="91"/>
      <c r="BA425" s="91"/>
      <c r="BB425" s="91"/>
      <c r="BC425" s="91"/>
      <c r="BD425" s="91"/>
      <c r="BE425" s="91"/>
    </row>
    <row r="426" spans="2:57">
      <c r="B426" s="266"/>
      <c r="C426" s="114"/>
      <c r="D426" s="248"/>
      <c r="E426" s="87"/>
      <c r="F426" s="86"/>
      <c r="G426" s="127"/>
      <c r="H426" s="87"/>
      <c r="I426" s="86"/>
      <c r="J426" s="123"/>
      <c r="K426" s="91"/>
      <c r="L426" s="90"/>
      <c r="M426" s="118"/>
      <c r="N426" s="91"/>
      <c r="O426" s="91"/>
      <c r="P426" s="91"/>
      <c r="Q426" s="91"/>
      <c r="R426" s="91"/>
      <c r="S426" s="91"/>
      <c r="T426" s="91"/>
      <c r="U426" s="91"/>
      <c r="V426" s="91"/>
      <c r="W426" s="91"/>
      <c r="X426" s="91"/>
      <c r="Y426" s="91"/>
      <c r="Z426" s="91"/>
      <c r="AA426" s="91"/>
      <c r="AB426" s="91"/>
      <c r="AC426" s="663"/>
      <c r="AD426" s="91"/>
      <c r="AE426" s="663"/>
      <c r="AF426" s="91"/>
      <c r="AG426" s="663"/>
      <c r="AH426" s="91"/>
      <c r="AI426" s="663"/>
      <c r="AJ426" s="91"/>
      <c r="AK426" s="91"/>
      <c r="AL426" s="91"/>
      <c r="AM426" s="91"/>
      <c r="AN426" s="91"/>
      <c r="AO426" s="91"/>
      <c r="AP426" s="91"/>
      <c r="AQ426" s="91"/>
      <c r="AR426" s="91"/>
      <c r="AS426" s="91"/>
      <c r="AT426" s="91"/>
      <c r="AU426" s="91"/>
      <c r="AV426" s="91"/>
      <c r="AW426" s="91"/>
      <c r="AX426" s="91"/>
      <c r="AY426" s="91"/>
      <c r="AZ426" s="91"/>
      <c r="BA426" s="91"/>
      <c r="BB426" s="91"/>
      <c r="BC426" s="91"/>
      <c r="BD426" s="91"/>
      <c r="BE426" s="91"/>
    </row>
    <row r="427" spans="2:57">
      <c r="B427" s="266"/>
      <c r="C427" s="114"/>
      <c r="D427" s="248"/>
      <c r="E427" s="87"/>
      <c r="F427" s="90"/>
      <c r="G427" s="127"/>
      <c r="H427" s="87"/>
      <c r="I427" s="303"/>
      <c r="J427" s="304"/>
      <c r="K427" s="89"/>
      <c r="L427" s="90"/>
      <c r="M427" s="118"/>
      <c r="N427" s="91"/>
      <c r="O427" s="91"/>
      <c r="P427" s="91"/>
      <c r="Q427" s="91"/>
      <c r="R427" s="91"/>
      <c r="S427" s="91"/>
      <c r="T427" s="91"/>
      <c r="U427" s="91"/>
      <c r="V427" s="91"/>
      <c r="W427" s="91"/>
      <c r="X427" s="91"/>
      <c r="Y427" s="91"/>
      <c r="Z427" s="91"/>
      <c r="AA427" s="91"/>
      <c r="AB427" s="91"/>
      <c r="AC427" s="663"/>
      <c r="AD427" s="91"/>
      <c r="AE427" s="663"/>
      <c r="AF427" s="91"/>
      <c r="AG427" s="663"/>
      <c r="AH427" s="91"/>
      <c r="AI427" s="663"/>
      <c r="AJ427" s="91"/>
      <c r="AK427" s="91"/>
      <c r="AL427" s="91"/>
      <c r="AM427" s="91"/>
      <c r="AN427" s="91"/>
      <c r="AO427" s="91"/>
      <c r="AP427" s="91"/>
      <c r="AQ427" s="91"/>
      <c r="AR427" s="91"/>
      <c r="AS427" s="91"/>
      <c r="AT427" s="91"/>
      <c r="AU427" s="91"/>
      <c r="AV427" s="91"/>
      <c r="AW427" s="91"/>
      <c r="AX427" s="91"/>
      <c r="AY427" s="91"/>
      <c r="AZ427" s="91"/>
      <c r="BA427" s="91"/>
      <c r="BB427" s="91"/>
      <c r="BC427" s="91"/>
      <c r="BD427" s="91"/>
      <c r="BE427" s="91"/>
    </row>
    <row r="428" spans="2:57">
      <c r="B428" s="696"/>
      <c r="C428" s="707"/>
      <c r="D428" s="696"/>
      <c r="E428" s="87"/>
      <c r="F428" s="86"/>
      <c r="G428" s="127"/>
      <c r="H428" s="87"/>
      <c r="I428" s="82"/>
      <c r="J428" s="118"/>
      <c r="K428" s="298"/>
      <c r="L428" s="91"/>
      <c r="M428" s="91"/>
      <c r="N428" s="91"/>
      <c r="O428" s="91"/>
      <c r="P428" s="91"/>
      <c r="Q428" s="91"/>
      <c r="R428" s="91"/>
      <c r="S428" s="91"/>
      <c r="T428" s="91"/>
      <c r="U428" s="91"/>
      <c r="V428" s="91"/>
      <c r="W428" s="91"/>
      <c r="X428" s="91"/>
      <c r="Y428" s="91"/>
      <c r="Z428" s="91"/>
      <c r="AA428" s="91"/>
      <c r="AB428" s="91"/>
      <c r="AC428" s="663"/>
      <c r="AD428" s="91"/>
      <c r="AE428" s="663"/>
      <c r="AF428" s="91"/>
      <c r="AG428" s="663"/>
      <c r="AH428" s="91"/>
      <c r="AI428" s="663"/>
      <c r="AJ428" s="91"/>
      <c r="AK428" s="91"/>
      <c r="AL428" s="91"/>
      <c r="AM428" s="91"/>
      <c r="AN428" s="91"/>
      <c r="AO428" s="91"/>
      <c r="AP428" s="91"/>
      <c r="AQ428" s="91"/>
      <c r="AR428" s="91"/>
      <c r="AS428" s="91"/>
      <c r="AT428" s="91"/>
      <c r="AU428" s="91"/>
      <c r="AV428" s="91"/>
      <c r="AW428" s="91"/>
      <c r="AX428" s="91"/>
      <c r="AY428" s="91"/>
      <c r="AZ428" s="91"/>
      <c r="BA428" s="91"/>
      <c r="BB428" s="91"/>
      <c r="BC428" s="91"/>
      <c r="BD428" s="91"/>
      <c r="BE428" s="91"/>
    </row>
    <row r="429" spans="2:57">
      <c r="B429" s="696"/>
      <c r="C429" s="707"/>
      <c r="D429" s="696"/>
      <c r="E429" s="87"/>
      <c r="F429" s="86"/>
      <c r="G429" s="127"/>
      <c r="H429" s="87"/>
      <c r="I429" s="93"/>
      <c r="J429" s="128"/>
      <c r="K429" s="148"/>
      <c r="L429" s="207"/>
      <c r="M429" s="302"/>
      <c r="N429" s="91"/>
      <c r="O429" s="91"/>
      <c r="P429" s="91"/>
      <c r="Q429" s="91"/>
      <c r="R429" s="91"/>
      <c r="S429" s="91"/>
      <c r="T429" s="91"/>
      <c r="U429" s="91"/>
      <c r="V429" s="91"/>
      <c r="W429" s="91"/>
      <c r="X429" s="91"/>
      <c r="Y429" s="91"/>
      <c r="Z429" s="91"/>
      <c r="AA429" s="91"/>
      <c r="AB429" s="91"/>
      <c r="AC429" s="663"/>
      <c r="AD429" s="91"/>
      <c r="AE429" s="663"/>
      <c r="AF429" s="91"/>
      <c r="AG429" s="663"/>
      <c r="AH429" s="91"/>
      <c r="AI429" s="663"/>
      <c r="AJ429" s="91"/>
      <c r="AK429" s="91"/>
      <c r="AL429" s="91"/>
      <c r="AM429" s="91"/>
      <c r="AN429" s="91"/>
      <c r="AO429" s="91"/>
      <c r="AP429" s="91"/>
      <c r="AQ429" s="91"/>
      <c r="AR429" s="91"/>
      <c r="AS429" s="91"/>
      <c r="AT429" s="91"/>
      <c r="AU429" s="91"/>
      <c r="AV429" s="91"/>
      <c r="AW429" s="91"/>
      <c r="AX429" s="91"/>
      <c r="AY429" s="91"/>
      <c r="AZ429" s="91"/>
      <c r="BA429" s="91"/>
      <c r="BB429" s="91"/>
      <c r="BC429" s="91"/>
      <c r="BD429" s="91"/>
      <c r="BE429" s="91"/>
    </row>
    <row r="430" spans="2:57">
      <c r="B430" s="247"/>
      <c r="C430" s="114"/>
      <c r="D430" s="248"/>
      <c r="E430" s="87"/>
      <c r="F430" s="86"/>
      <c r="G430" s="118"/>
      <c r="H430" s="91"/>
      <c r="I430" s="91"/>
      <c r="J430" s="91"/>
      <c r="K430" s="87"/>
      <c r="L430" s="86"/>
      <c r="M430" s="129"/>
      <c r="N430" s="91"/>
      <c r="O430" s="91"/>
      <c r="P430" s="91"/>
      <c r="Q430" s="91"/>
      <c r="R430" s="91"/>
      <c r="S430" s="91"/>
      <c r="T430" s="91"/>
      <c r="U430" s="91"/>
      <c r="V430" s="91"/>
      <c r="W430" s="91"/>
      <c r="X430" s="91"/>
      <c r="Y430" s="91"/>
      <c r="Z430" s="91"/>
      <c r="AA430" s="91"/>
      <c r="AB430" s="91"/>
      <c r="AC430" s="663"/>
      <c r="AD430" s="91"/>
      <c r="AE430" s="663"/>
      <c r="AF430" s="91"/>
      <c r="AG430" s="663"/>
      <c r="AH430" s="91"/>
      <c r="AI430" s="663"/>
      <c r="AJ430" s="91"/>
      <c r="AK430" s="91"/>
      <c r="AL430" s="91"/>
      <c r="AM430" s="91"/>
      <c r="AN430" s="91"/>
      <c r="AO430" s="91"/>
      <c r="AP430" s="91"/>
      <c r="AQ430" s="91"/>
      <c r="AR430" s="91"/>
      <c r="AS430" s="91"/>
      <c r="AT430" s="91"/>
      <c r="AU430" s="91"/>
      <c r="AV430" s="91"/>
      <c r="AW430" s="91"/>
      <c r="AX430" s="91"/>
      <c r="AY430" s="91"/>
      <c r="AZ430" s="91"/>
      <c r="BA430" s="91"/>
      <c r="BB430" s="91"/>
      <c r="BC430" s="91"/>
      <c r="BD430" s="91"/>
      <c r="BE430" s="91"/>
    </row>
    <row r="431" spans="2:57">
      <c r="B431" s="247"/>
      <c r="C431" s="114"/>
      <c r="D431" s="248"/>
      <c r="E431" s="87"/>
      <c r="F431" s="86"/>
      <c r="G431" s="127"/>
      <c r="H431" s="87"/>
      <c r="I431" s="86"/>
      <c r="J431" s="123"/>
      <c r="K431" s="111"/>
      <c r="L431" s="90"/>
      <c r="M431" s="118"/>
      <c r="N431" s="91"/>
      <c r="O431" s="91"/>
      <c r="P431" s="91"/>
      <c r="Q431" s="91"/>
      <c r="R431" s="91"/>
      <c r="S431" s="91"/>
      <c r="T431" s="91"/>
      <c r="U431" s="91"/>
      <c r="V431" s="91"/>
      <c r="W431" s="91"/>
      <c r="X431" s="91"/>
      <c r="Y431" s="91"/>
      <c r="Z431" s="91"/>
      <c r="AA431" s="91"/>
      <c r="AB431" s="91"/>
      <c r="AC431" s="663"/>
      <c r="AD431" s="91"/>
      <c r="AE431" s="663"/>
      <c r="AF431" s="91"/>
      <c r="AG431" s="663"/>
      <c r="AH431" s="91"/>
      <c r="AI431" s="663"/>
      <c r="AJ431" s="91"/>
      <c r="AK431" s="91"/>
      <c r="AL431" s="91"/>
      <c r="AM431" s="91"/>
      <c r="AN431" s="91"/>
      <c r="AO431" s="91"/>
      <c r="AP431" s="91"/>
      <c r="AQ431" s="91"/>
      <c r="AR431" s="91"/>
      <c r="AS431" s="91"/>
      <c r="AT431" s="91"/>
      <c r="AU431" s="91"/>
      <c r="AV431" s="91"/>
      <c r="AW431" s="91"/>
      <c r="AX431" s="91"/>
      <c r="AY431" s="91"/>
      <c r="AZ431" s="91"/>
      <c r="BA431" s="91"/>
      <c r="BB431" s="91"/>
      <c r="BC431" s="91"/>
      <c r="BD431" s="91"/>
      <c r="BE431" s="91"/>
    </row>
    <row r="432" spans="2:57">
      <c r="B432" s="696"/>
      <c r="C432" s="707"/>
      <c r="D432" s="696"/>
      <c r="E432" s="91"/>
      <c r="F432" s="91"/>
      <c r="G432" s="91"/>
      <c r="H432" s="91"/>
      <c r="I432" s="91"/>
      <c r="J432" s="91"/>
      <c r="K432" s="91"/>
      <c r="L432" s="91"/>
      <c r="M432" s="91"/>
      <c r="N432" s="91"/>
      <c r="O432" s="91"/>
      <c r="P432" s="91"/>
      <c r="Q432" s="91"/>
      <c r="R432" s="91"/>
      <c r="S432" s="91"/>
      <c r="T432" s="91"/>
      <c r="U432" s="91"/>
      <c r="V432" s="91"/>
      <c r="W432" s="91"/>
      <c r="X432" s="91"/>
      <c r="Y432" s="91"/>
      <c r="Z432" s="91"/>
      <c r="AA432" s="91"/>
      <c r="AB432" s="91"/>
      <c r="AC432" s="663"/>
      <c r="AD432" s="91"/>
      <c r="AE432" s="663"/>
      <c r="AF432" s="91"/>
      <c r="AG432" s="663"/>
      <c r="AH432" s="91"/>
      <c r="AI432" s="663"/>
      <c r="AJ432" s="91"/>
      <c r="AK432" s="91"/>
      <c r="AL432" s="91"/>
      <c r="AM432" s="91"/>
      <c r="AN432" s="91"/>
      <c r="AO432" s="91"/>
      <c r="AP432" s="91"/>
      <c r="AQ432" s="91"/>
      <c r="AR432" s="91"/>
      <c r="AS432" s="91"/>
      <c r="AT432" s="91"/>
      <c r="AU432" s="91"/>
      <c r="AV432" s="91"/>
      <c r="AW432" s="91"/>
      <c r="AX432" s="91"/>
      <c r="AY432" s="91"/>
      <c r="AZ432" s="91"/>
      <c r="BA432" s="91"/>
      <c r="BB432" s="91"/>
      <c r="BC432" s="91"/>
      <c r="BD432" s="91"/>
      <c r="BE432" s="91"/>
    </row>
    <row r="433" spans="2:57">
      <c r="B433" s="91"/>
      <c r="C433" s="99"/>
      <c r="D433" s="91"/>
      <c r="E433" s="91"/>
      <c r="F433" s="91"/>
      <c r="G433" s="91"/>
      <c r="H433" s="91"/>
      <c r="I433" s="91"/>
      <c r="J433" s="91"/>
      <c r="K433" s="91"/>
      <c r="L433" s="91"/>
      <c r="M433" s="91"/>
      <c r="N433" s="91"/>
      <c r="O433" s="91"/>
      <c r="P433" s="91"/>
      <c r="Q433" s="91"/>
      <c r="R433" s="91"/>
      <c r="S433" s="91"/>
      <c r="T433" s="91"/>
      <c r="U433" s="91"/>
      <c r="V433" s="91"/>
      <c r="W433" s="91"/>
      <c r="X433" s="91"/>
      <c r="Y433" s="91"/>
      <c r="Z433" s="91"/>
      <c r="AA433" s="91"/>
      <c r="AB433" s="91"/>
      <c r="AC433" s="91"/>
      <c r="AD433" s="91"/>
      <c r="AE433" s="663"/>
      <c r="AF433" s="91"/>
      <c r="AG433" s="663"/>
      <c r="AH433" s="91"/>
      <c r="AI433" s="663"/>
      <c r="AJ433" s="91"/>
      <c r="AK433" s="91"/>
      <c r="AL433" s="91"/>
      <c r="AM433" s="91"/>
      <c r="AN433" s="91"/>
      <c r="AO433" s="91"/>
      <c r="AP433" s="91"/>
      <c r="AQ433" s="91"/>
      <c r="AR433" s="91"/>
      <c r="AS433" s="91"/>
      <c r="AT433" s="91"/>
      <c r="AU433" s="91"/>
      <c r="AV433" s="91"/>
      <c r="AW433" s="91"/>
      <c r="AX433" s="91"/>
      <c r="AY433" s="91"/>
      <c r="AZ433" s="91"/>
      <c r="BA433" s="91"/>
      <c r="BB433" s="91"/>
      <c r="BC433" s="91"/>
      <c r="BD433" s="91"/>
      <c r="BE433" s="91"/>
    </row>
    <row r="434" spans="2:57">
      <c r="B434" s="91"/>
      <c r="C434" s="99"/>
      <c r="D434" s="91"/>
      <c r="E434" s="91"/>
      <c r="F434" s="91"/>
      <c r="G434" s="91"/>
      <c r="H434" s="91"/>
      <c r="I434" s="91"/>
      <c r="J434" s="91"/>
      <c r="K434" s="91"/>
      <c r="L434" s="91"/>
      <c r="M434" s="91"/>
      <c r="N434" s="91"/>
      <c r="O434" s="91"/>
      <c r="P434" s="91"/>
      <c r="Q434" s="91"/>
      <c r="R434" s="91"/>
      <c r="S434" s="91"/>
      <c r="T434" s="91"/>
      <c r="U434" s="91"/>
      <c r="V434" s="91"/>
      <c r="W434" s="91"/>
      <c r="X434" s="91"/>
      <c r="Y434" s="91"/>
      <c r="Z434" s="91"/>
      <c r="AA434" s="91"/>
      <c r="AB434" s="91"/>
      <c r="AC434" s="91"/>
      <c r="AD434" s="91"/>
      <c r="AE434" s="663"/>
      <c r="AF434" s="91"/>
      <c r="AG434" s="663"/>
      <c r="AH434" s="91"/>
      <c r="AI434" s="663"/>
      <c r="AJ434" s="91"/>
      <c r="AK434" s="91"/>
      <c r="AL434" s="91"/>
      <c r="AM434" s="91"/>
      <c r="AN434" s="91"/>
      <c r="AO434" s="91"/>
      <c r="AP434" s="91"/>
      <c r="AQ434" s="91"/>
      <c r="AR434" s="91"/>
      <c r="AS434" s="91"/>
      <c r="AT434" s="91"/>
      <c r="AU434" s="91"/>
      <c r="AV434" s="91"/>
      <c r="AW434" s="91"/>
      <c r="AX434" s="91"/>
      <c r="AY434" s="91"/>
      <c r="AZ434" s="91"/>
      <c r="BA434" s="91"/>
      <c r="BB434" s="91"/>
      <c r="BC434" s="91"/>
      <c r="BD434" s="91"/>
      <c r="BE434" s="91"/>
    </row>
    <row r="435" spans="2:57">
      <c r="B435" s="91"/>
      <c r="C435" s="99"/>
      <c r="D435" s="91"/>
      <c r="E435" s="91"/>
      <c r="F435" s="91"/>
      <c r="G435" s="91"/>
      <c r="H435" s="91"/>
      <c r="I435" s="91"/>
      <c r="J435" s="91"/>
      <c r="K435" s="91"/>
      <c r="L435" s="91"/>
      <c r="M435" s="91"/>
      <c r="N435" s="91"/>
      <c r="O435" s="91"/>
      <c r="P435" s="91"/>
      <c r="Q435" s="91"/>
      <c r="R435" s="91"/>
      <c r="S435" s="91"/>
      <c r="T435" s="91"/>
      <c r="U435" s="91"/>
      <c r="V435" s="91"/>
      <c r="W435" s="91"/>
      <c r="X435" s="91"/>
      <c r="Y435" s="91"/>
      <c r="Z435" s="91"/>
      <c r="AA435" s="91"/>
      <c r="AB435" s="91"/>
      <c r="AC435" s="91"/>
      <c r="AD435" s="91"/>
      <c r="AE435" s="91"/>
      <c r="AF435" s="91"/>
      <c r="AG435" s="91"/>
      <c r="AH435" s="91"/>
      <c r="AI435" s="663"/>
      <c r="AJ435" s="91"/>
      <c r="AK435" s="91"/>
      <c r="AL435" s="91"/>
      <c r="AM435" s="91"/>
      <c r="AN435" s="91"/>
      <c r="AO435" s="91"/>
      <c r="AP435" s="91"/>
      <c r="AQ435" s="91"/>
      <c r="AR435" s="91"/>
      <c r="AS435" s="91"/>
      <c r="AT435" s="91"/>
      <c r="AU435" s="91"/>
      <c r="AV435" s="91"/>
      <c r="AW435" s="91"/>
      <c r="AX435" s="91"/>
      <c r="AY435" s="91"/>
      <c r="AZ435" s="91"/>
      <c r="BA435" s="91"/>
      <c r="BB435" s="91"/>
      <c r="BC435" s="91"/>
      <c r="BD435" s="91"/>
      <c r="BE435" s="91"/>
    </row>
    <row r="436" spans="2:57">
      <c r="B436" s="91"/>
      <c r="C436" s="99"/>
      <c r="D436" s="91"/>
      <c r="E436" s="91"/>
      <c r="F436" s="91"/>
      <c r="G436" s="91"/>
      <c r="H436" s="91"/>
      <c r="I436" s="91"/>
      <c r="J436" s="91"/>
      <c r="K436" s="91"/>
      <c r="L436" s="91"/>
      <c r="M436" s="91"/>
      <c r="N436" s="91"/>
      <c r="O436" s="91"/>
      <c r="P436" s="91"/>
      <c r="Q436" s="91"/>
      <c r="R436" s="91"/>
      <c r="S436" s="91"/>
      <c r="T436" s="91"/>
      <c r="U436" s="91"/>
      <c r="V436" s="91"/>
      <c r="W436" s="91"/>
      <c r="X436" s="91"/>
      <c r="Y436" s="91"/>
      <c r="Z436" s="91"/>
      <c r="AA436" s="91"/>
      <c r="AB436" s="91"/>
      <c r="AC436" s="91"/>
      <c r="AD436" s="91"/>
      <c r="AE436" s="91"/>
      <c r="AF436" s="91"/>
      <c r="AG436" s="91"/>
      <c r="AH436" s="91"/>
      <c r="AI436" s="663"/>
      <c r="AJ436" s="91"/>
      <c r="AK436" s="91"/>
      <c r="AL436" s="91"/>
      <c r="AM436" s="91"/>
      <c r="AN436" s="91"/>
      <c r="AO436" s="91"/>
      <c r="AP436" s="91"/>
      <c r="AQ436" s="91"/>
      <c r="AR436" s="91"/>
      <c r="AS436" s="91"/>
      <c r="AT436" s="91"/>
      <c r="AU436" s="91"/>
      <c r="AV436" s="91"/>
      <c r="AW436" s="91"/>
      <c r="AX436" s="91"/>
      <c r="AY436" s="91"/>
      <c r="AZ436" s="91"/>
      <c r="BA436" s="91"/>
      <c r="BB436" s="91"/>
      <c r="BC436" s="91"/>
      <c r="BD436" s="91"/>
      <c r="BE436" s="91"/>
    </row>
    <row r="437" spans="2:57">
      <c r="B437" s="91"/>
      <c r="C437" s="99"/>
      <c r="D437" s="91"/>
      <c r="E437" s="91"/>
      <c r="F437" s="91"/>
      <c r="G437" s="91"/>
      <c r="H437" s="91"/>
      <c r="I437" s="91"/>
      <c r="J437" s="91"/>
      <c r="K437" s="91"/>
      <c r="L437" s="91"/>
      <c r="M437" s="91"/>
      <c r="N437" s="91"/>
      <c r="O437" s="91"/>
      <c r="P437" s="91"/>
      <c r="Q437" s="91"/>
      <c r="R437" s="91"/>
      <c r="S437" s="91"/>
      <c r="T437" s="91"/>
      <c r="U437" s="91"/>
      <c r="V437" s="91"/>
      <c r="W437" s="91"/>
      <c r="X437" s="91"/>
      <c r="Y437" s="91"/>
      <c r="Z437" s="91"/>
      <c r="AA437" s="91"/>
      <c r="AB437" s="91"/>
      <c r="AC437" s="91"/>
      <c r="AD437" s="91"/>
      <c r="AE437" s="91"/>
      <c r="AF437" s="91"/>
      <c r="AG437" s="91"/>
      <c r="AH437" s="91"/>
      <c r="AI437" s="91"/>
      <c r="AJ437" s="91"/>
      <c r="AK437" s="91"/>
      <c r="AL437" s="91"/>
      <c r="AM437" s="91"/>
      <c r="AN437" s="91"/>
      <c r="AO437" s="91"/>
      <c r="AP437" s="91"/>
      <c r="AQ437" s="91"/>
      <c r="AR437" s="91"/>
      <c r="AS437" s="91"/>
      <c r="AT437" s="91"/>
      <c r="AU437" s="91"/>
      <c r="AV437" s="91"/>
      <c r="AW437" s="91"/>
      <c r="AX437" s="91"/>
      <c r="AY437" s="91"/>
      <c r="AZ437" s="91"/>
      <c r="BA437" s="91"/>
      <c r="BB437" s="91"/>
      <c r="BC437" s="91"/>
      <c r="BD437" s="91"/>
      <c r="BE437" s="91"/>
    </row>
    <row r="438" spans="2:57">
      <c r="B438" s="91"/>
      <c r="C438" s="99"/>
      <c r="D438" s="91"/>
      <c r="E438" s="91"/>
      <c r="F438" s="91"/>
      <c r="G438" s="91"/>
      <c r="H438" s="91"/>
      <c r="I438" s="91"/>
      <c r="J438" s="91"/>
      <c r="K438" s="91"/>
      <c r="L438" s="91"/>
      <c r="M438" s="91"/>
      <c r="N438" s="91"/>
      <c r="O438" s="91"/>
      <c r="P438" s="91"/>
      <c r="Q438" s="91"/>
      <c r="R438" s="91"/>
      <c r="S438" s="91"/>
      <c r="T438" s="91"/>
      <c r="U438" s="91"/>
      <c r="V438" s="91"/>
      <c r="W438" s="91"/>
      <c r="X438" s="91"/>
      <c r="Y438" s="91"/>
      <c r="Z438" s="91"/>
      <c r="AA438" s="91"/>
      <c r="AB438" s="91"/>
      <c r="AC438" s="91"/>
      <c r="AD438" s="91"/>
      <c r="AE438" s="91"/>
      <c r="AF438" s="91"/>
      <c r="AG438" s="91"/>
      <c r="AH438" s="91"/>
      <c r="AI438" s="91"/>
      <c r="AJ438" s="91"/>
      <c r="AK438" s="91"/>
      <c r="AL438" s="91"/>
      <c r="AM438" s="91"/>
      <c r="AN438" s="91"/>
      <c r="AO438" s="91"/>
      <c r="AP438" s="91"/>
      <c r="AQ438" s="91"/>
      <c r="AR438" s="91"/>
      <c r="AS438" s="91"/>
      <c r="AT438" s="91"/>
      <c r="AU438" s="91"/>
      <c r="AV438" s="91"/>
      <c r="AW438" s="91"/>
      <c r="AX438" s="91"/>
      <c r="AY438" s="91"/>
      <c r="AZ438" s="91"/>
      <c r="BA438" s="91"/>
      <c r="BB438" s="91"/>
      <c r="BC438" s="91"/>
      <c r="BD438" s="91"/>
      <c r="BE438" s="91"/>
    </row>
    <row r="439" spans="2:57">
      <c r="B439" s="91"/>
      <c r="C439" s="99"/>
      <c r="D439" s="91"/>
      <c r="E439" s="91"/>
      <c r="F439" s="91"/>
      <c r="G439" s="91"/>
      <c r="H439" s="91"/>
      <c r="I439" s="91"/>
      <c r="J439" s="91"/>
      <c r="K439" s="91"/>
      <c r="L439" s="91"/>
      <c r="M439" s="91"/>
      <c r="N439" s="91"/>
      <c r="O439" s="91"/>
      <c r="P439" s="91"/>
      <c r="Q439" s="91"/>
      <c r="R439" s="91"/>
      <c r="S439" s="91"/>
      <c r="T439" s="91"/>
      <c r="U439" s="91"/>
      <c r="V439" s="91"/>
      <c r="W439" s="91"/>
      <c r="X439" s="91"/>
      <c r="Y439" s="91"/>
      <c r="Z439" s="91"/>
      <c r="AA439" s="91"/>
      <c r="AB439" s="91"/>
      <c r="AC439" s="91"/>
      <c r="AD439" s="91"/>
      <c r="AE439" s="91"/>
      <c r="AF439" s="91"/>
      <c r="AG439" s="91"/>
      <c r="AH439" s="91"/>
      <c r="AI439" s="91"/>
      <c r="AJ439" s="91"/>
      <c r="AK439" s="91"/>
      <c r="AL439" s="91"/>
      <c r="AM439" s="91"/>
      <c r="AN439" s="91"/>
      <c r="AO439" s="91"/>
      <c r="AP439" s="91"/>
      <c r="AQ439" s="91"/>
      <c r="AR439" s="91"/>
      <c r="AS439" s="91"/>
      <c r="AT439" s="91"/>
      <c r="AU439" s="91"/>
      <c r="AV439" s="91"/>
      <c r="AW439" s="91"/>
      <c r="AX439" s="91"/>
      <c r="AY439" s="91"/>
      <c r="AZ439" s="91"/>
      <c r="BA439" s="91"/>
      <c r="BB439" s="91"/>
      <c r="BC439" s="91"/>
      <c r="BD439" s="91"/>
      <c r="BE439" s="91"/>
    </row>
    <row r="440" spans="2:57">
      <c r="B440" s="91"/>
      <c r="C440" s="99"/>
      <c r="D440" s="91"/>
      <c r="E440" s="91"/>
      <c r="F440" s="91"/>
      <c r="G440" s="91"/>
      <c r="H440" s="91"/>
      <c r="I440" s="91"/>
      <c r="J440" s="91"/>
      <c r="K440" s="91"/>
      <c r="L440" s="91"/>
      <c r="M440" s="91"/>
      <c r="N440" s="91"/>
      <c r="O440" s="91"/>
      <c r="P440" s="91"/>
      <c r="Q440" s="91"/>
      <c r="R440" s="91"/>
      <c r="S440" s="91"/>
      <c r="T440" s="91"/>
      <c r="U440" s="91"/>
      <c r="V440" s="91"/>
      <c r="W440" s="91"/>
      <c r="X440" s="91"/>
      <c r="Y440" s="91"/>
      <c r="Z440" s="91"/>
      <c r="AA440" s="91"/>
      <c r="AB440" s="91"/>
      <c r="AC440" s="91"/>
      <c r="AD440" s="91"/>
      <c r="AE440" s="91"/>
      <c r="AF440" s="91"/>
      <c r="AG440" s="91"/>
      <c r="AH440" s="91"/>
      <c r="AI440" s="91"/>
      <c r="AJ440" s="91"/>
      <c r="AK440" s="91"/>
      <c r="AL440" s="91"/>
      <c r="AM440" s="91"/>
      <c r="AN440" s="91"/>
      <c r="AO440" s="91"/>
      <c r="AP440" s="91"/>
      <c r="AQ440" s="91"/>
      <c r="AR440" s="91"/>
      <c r="AS440" s="91"/>
      <c r="AT440" s="91"/>
      <c r="AU440" s="91"/>
      <c r="AV440" s="91"/>
      <c r="AW440" s="91"/>
      <c r="AX440" s="91"/>
      <c r="AY440" s="91"/>
      <c r="AZ440" s="91"/>
      <c r="BA440" s="91"/>
      <c r="BB440" s="91"/>
      <c r="BC440" s="91"/>
      <c r="BD440" s="91"/>
      <c r="BE440" s="91"/>
    </row>
  </sheetData>
  <pageMargins left="0.196527777777778" right="0.118055555555556" top="0.15763888888888899" bottom="0.15763888888888899" header="0.51180555555555496" footer="0.51180555555555496"/>
  <pageSetup paperSize="9" firstPageNumber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1021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табл хим состава</vt:lpstr>
      <vt:lpstr>МЕНЮ  12-18л. лето </vt:lpstr>
      <vt:lpstr>РАСКЛАДКА 12-18л. лето </vt:lpstr>
      <vt:lpstr> ВЕДОМОСТЬ 12-18л. лето. </vt:lpstr>
      <vt:lpstr>компановка 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dc:description/>
  <cp:lastModifiedBy>Admin</cp:lastModifiedBy>
  <cp:revision>115</cp:revision>
  <cp:lastPrinted>2021-01-09T09:24:02Z</cp:lastPrinted>
  <dcterms:created xsi:type="dcterms:W3CDTF">2006-09-28T05:33:49Z</dcterms:created>
  <dcterms:modified xsi:type="dcterms:W3CDTF">2023-04-11T08:43:19Z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